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Questions" sheetId="2" state="visible" r:id="rId4"/>
    <sheet name="Score" sheetId="3" state="visible" r:id="rId5"/>
    <sheet name="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<sst xmlns="http://schemas.openxmlformats.org/spreadsheetml/2006/main" count="287" uniqueCount="165">
  <si>
    <t xml:space="preserve">Real Estate Fund Management — forty questions</t>
  </si>
  <si>
    <t xml:space="preserve">Forty questions across the fourteen chapters, in a workbook that marks itself. Answer in the yellow cells of the Questions sheet. The Marked column fills in as you go, and the Score sheet tells you where to go back to.</t>
  </si>
  <si>
    <t xml:space="preserve">How the marking works</t>
  </si>
  <si>
    <t xml:space="preserve">Twelve questions are numerical. They are marked against a tolerance, not against an exact string, so a reasonable rounding is marked correct and a right number reached the wrong way is not rescued by luck. Enter a plain number: 70000000, or 0.07 for a percentage. No dollar signs, no per cent signs.</t>
  </si>
  <si>
    <t xml:space="preserve">Twenty-eight are multiple choice. Type the letter: A, B, C or D. Case does not matter.</t>
  </si>
  <si>
    <t xml:space="preserve">Nothing is hidden from you. The Marking sheet holds the answers, the tolerances and, for every question, the reason the answer is what it is. The point of this workbook is not to stop you looking; it is to mark you honestly if you do not.</t>
  </si>
  <si>
    <t xml:space="preserve">How to use it</t>
  </si>
  <si>
    <t xml:space="preserve">Read a chapter, then answer its questions. The Score sheet counts your wrong answers by chapter, which is the only reading list worth having: it is built from what you actually got wrong rather than from what someone else thought was important.</t>
  </si>
  <si>
    <t xml:space="preserve">A question you cannot answer without opening a workbook is a question worth opening a workbook for. The companion models are on the same page.</t>
  </si>
  <si>
    <t xml:space="preserve">Sheets</t>
  </si>
  <si>
    <t xml:space="preserve">Questions        the forty, with your answers and the marking.</t>
  </si>
  <si>
    <t xml:space="preserve">Score            answered, correct, and the wrong answers by chapter.</t>
  </si>
  <si>
    <t xml:space="preserve">Marking          the answers, the tolerances, and why each answer is what it is.</t>
  </si>
  <si>
    <t xml:space="preserve">Companion file to Real Estate Fund Management by Julian R. Sterling. julianrsterling.com/fundmanagement</t>
  </si>
  <si>
    <t xml:space="preserve">Educational only. All funds, assets and markets differ materially; nothing here is investment advice.</t>
  </si>
  <si>
    <t xml:space="preserve">Forty questions</t>
  </si>
  <si>
    <t xml:space="preserve">Answer in the yellow cells. Numbers plain, no symbols. Multiple choice: type A, B, C or D.</t>
  </si>
  <si>
    <t xml:space="preserve">#</t>
  </si>
  <si>
    <t xml:space="preserve">Section</t>
  </si>
  <si>
    <t xml:space="preserve">Question</t>
  </si>
  <si>
    <t xml:space="preserve">Your answer</t>
  </si>
  <si>
    <t xml:space="preserve">Marked</t>
  </si>
  <si>
    <t xml:space="preserve">6.11.2</t>
  </si>
  <si>
    <t xml:space="preserve">The fund contributes $100,000,000 and distributes $170,000,000. What is the profit above return of capital?</t>
  </si>
  <si>
    <t xml:space="preserve">6.11.3</t>
  </si>
  <si>
    <t xml:space="preserve">An 8% preferred return, simple and uncompounded, over a five-year fund life on $100,000,000 of contributed capital. What does the pref pay?</t>
  </si>
  <si>
    <t xml:space="preserve">After the return of capital and the preferred return, how much cash is left to split?</t>
  </si>
  <si>
    <t xml:space="preserve">6.11.4</t>
  </si>
  <si>
    <t xml:space="preserve">In the construction the book prints, what does the GP receive as its catch-up?</t>
  </si>
  <si>
    <t xml:space="preserve">6.11.6</t>
  </si>
  <si>
    <t xml:space="preserve">What is the GP's total carry on this fund?</t>
  </si>
  <si>
    <t xml:space="preserve">6.11.7</t>
  </si>
  <si>
    <t xml:space="preserve">What share of the profit does the GP end up with? Answer as a decimal, so 20% is 0.20.</t>
  </si>
  <si>
    <t xml:space="preserve">Appendix A</t>
  </si>
  <si>
    <t xml:space="preserve">Across the three readings of the catch-up, what is the spread between the largest and the smallest GP take on this same fund?</t>
  </si>
  <si>
    <t xml:space="preserve">8.7</t>
  </si>
  <si>
    <t xml:space="preserve">Total cost of $80,000,000 and a stabilised NOI of $5,600,000. What is the yield on cost? Answer as a decimal.</t>
  </si>
  <si>
    <t xml:space="preserve">At a 5.75% market exit cap, what value does that $5,600,000 of NOI imply? Round to the nearest thousand.</t>
  </si>
  <si>
    <t xml:space="preserve">Costs rise 10%. What is the yield on cost now? Answer as a decimal.</t>
  </si>
  <si>
    <t xml:space="preserve">10.10</t>
  </si>
  <si>
    <t xml:space="preserve">A $60,000,000 bridge is refinanced and the lender's proceeds come to $48,000,000. What is the gap?</t>
  </si>
  <si>
    <t xml:space="preserve">That $60,000,000 bridge was written at 75% LTV. What value did the lender underwrite at origination?</t>
  </si>
  <si>
    <t xml:space="preserve">Three readings of the same catch-up are priced on the chapter's own fund. Which one pays the GP $6.0 million?
A  The catch-up aims at 20% of total profit, as the chapter prints it
B  The catch-up stops once the GP holds 20% of the profit tiers
C  There is no catch-up: the pref is a true preference
D  The catch-up is paid but the residual split is 90/10</t>
  </si>
  <si>
    <t xml:space="preserve">On this fund at $170 million of distributions, what is the choice between a simple, an annually compounded and a quarterly compounded pref worth to the GP?
A  Nothing at all
B  About $1.5 million
C  About $6.9 million
D  About $8.6 million</t>
  </si>
  <si>
    <t xml:space="preserve">At or above what equity multiple does the GP take exactly 20% of the profit on this fund, and at or below what multiple does it take nothing?
A  1.40x and 1.00x
B  1.50x and 1.40x
C  1.70x and 1.50x
D  1.93x and 1.454x</t>
  </si>
  <si>
    <t xml:space="preserve">6.8.2</t>
  </si>
  <si>
    <t xml:space="preserve">The tiered promote of 6.8.2 pays what a flat 80/20 pays on this fund. Why?
A  Because the tiers are set at the same rate
B  Because the fund never reaches the multiple the second tier requires
C  Because the tiers only apply to realised deals
D  Because the catch-up absorbs them</t>
  </si>
  <si>
    <t xml:space="preserve">Below what multiple does the clawback the chapter names three times actually bite?
A  1.00x
B  1.40x
C  1.454x
D  1.50x</t>
  </si>
  <si>
    <t xml:space="preserve">6.12</t>
  </si>
  <si>
    <t xml:space="preserve">Section 6.12 says the timing of distributions changes what?
A  How much the GP is paid
B  When the GP is paid, not how much
C  The preferred return
D  The clawback threshold</t>
  </si>
  <si>
    <t xml:space="preserve">8.3</t>
  </si>
  <si>
    <t xml:space="preserve">A rent roll shows 92.9% leased occupancy and 60.3% operating occupancy. What does the gap mean?
A  A data error in the rent roll
B  Leases signed but not yet paying: free rent, phased commencements, or both
C  Tenants in arrears
D  Space held off the market</t>
  </si>
  <si>
    <t xml:space="preserve">8.2</t>
  </si>
  <si>
    <t xml:space="preserve">The four quality tests of 8.2 are applied to what?
A  The lender's proceeds
B  The trailing twelve months, on the way to an underwritten NOI
C  The exit cap rate
D  The capital plan</t>
  </si>
  <si>
    <t xml:space="preserve">8.15</t>
  </si>
  <si>
    <t xml:space="preserve">In the pre-IC gate, an item that cannot be marked Done can be marked Disclosed. What does Disclosed oblige you to do?
A  Nothing, it is a soft item
B  Write a line in the IC memo
C  Delay the investment committee
D  Reduce the offer price</t>
  </si>
  <si>
    <t xml:space="preserve">8.9</t>
  </si>
  <si>
    <t xml:space="preserve">Section 8.9 is scathing about downside cases that do what?
A  Change rent growth by 50 basis points and call it a downside
B  Assume a recession
C  Model a tenant default
D  Extend the hold period</t>
  </si>
  <si>
    <t xml:space="preserve">10.3</t>
  </si>
  <si>
    <t xml:space="preserve">Four sizing tests are run at once. The proceeds are which of them?
A  The average
B  The lender's preferred one
C  The tightest
D  The LTV test</t>
  </si>
  <si>
    <t xml:space="preserve">10.4</t>
  </si>
  <si>
    <t xml:space="preserve">A DSCR trigger of 1.15x, above the default trigger, is what?
A  A default
B  Springing cash management, a cash sweep
C  A prepayment penalty
D  An extension test</t>
  </si>
  <si>
    <t xml:space="preserve">In the refinancing case, which test binds the proceeds?
A  LTV
B  Debt yield
C  DSCR
D  The interest coverage ratio</t>
  </si>
  <si>
    <t xml:space="preserve">10.5</t>
  </si>
  <si>
    <t xml:space="preserve">A rate cap holds the index at its strike. What does the model still have to carry?
A  Nothing, the cap has done its work
B  The premium, amortised, as an economic cost
C  A higher exit cap
D  The uncapped rate</t>
  </si>
  <si>
    <t xml:space="preserve">11.3</t>
  </si>
  <si>
    <t xml:space="preserve">What is the variance threshold the section gives?
A  $5,000 or 5%
B  $10,000 or 3%
C  1% of NOI
D  Whatever the asset manager sets</t>
  </si>
  <si>
    <t xml:space="preserve">Which category of variance is carried into the reforecast?
A  All of them
B  Timing only
C  Structural only
D  Structural and volume</t>
  </si>
  <si>
    <t xml:space="preserve">13.13</t>
  </si>
  <si>
    <t xml:space="preserve">A risk scores 16 or above on likelihood times impact. Where does it belong?
A  The annual report
B  The quarterly dashboard
C  The IC pack
D  The risk register only</t>
  </si>
  <si>
    <t xml:space="preserve">14.12</t>
  </si>
  <si>
    <t xml:space="preserve">Section 14.12 ends by naming the strongest predictor of success in Fund II. What is it not?
A  A top-quartile year in a bull market
B  Repeat capital from Fund I
C  Reporting timeliness
D  Referenceable LPs</t>
  </si>
  <si>
    <t xml:space="preserve">An LP asks what your 100% catch-up aims at. Your LPA says '20% promote with a 100% catch-up' and nothing more. What do you do first?
A  Answer 20%, since that is what the document says
B  Price the three readings on your own fund, then answer
C  Refer them to counsel
D  Offer to reduce the promote</t>
  </si>
  <si>
    <t xml:space="preserve">Your rent roll shows 92.9% leased and 61% operating. How do you underwrite year-one revenue?
A  On leased occupancy, since the leases are signed
B  On operating occupancy, with the free-rent burn-off modelled explicitly
C  On the average of the two
D  On market occupancy</t>
  </si>
  <si>
    <t xml:space="preserve">A build-to-core at a 7.0% yield on cost against a 5.75% market cap comes back with a 10% cost overrun. What is the position?
A  Unchanged, the spread is still positive
B  The spread falls to roughly 61bps: thin, and worth re-testing before proceeding
C  The deal is dead
D  Raise the exit cap to compensate</t>
  </si>
  <si>
    <t xml:space="preserve">Four lenders return four different binding tests on the same asset, $7.1 million apart. What matters most in choosing?
A  The largest proceeds
B  The lowest spread
C  Which test binds, and what happens to it if performance slips
D  The longest term</t>
  </si>
  <si>
    <t xml:space="preserve">A refinancing leaves a $12 million gap and the fund has no dry powder. What is the first move?
A  Take preferred equity, it is the only route
B  Sell the asset
C  Price every route side by side before choosing one
D  Ask the lender for an extension</t>
  </si>
  <si>
    <t xml:space="preserve">You are preparing the monthly meeting. Two flagged lines carry no explanation. What is the position?
A  Present them as open items
B  The meeting is not ready
C  Remove them from the report
D  Raise the threshold so they stop flagging</t>
  </si>
  <si>
    <t xml:space="preserve">A line shows a $400,000 variance, categorised as timing. What happens to the reforecast?
A  It falls by $400,000
B  It is unchanged
C  It falls by half
D  It depends on the quarter</t>
  </si>
  <si>
    <t xml:space="preserve">A risk on the register has a KPI, a mitigation and no named owner. What is it?
A  A control
B  A note, not a control
C  An open item
D  A disclosure</t>
  </si>
  <si>
    <t xml:space="preserve">You can do exactly one thing in month one of the ninety-day programme. Which?
A  The monthly portfolio risk dashboard
B  The ESG baseline
C  The fund risk register
D  The conflicts register</t>
  </si>
  <si>
    <t xml:space="preserve">A metric on the readiness scorecard sits at 2 out of 5. What do you do before the raise?
A  Reweight the scorecard
B  Write the diligence answer before you are asked the question
C  Exclude it from the deck
D  Wait for it to improve</t>
  </si>
  <si>
    <t xml:space="preserve">Score</t>
  </si>
  <si>
    <t xml:space="preserve">Nothing here is a grade. The column that matters is the last one: where to go back to.</t>
  </si>
  <si>
    <t xml:space="preserve">Questions in the workbook</t>
  </si>
  <si>
    <t xml:space="preserve">Answered</t>
  </si>
  <si>
    <t xml:space="preserve">Every cell you have typed in, right or wrong. A blank is unanswered, not wrong.</t>
  </si>
  <si>
    <t xml:space="preserve">Correct</t>
  </si>
  <si>
    <t xml:space="preserve">Not yet</t>
  </si>
  <si>
    <t xml:space="preserve">Needs a number rather than text</t>
  </si>
  <si>
    <t xml:space="preserve">A numerical question was answered with text. Enter a plain number, no symbols.</t>
  </si>
  <si>
    <t xml:space="preserve">Correct as a share of answered</t>
  </si>
  <si>
    <t xml:space="preserve">Against what you have answered, not against the forty.</t>
  </si>
  <si>
    <t xml:space="preserve">Where to go back to</t>
  </si>
  <si>
    <t xml:space="preserve">Chapter</t>
  </si>
  <si>
    <t xml:space="preserve">Wrong</t>
  </si>
  <si>
    <t xml:space="preserve">What it covers</t>
  </si>
  <si>
    <t xml:space="preserve">Chapter 6</t>
  </si>
  <si>
    <t xml:space="preserve">Fund economics: fees, the preferred return and the waterfall</t>
  </si>
  <si>
    <t xml:space="preserve">Chapter 8</t>
  </si>
  <si>
    <t xml:space="preserve">Underwriting, the quality tests and exit sensitivity</t>
  </si>
  <si>
    <t xml:space="preserve">Chapter 10</t>
  </si>
  <si>
    <t xml:space="preserve">Debt sizing, covenants and refinancing</t>
  </si>
  <si>
    <t xml:space="preserve">Chapter 11</t>
  </si>
  <si>
    <t xml:space="preserve">The budget, the variance taxonomy and the reforecast</t>
  </si>
  <si>
    <t xml:space="preserve">Chapter 13</t>
  </si>
  <si>
    <t xml:space="preserve">The risk register and the ninety-day programme</t>
  </si>
  <si>
    <t xml:space="preserve">Chapter 14</t>
  </si>
  <si>
    <t xml:space="preserve">Readiness to raise the next fund</t>
  </si>
  <si>
    <t xml:space="preserve">What the definitions are worth: the catch-up, the pref, the cliff, the clawback</t>
  </si>
  <si>
    <t xml:space="preserve">Marking — the answers, and why</t>
  </si>
  <si>
    <t xml:space="preserve">Nothing is hidden. Read this sheet after you have answered, not before: the reasons are worth more than the answers.</t>
  </si>
  <si>
    <t xml:space="preserve">Answer</t>
  </si>
  <si>
    <t xml:space="preserve">Tolerance</t>
  </si>
  <si>
    <t xml:space="preserve">Num?</t>
  </si>
  <si>
    <t xml:space="preserve">Why</t>
  </si>
  <si>
    <t xml:space="preserve">6</t>
  </si>
  <si>
    <t xml:space="preserve">The pool the promote is measured against. Everything downstream is a share of this.</t>
  </si>
  <si>
    <t xml:space="preserve">Rate times years times capital. Simple, so no compounding: 8% x 5 x $100M.</t>
  </si>
  <si>
    <t xml:space="preserve">$170M less $100M of capital less $40M of pref.</t>
  </si>
  <si>
    <t xml:space="preserve">20% of the $70M of total profit. Note that it targets total profit, not the profit above the pref: that is the whole question 6.11.7 asks.</t>
  </si>
  <si>
    <t xml:space="preserve">$14.0M of catch-up plus 20% of the $16.0M that remains.</t>
  </si>
  <si>
    <t xml:space="preserve">24.6%, not the nominal 20%. The catch-up is paid in full and the residual split then runs on top of it.</t>
  </si>
  <si>
    <t xml:space="preserve">$17.2M against $6.0M. One sentence of drafting, $11.2 million.</t>
  </si>
  <si>
    <t xml:space="preserve">8</t>
  </si>
  <si>
    <t xml:space="preserve">NOI divided by total cost.</t>
  </si>
  <si>
    <t xml:space="preserve">NOI divided by the cap rate. The book rounds it to approximately $97.4M.</t>
  </si>
  <si>
    <t xml:space="preserve">$5.6M over $88M. The development spread falls from 125bps to about 61bps: a 10% overrun costs roughly 64bps.</t>
  </si>
  <si>
    <t xml:space="preserve">10</t>
  </si>
  <si>
    <t xml:space="preserve">The gap is the equity the fund has to find, or the loan it has to pay down.</t>
  </si>
  <si>
    <t xml:space="preserve">Loan divided by LTV. Worth computing because it says what has been lost since.</t>
  </si>
  <si>
    <t xml:space="preserve">C</t>
  </si>
  <si>
    <t xml:space="preserve">With no catch-up the GP takes 20% only of what is left after capital and pref: 20% of $30M, so $6.0M.</t>
  </si>
  <si>
    <t xml:space="preserve">A</t>
  </si>
  <si>
    <t xml:space="preserve">The pref design changes the level at which the catch-up completes, not the GP's take once it has completed. At $170M it has completed under all three.</t>
  </si>
  <si>
    <t xml:space="preserve">B</t>
  </si>
  <si>
    <t xml:space="preserve">The promote is a switch rather than a slope: a flat 20% of profit at or above 1.50x, nothing at or below 1.40x, and the whole transition inside a ten-point band.</t>
  </si>
  <si>
    <t xml:space="preserve">The second tier needs about 1.93x. This fund returns 1.70x, so no tier above the first is ever reached.</t>
  </si>
  <si>
    <t xml:space="preserve">The chapter names the clawback three times and never sizes it. It bites below 1.454x.</t>
  </si>
  <si>
    <t xml:space="preserve">Over the life of the fund the arithmetic is the same. What changes is the exposure to a clawback in the meantime.</t>
  </si>
  <si>
    <t xml:space="preserve">This is the phantom-occupancy case. The leased figure is a promise; the operating figure is the cash.</t>
  </si>
  <si>
    <t xml:space="preserve">They exist to stop a broker's stabilised NOI being adopted as an underwriting.</t>
  </si>
  <si>
    <t xml:space="preserve">8.15 is a gate, not a wish list. Disclosed means the committee sees it, in writing.</t>
  </si>
  <si>
    <t xml:space="preserve">A downside is built to conditions, not to a haircut on one input.</t>
  </si>
  <si>
    <t xml:space="preserve">And the discipline is to name which test binds, and how much headroom there is to the next one.</t>
  </si>
  <si>
    <t xml:space="preserve">The cash goes to the lender before it goes to you. The fund is not in default and is not being paid either.</t>
  </si>
  <si>
    <t xml:space="preserve">The debt yield binds. LTV is the test people quote and the one that binds least often when values have fallen and NOI has not recovered.</t>
  </si>
  <si>
    <t xml:space="preserve">After the premium the DSCR can still fall below 1.00x. The premium is an input, not a footnote.</t>
  </si>
  <si>
    <t xml:space="preserve">11</t>
  </si>
  <si>
    <t xml:space="preserve">Either test trips the flag. A small percentage on a large line matters, and so does a large amount on a small one.</t>
  </si>
  <si>
    <t xml:space="preserve">Timing reverses within the year. Reforecasting it books the same money twice.</t>
  </si>
  <si>
    <t xml:space="preserve">13</t>
  </si>
  <si>
    <t xml:space="preserve">Twelve and above moves to the monthly dashboard; sixteen and above goes to the committee.</t>
  </si>
  <si>
    <t xml:space="preserve">14</t>
  </si>
  <si>
    <t xml:space="preserve">It is evidence of five things, none of which scores neatly. The scorecard deliberately leaves it out.</t>
  </si>
  <si>
    <t xml:space="preserve">The phrase settles nothing on its own. On the chapter's fund the readings are $11.2 million apart, and the LP's model will test the definition rather than the headline rate.</t>
  </si>
  <si>
    <t xml:space="preserve">Model the cash you will actually collect, and show when the gap closes rather than assuming it has.</t>
  </si>
  <si>
    <t xml:space="preserve">125bps of development spread was the reason to build rather than buy. At 61bps that reason is most of the way gone.</t>
  </si>
  <si>
    <t xml:space="preserve">The proceeds are what you get on day one. The binding test is what governs you for the life of the loan.</t>
  </si>
  <si>
    <t xml:space="preserve">Paydown, pref, an extension, a sale and a recapitalisation have different costs and different consequences for control. Pricing them takes an afternoon.</t>
  </si>
  <si>
    <t xml:space="preserve">A flagged line owes three things: what happened, why, and what changes as a result.</t>
  </si>
  <si>
    <t xml:space="preserve">Timing variance reverses within the year, by definition. If it does not, it was never timing.</t>
  </si>
  <si>
    <t xml:space="preserve">Anything without a name against it is a description of a risk rather than a response to it.</t>
  </si>
  <si>
    <t xml:space="preserve">The dashboard needs the register to know what to put on it. The register names what everything else measures.</t>
  </si>
  <si>
    <t xml:space="preserve">Every metric at two or below is a question you will be asked. The only choice is whether you have answered it in advance.</t>
  </si>
</sst>
</file>

<file path=xl/styles.xml><?xml version="1.0" encoding="utf-8"?>
<styleSheet xmlns="http://schemas.openxmlformats.org/spreadsheetml/2006/main">
  <numFmts count="3">
    <numFmt numFmtId="164" formatCode="General"/>
    <numFmt numFmtId="165" formatCode="#,##0.######"/>
    <numFmt numFmtId="166" formatCode="0.0%"/>
  </numFmts>
  <fonts count="10">
    <font>
      <sz val="11"/>
      <color theme="1"/>
      <name val="Calibri"/>
      <family val="2"/>
      <charset val="1"/>
    </font>
    <font>
      <sz val="10"/>
      <name val="Arial"/>
      <family val="0"/>
    </font>
    <font>
      <sz val="10"/>
      <name val="Arial"/>
      <family val="0"/>
    </font>
    <font>
      <sz val="10"/>
      <name val="Arial"/>
      <family val="0"/>
    </font>
    <font>
      <b val="true"/>
      <sz val="13"/>
      <color rgb="FF1F3864"/>
      <name val="Calibri"/>
      <family val="0"/>
      <charset val="1"/>
    </font>
    <font>
      <sz val="11"/>
      <name val="Calibri"/>
      <family val="0"/>
      <charset val="1"/>
    </font>
    <font>
      <b val="true"/>
      <sz val="11"/>
      <color rgb="FF1F3864"/>
      <name val="Calibri"/>
      <family val="0"/>
      <charset val="1"/>
    </font>
    <font>
      <sz val="11"/>
      <color rgb="FF595959"/>
      <name val="Calibri"/>
      <family val="0"/>
      <charset val="1"/>
    </font>
    <font>
      <b val="true"/>
      <sz val="11"/>
      <color rgb="FFFFFFFF"/>
      <name val="Calibri"/>
      <family val="0"/>
      <charset val="1"/>
    </font>
    <font>
      <sz val="11"/>
      <color rgb="FF0000FF"/>
      <name val="Calibri"/>
      <family val="0"/>
      <charset val="1"/>
    </font>
  </fonts>
  <fills count="5">
    <fill>
      <patternFill patternType="none"/>
    </fill>
    <fill>
      <patternFill patternType="gray125"/>
    </fill>
    <fill>
      <patternFill patternType="solid">
        <fgColor rgb="FF1F3864"/>
        <bgColor rgb="FF333333"/>
      </patternFill>
    </fill>
    <fill>
      <patternFill patternType="solid">
        <fgColor rgb="FFFFF2CC"/>
        <bgColor rgb="FFEEF1F6"/>
      </patternFill>
    </fill>
    <fill>
      <patternFill patternType="solid">
        <fgColor rgb="FFEEF1F6"/>
        <bgColor rgb="FFFFFFFF"/>
      </patternFill>
    </fill>
  </fills>
  <borders count="2">
    <border diagonalUp="false" diagonalDown="false">
      <left/>
      <right/>
      <top/>
      <bottom/>
      <diagonal/>
    </border>
    <border diagonalUp="false" diagonalDown="false">
      <left style="thin">
        <color rgb="FFD0D4DA"/>
      </left>
      <right style="thin">
        <color rgb="FFD0D4DA"/>
      </right>
      <top style="thin">
        <color rgb="FFD0D4DA"/>
      </top>
      <bottom style="thin">
        <color rgb="FFD0D4D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2"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5" fontId="9" fillId="3" borderId="1" xfId="0" applyFont="true" applyBorder="true" applyAlignment="true" applyProtection="false">
      <alignment horizontal="center" vertical="top" textRotation="0" wrapText="false" indent="0" shrinkToFit="false"/>
      <protection locked="true" hidden="false"/>
    </xf>
    <xf numFmtId="164" fontId="5" fillId="0" borderId="0" xfId="0" applyFont="true" applyBorder="false" applyAlignment="true" applyProtection="false">
      <alignment horizontal="center" vertical="top" textRotation="0" wrapText="false" indent="0" shrinkToFit="false"/>
      <protection locked="true" hidden="false"/>
    </xf>
    <xf numFmtId="164" fontId="5" fillId="4" borderId="0" xfId="0" applyFont="true" applyBorder="false" applyAlignment="false" applyProtection="false">
      <alignment horizontal="general" vertical="bottom" textRotation="0" wrapText="false" indent="0" shrinkToFit="false"/>
      <protection locked="true" hidden="false"/>
    </xf>
    <xf numFmtId="164" fontId="7" fillId="4" borderId="0" xfId="0" applyFont="true" applyBorder="false" applyAlignment="false" applyProtection="false">
      <alignment horizontal="general" vertical="bottom" textRotation="0" wrapText="false" indent="0" shrinkToFit="false"/>
      <protection locked="true" hidden="false"/>
    </xf>
    <xf numFmtId="164" fontId="5" fillId="4" borderId="0" xfId="0" applyFont="true" applyBorder="false" applyAlignment="true" applyProtection="false">
      <alignment horizontal="general" vertical="top" textRotation="0" wrapText="true" indent="0" shrinkToFit="false"/>
      <protection locked="true" hidden="false"/>
    </xf>
    <xf numFmtId="164" fontId="5" fillId="4" borderId="0" xfId="0" applyFont="true" applyBorder="false" applyAlignment="true" applyProtection="false">
      <alignment horizontal="center" vertical="top" textRotation="0" wrapText="false" indent="0" shrinkToFit="false"/>
      <protection locked="true" hidden="false"/>
    </xf>
    <xf numFmtId="164" fontId="9" fillId="3" borderId="1" xfId="0" applyFont="true" applyBorder="true" applyAlignment="true" applyProtection="false">
      <alignment horizontal="center" vertical="top" textRotation="0" wrapText="false" indent="0" shrinkToFit="false"/>
      <protection locked="true" hidden="false"/>
    </xf>
    <xf numFmtId="166" fontId="5"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EEF1F6"/>
      <rgbColor rgb="FF660066"/>
      <rgbColor rgb="FFFF8080"/>
      <rgbColor rgb="FF0066CC"/>
      <rgbColor rgb="FFD0D4DA"/>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2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
    <col collapsed="false" customWidth="true" hidden="false" outlineLevel="0" max="2" min="2" style="0" width="118"/>
  </cols>
  <sheetData>
    <row r="2" customFormat="false" ht="16.15" hidden="false" customHeight="false" outlineLevel="0" collapsed="false">
      <c r="B2" s="1" t="s">
        <v>0</v>
      </c>
    </row>
    <row r="4" customFormat="false" ht="15" hidden="false" customHeight="false" outlineLevel="0" collapsed="false">
      <c r="B4" s="2" t="s">
        <v>1</v>
      </c>
    </row>
    <row r="6" customFormat="false" ht="15" hidden="false" customHeight="false" outlineLevel="0" collapsed="false">
      <c r="B6" s="3" t="s">
        <v>2</v>
      </c>
    </row>
    <row r="7" customFormat="false" ht="15" hidden="false" customHeight="false" outlineLevel="0" collapsed="false">
      <c r="B7" s="2" t="s">
        <v>3</v>
      </c>
    </row>
    <row r="8" customFormat="false" ht="15" hidden="false" customHeight="false" outlineLevel="0" collapsed="false">
      <c r="B8" s="2" t="s">
        <v>4</v>
      </c>
    </row>
    <row r="9" customFormat="false" ht="15" hidden="false" customHeight="false" outlineLevel="0" collapsed="false">
      <c r="B9" s="2" t="s">
        <v>5</v>
      </c>
    </row>
    <row r="11" customFormat="false" ht="15" hidden="false" customHeight="false" outlineLevel="0" collapsed="false">
      <c r="B11" s="3" t="s">
        <v>6</v>
      </c>
    </row>
    <row r="12" customFormat="false" ht="15" hidden="false" customHeight="false" outlineLevel="0" collapsed="false">
      <c r="B12" s="2" t="s">
        <v>7</v>
      </c>
    </row>
    <row r="13" customFormat="false" ht="15" hidden="false" customHeight="false" outlineLevel="0" collapsed="false">
      <c r="B13" s="2" t="s">
        <v>8</v>
      </c>
    </row>
    <row r="15" customFormat="false" ht="15" hidden="false" customHeight="false" outlineLevel="0" collapsed="false">
      <c r="B15" s="3" t="s">
        <v>9</v>
      </c>
    </row>
    <row r="16" customFormat="false" ht="15" hidden="false" customHeight="false" outlineLevel="0" collapsed="false">
      <c r="B16" s="2" t="s">
        <v>10</v>
      </c>
    </row>
    <row r="17" customFormat="false" ht="15" hidden="false" customHeight="false" outlineLevel="0" collapsed="false">
      <c r="B17" s="2" t="s">
        <v>11</v>
      </c>
    </row>
    <row r="18" customFormat="false" ht="15" hidden="false" customHeight="false" outlineLevel="0" collapsed="false">
      <c r="B18" s="2" t="s">
        <v>12</v>
      </c>
    </row>
    <row r="20" customFormat="false" ht="15" hidden="false" customHeight="false" outlineLevel="0" collapsed="false">
      <c r="B20" s="4" t="s">
        <v>13</v>
      </c>
    </row>
    <row r="21" customFormat="false" ht="15" hidden="false" customHeight="false" outlineLevel="0" collapsed="false">
      <c r="B21" s="4" t="s">
        <v>14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F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5390625" defaultRowHeight="15" zeroHeight="false" outlineLevelRow="0" outlineLevelCol="0"/>
  <cols>
    <col collapsed="false" customWidth="true" hidden="false" outlineLevel="0" max="1" min="1" style="0" width="3"/>
    <col collapsed="false" customWidth="true" hidden="false" outlineLevel="0" max="2" min="2" style="0" width="5"/>
    <col collapsed="false" customWidth="true" hidden="false" outlineLevel="0" max="3" min="3" style="0" width="11"/>
    <col collapsed="false" customWidth="true" hidden="false" outlineLevel="0" max="4" min="4" style="0" width="78"/>
    <col collapsed="false" customWidth="true" hidden="false" outlineLevel="0" max="5" min="5" style="0" width="14"/>
    <col collapsed="false" customWidth="true" hidden="false" outlineLevel="0" max="6" min="6" style="0" width="13"/>
  </cols>
  <sheetData>
    <row r="2" customFormat="false" ht="16.15" hidden="false" customHeight="false" outlineLevel="0" collapsed="false">
      <c r="B2" s="1" t="s">
        <v>15</v>
      </c>
    </row>
    <row r="4" customFormat="false" ht="15" hidden="false" customHeight="false" outlineLevel="0" collapsed="false">
      <c r="B4" s="4" t="s">
        <v>16</v>
      </c>
    </row>
    <row r="6" customFormat="false" ht="15" hidden="false" customHeight="false" outlineLevel="0" collapsed="false">
      <c r="B6" s="5" t="s">
        <v>17</v>
      </c>
      <c r="C6" s="5" t="s">
        <v>18</v>
      </c>
      <c r="D6" s="5" t="s">
        <v>19</v>
      </c>
      <c r="E6" s="5" t="s">
        <v>20</v>
      </c>
      <c r="F6" s="5" t="s">
        <v>21</v>
      </c>
    </row>
    <row r="7" customFormat="false" ht="30" hidden="false" customHeight="true" outlineLevel="0" collapsed="false">
      <c r="B7" s="2" t="n">
        <v>1</v>
      </c>
      <c r="C7" s="4" t="s">
        <v>22</v>
      </c>
      <c r="D7" s="6" t="s">
        <v>23</v>
      </c>
      <c r="E7" s="7"/>
      <c r="F7" s="8" t="str">
        <f aca="false">IF(TRIM(E7)="","",IF(Marking!$E7=1,IF(ISNUMBER(E7),IF(ABS(E7-Marking!$C7)&lt;=Marking!$D7,"Correct","Not yet"),"Enter a number"),IF(UPPER(TRIM(E7))=UPPER(TRIM(Marking!$C7)),"Correct","Not yet")))</f>
        <v/>
      </c>
    </row>
    <row r="8" customFormat="false" ht="30" hidden="false" customHeight="true" outlineLevel="0" collapsed="false">
      <c r="B8" s="9" t="n">
        <v>2</v>
      </c>
      <c r="C8" s="10" t="s">
        <v>24</v>
      </c>
      <c r="D8" s="11" t="s">
        <v>25</v>
      </c>
      <c r="E8" s="7"/>
      <c r="F8" s="12" t="str">
        <f aca="false">IF(TRIM(E8)="","",IF(Marking!$E8=1,IF(ISNUMBER(E8),IF(ABS(E8-Marking!$C8)&lt;=Marking!$D8,"Correct","Not yet"),"Enter a number"),IF(UPPER(TRIM(E8))=UPPER(TRIM(Marking!$C8)),"Correct","Not yet")))</f>
        <v/>
      </c>
    </row>
    <row r="9" customFormat="false" ht="30" hidden="false" customHeight="true" outlineLevel="0" collapsed="false">
      <c r="B9" s="2" t="n">
        <v>3</v>
      </c>
      <c r="C9" s="4" t="s">
        <v>24</v>
      </c>
      <c r="D9" s="6" t="s">
        <v>26</v>
      </c>
      <c r="E9" s="7"/>
      <c r="F9" s="8" t="str">
        <f aca="false">IF(TRIM(E9)="","",IF(Marking!$E9=1,IF(ISNUMBER(E9),IF(ABS(E9-Marking!$C9)&lt;=Marking!$D9,"Correct","Not yet"),"Enter a number"),IF(UPPER(TRIM(E9))=UPPER(TRIM(Marking!$C9)),"Correct","Not yet")))</f>
        <v/>
      </c>
    </row>
    <row r="10" customFormat="false" ht="30" hidden="false" customHeight="true" outlineLevel="0" collapsed="false">
      <c r="B10" s="9" t="n">
        <v>4</v>
      </c>
      <c r="C10" s="10" t="s">
        <v>27</v>
      </c>
      <c r="D10" s="11" t="s">
        <v>28</v>
      </c>
      <c r="E10" s="7"/>
      <c r="F10" s="12" t="str">
        <f aca="false">IF(TRIM(E10)="","",IF(Marking!$E10=1,IF(ISNUMBER(E10),IF(ABS(E10-Marking!$C10)&lt;=Marking!$D10,"Correct","Not yet"),"Enter a number"),IF(UPPER(TRIM(E10))=UPPER(TRIM(Marking!$C10)),"Correct","Not yet")))</f>
        <v/>
      </c>
    </row>
    <row r="11" customFormat="false" ht="30" hidden="false" customHeight="true" outlineLevel="0" collapsed="false">
      <c r="B11" s="2" t="n">
        <v>5</v>
      </c>
      <c r="C11" s="4" t="s">
        <v>29</v>
      </c>
      <c r="D11" s="6" t="s">
        <v>30</v>
      </c>
      <c r="E11" s="7"/>
      <c r="F11" s="8" t="str">
        <f aca="false">IF(TRIM(E11)="","",IF(Marking!$E11=1,IF(ISNUMBER(E11),IF(ABS(E11-Marking!$C11)&lt;=Marking!$D11,"Correct","Not yet"),"Enter a number"),IF(UPPER(TRIM(E11))=UPPER(TRIM(Marking!$C11)),"Correct","Not yet")))</f>
        <v/>
      </c>
    </row>
    <row r="12" customFormat="false" ht="30" hidden="false" customHeight="true" outlineLevel="0" collapsed="false">
      <c r="B12" s="9" t="n">
        <v>6</v>
      </c>
      <c r="C12" s="10" t="s">
        <v>31</v>
      </c>
      <c r="D12" s="11" t="s">
        <v>32</v>
      </c>
      <c r="E12" s="7"/>
      <c r="F12" s="12" t="str">
        <f aca="false">IF(TRIM(E12)="","",IF(Marking!$E12=1,IF(ISNUMBER(E12),IF(ABS(E12-Marking!$C12)&lt;=Marking!$D12,"Correct","Not yet"),"Enter a number"),IF(UPPER(TRIM(E12))=UPPER(TRIM(Marking!$C12)),"Correct","Not yet")))</f>
        <v/>
      </c>
    </row>
    <row r="13" customFormat="false" ht="30" hidden="false" customHeight="true" outlineLevel="0" collapsed="false">
      <c r="B13" s="2" t="n">
        <v>7</v>
      </c>
      <c r="C13" s="4" t="s">
        <v>33</v>
      </c>
      <c r="D13" s="6" t="s">
        <v>34</v>
      </c>
      <c r="E13" s="7"/>
      <c r="F13" s="8" t="str">
        <f aca="false">IF(TRIM(E13)="","",IF(Marking!$E13=1,IF(ISNUMBER(E13),IF(ABS(E13-Marking!$C13)&lt;=Marking!$D13,"Correct","Not yet"),"Enter a number"),IF(UPPER(TRIM(E13))=UPPER(TRIM(Marking!$C13)),"Correct","Not yet")))</f>
        <v/>
      </c>
    </row>
    <row r="14" customFormat="false" ht="30" hidden="false" customHeight="true" outlineLevel="0" collapsed="false">
      <c r="B14" s="9" t="n">
        <v>8</v>
      </c>
      <c r="C14" s="10" t="s">
        <v>35</v>
      </c>
      <c r="D14" s="11" t="s">
        <v>36</v>
      </c>
      <c r="E14" s="7"/>
      <c r="F14" s="12" t="str">
        <f aca="false">IF(TRIM(E14)="","",IF(Marking!$E14=1,IF(ISNUMBER(E14),IF(ABS(E14-Marking!$C14)&lt;=Marking!$D14,"Correct","Not yet"),"Enter a number"),IF(UPPER(TRIM(E14))=UPPER(TRIM(Marking!$C14)),"Correct","Not yet")))</f>
        <v/>
      </c>
    </row>
    <row r="15" customFormat="false" ht="30" hidden="false" customHeight="true" outlineLevel="0" collapsed="false">
      <c r="B15" s="2" t="n">
        <v>9</v>
      </c>
      <c r="C15" s="4" t="s">
        <v>35</v>
      </c>
      <c r="D15" s="6" t="s">
        <v>37</v>
      </c>
      <c r="E15" s="7"/>
      <c r="F15" s="8" t="str">
        <f aca="false">IF(TRIM(E15)="","",IF(Marking!$E15=1,IF(ISNUMBER(E15),IF(ABS(E15-Marking!$C15)&lt;=Marking!$D15,"Correct","Not yet"),"Enter a number"),IF(UPPER(TRIM(E15))=UPPER(TRIM(Marking!$C15)),"Correct","Not yet")))</f>
        <v/>
      </c>
    </row>
    <row r="16" customFormat="false" ht="30" hidden="false" customHeight="true" outlineLevel="0" collapsed="false">
      <c r="B16" s="9" t="n">
        <v>10</v>
      </c>
      <c r="C16" s="10" t="s">
        <v>35</v>
      </c>
      <c r="D16" s="11" t="s">
        <v>38</v>
      </c>
      <c r="E16" s="7"/>
      <c r="F16" s="12" t="str">
        <f aca="false">IF(TRIM(E16)="","",IF(Marking!$E16=1,IF(ISNUMBER(E16),IF(ABS(E16-Marking!$C16)&lt;=Marking!$D16,"Correct","Not yet"),"Enter a number"),IF(UPPER(TRIM(E16))=UPPER(TRIM(Marking!$C16)),"Correct","Not yet")))</f>
        <v/>
      </c>
    </row>
    <row r="17" customFormat="false" ht="30" hidden="false" customHeight="true" outlineLevel="0" collapsed="false">
      <c r="B17" s="2" t="n">
        <v>11</v>
      </c>
      <c r="C17" s="4" t="s">
        <v>39</v>
      </c>
      <c r="D17" s="6" t="s">
        <v>40</v>
      </c>
      <c r="E17" s="7"/>
      <c r="F17" s="8" t="str">
        <f aca="false">IF(TRIM(E17)="","",IF(Marking!$E17=1,IF(ISNUMBER(E17),IF(ABS(E17-Marking!$C17)&lt;=Marking!$D17,"Correct","Not yet"),"Enter a number"),IF(UPPER(TRIM(E17))=UPPER(TRIM(Marking!$C17)),"Correct","Not yet")))</f>
        <v/>
      </c>
    </row>
    <row r="18" customFormat="false" ht="30" hidden="false" customHeight="true" outlineLevel="0" collapsed="false">
      <c r="B18" s="9" t="n">
        <v>12</v>
      </c>
      <c r="C18" s="10" t="s">
        <v>39</v>
      </c>
      <c r="D18" s="11" t="s">
        <v>41</v>
      </c>
      <c r="E18" s="7"/>
      <c r="F18" s="12" t="str">
        <f aca="false">IF(TRIM(E18)="","",IF(Marking!$E18=1,IF(ISNUMBER(E18),IF(ABS(E18-Marking!$C18)&lt;=Marking!$D18,"Correct","Not yet"),"Enter a number"),IF(UPPER(TRIM(E18))=UPPER(TRIM(Marking!$C18)),"Correct","Not yet")))</f>
        <v/>
      </c>
    </row>
    <row r="19" customFormat="false" ht="67.5" hidden="false" customHeight="true" outlineLevel="0" collapsed="false">
      <c r="B19" s="2" t="n">
        <v>13</v>
      </c>
      <c r="C19" s="4" t="s">
        <v>31</v>
      </c>
      <c r="D19" s="6" t="s">
        <v>42</v>
      </c>
      <c r="E19" s="13"/>
      <c r="F19" s="8" t="str">
        <f aca="false">IF(TRIM(E19)="","",IF(Marking!$E19=1,IF(ISNUMBER(E19),IF(ABS(E19-Marking!$C19)&lt;=Marking!$D19,"Correct","Not yet"),"Enter a number"),IF(UPPER(TRIM(E19))=UPPER(TRIM(Marking!$C19)),"Correct","Not yet")))</f>
        <v/>
      </c>
    </row>
    <row r="20" customFormat="false" ht="67.5" hidden="false" customHeight="true" outlineLevel="0" collapsed="false">
      <c r="B20" s="9" t="n">
        <v>14</v>
      </c>
      <c r="C20" s="10" t="s">
        <v>33</v>
      </c>
      <c r="D20" s="11" t="s">
        <v>43</v>
      </c>
      <c r="E20" s="13"/>
      <c r="F20" s="12" t="str">
        <f aca="false">IF(TRIM(E20)="","",IF(Marking!$E20=1,IF(ISNUMBER(E20),IF(ABS(E20-Marking!$C20)&lt;=Marking!$D20,"Correct","Not yet"),"Enter a number"),IF(UPPER(TRIM(E20))=UPPER(TRIM(Marking!$C20)),"Correct","Not yet")))</f>
        <v/>
      </c>
    </row>
    <row r="21" customFormat="false" ht="67.5" hidden="false" customHeight="true" outlineLevel="0" collapsed="false">
      <c r="B21" s="2" t="n">
        <v>15</v>
      </c>
      <c r="C21" s="4" t="s">
        <v>33</v>
      </c>
      <c r="D21" s="6" t="s">
        <v>44</v>
      </c>
      <c r="E21" s="13"/>
      <c r="F21" s="8" t="str">
        <f aca="false">IF(TRIM(E21)="","",IF(Marking!$E21=1,IF(ISNUMBER(E21),IF(ABS(E21-Marking!$C21)&lt;=Marking!$D21,"Correct","Not yet"),"Enter a number"),IF(UPPER(TRIM(E21))=UPPER(TRIM(Marking!$C21)),"Correct","Not yet")))</f>
        <v/>
      </c>
    </row>
    <row r="22" customFormat="false" ht="67.5" hidden="false" customHeight="true" outlineLevel="0" collapsed="false">
      <c r="B22" s="9" t="n">
        <v>16</v>
      </c>
      <c r="C22" s="10" t="s">
        <v>45</v>
      </c>
      <c r="D22" s="11" t="s">
        <v>46</v>
      </c>
      <c r="E22" s="13"/>
      <c r="F22" s="12" t="str">
        <f aca="false">IF(TRIM(E22)="","",IF(Marking!$E22=1,IF(ISNUMBER(E22),IF(ABS(E22-Marking!$C22)&lt;=Marking!$D22,"Correct","Not yet"),"Enter a number"),IF(UPPER(TRIM(E22))=UPPER(TRIM(Marking!$C22)),"Correct","Not yet")))</f>
        <v/>
      </c>
    </row>
    <row r="23" customFormat="false" ht="67.5" hidden="false" customHeight="true" outlineLevel="0" collapsed="false">
      <c r="B23" s="2" t="n">
        <v>17</v>
      </c>
      <c r="C23" s="4" t="s">
        <v>33</v>
      </c>
      <c r="D23" s="6" t="s">
        <v>47</v>
      </c>
      <c r="E23" s="13"/>
      <c r="F23" s="8" t="str">
        <f aca="false">IF(TRIM(E23)="","",IF(Marking!$E23=1,IF(ISNUMBER(E23),IF(ABS(E23-Marking!$C23)&lt;=Marking!$D23,"Correct","Not yet"),"Enter a number"),IF(UPPER(TRIM(E23))=UPPER(TRIM(Marking!$C23)),"Correct","Not yet")))</f>
        <v/>
      </c>
    </row>
    <row r="24" customFormat="false" ht="67.5" hidden="false" customHeight="true" outlineLevel="0" collapsed="false">
      <c r="B24" s="9" t="n">
        <v>18</v>
      </c>
      <c r="C24" s="10" t="s">
        <v>48</v>
      </c>
      <c r="D24" s="11" t="s">
        <v>49</v>
      </c>
      <c r="E24" s="13"/>
      <c r="F24" s="12" t="str">
        <f aca="false">IF(TRIM(E24)="","",IF(Marking!$E24=1,IF(ISNUMBER(E24),IF(ABS(E24-Marking!$C24)&lt;=Marking!$D24,"Correct","Not yet"),"Enter a number"),IF(UPPER(TRIM(E24))=UPPER(TRIM(Marking!$C24)),"Correct","Not yet")))</f>
        <v/>
      </c>
    </row>
    <row r="25" customFormat="false" ht="67.5" hidden="false" customHeight="true" outlineLevel="0" collapsed="false">
      <c r="B25" s="2" t="n">
        <v>19</v>
      </c>
      <c r="C25" s="4" t="s">
        <v>50</v>
      </c>
      <c r="D25" s="6" t="s">
        <v>51</v>
      </c>
      <c r="E25" s="13"/>
      <c r="F25" s="8" t="str">
        <f aca="false">IF(TRIM(E25)="","",IF(Marking!$E25=1,IF(ISNUMBER(E25),IF(ABS(E25-Marking!$C25)&lt;=Marking!$D25,"Correct","Not yet"),"Enter a number"),IF(UPPER(TRIM(E25))=UPPER(TRIM(Marking!$C25)),"Correct","Not yet")))</f>
        <v/>
      </c>
    </row>
    <row r="26" customFormat="false" ht="67.5" hidden="false" customHeight="true" outlineLevel="0" collapsed="false">
      <c r="B26" s="9" t="n">
        <v>20</v>
      </c>
      <c r="C26" s="10" t="s">
        <v>52</v>
      </c>
      <c r="D26" s="11" t="s">
        <v>53</v>
      </c>
      <c r="E26" s="13"/>
      <c r="F26" s="12" t="str">
        <f aca="false">IF(TRIM(E26)="","",IF(Marking!$E26=1,IF(ISNUMBER(E26),IF(ABS(E26-Marking!$C26)&lt;=Marking!$D26,"Correct","Not yet"),"Enter a number"),IF(UPPER(TRIM(E26))=UPPER(TRIM(Marking!$C26)),"Correct","Not yet")))</f>
        <v/>
      </c>
    </row>
    <row r="27" customFormat="false" ht="67.5" hidden="false" customHeight="true" outlineLevel="0" collapsed="false">
      <c r="B27" s="2" t="n">
        <v>21</v>
      </c>
      <c r="C27" s="4" t="s">
        <v>54</v>
      </c>
      <c r="D27" s="6" t="s">
        <v>55</v>
      </c>
      <c r="E27" s="13"/>
      <c r="F27" s="8" t="str">
        <f aca="false">IF(TRIM(E27)="","",IF(Marking!$E27=1,IF(ISNUMBER(E27),IF(ABS(E27-Marking!$C27)&lt;=Marking!$D27,"Correct","Not yet"),"Enter a number"),IF(UPPER(TRIM(E27))=UPPER(TRIM(Marking!$C27)),"Correct","Not yet")))</f>
        <v/>
      </c>
    </row>
    <row r="28" customFormat="false" ht="67.5" hidden="false" customHeight="true" outlineLevel="0" collapsed="false">
      <c r="B28" s="9" t="n">
        <v>22</v>
      </c>
      <c r="C28" s="10" t="s">
        <v>56</v>
      </c>
      <c r="D28" s="11" t="s">
        <v>57</v>
      </c>
      <c r="E28" s="13"/>
      <c r="F28" s="12" t="str">
        <f aca="false">IF(TRIM(E28)="","",IF(Marking!$E28=1,IF(ISNUMBER(E28),IF(ABS(E28-Marking!$C28)&lt;=Marking!$D28,"Correct","Not yet"),"Enter a number"),IF(UPPER(TRIM(E28))=UPPER(TRIM(Marking!$C28)),"Correct","Not yet")))</f>
        <v/>
      </c>
    </row>
    <row r="29" customFormat="false" ht="67.5" hidden="false" customHeight="true" outlineLevel="0" collapsed="false">
      <c r="B29" s="2" t="n">
        <v>23</v>
      </c>
      <c r="C29" s="4" t="s">
        <v>58</v>
      </c>
      <c r="D29" s="6" t="s">
        <v>59</v>
      </c>
      <c r="E29" s="13"/>
      <c r="F29" s="8" t="str">
        <f aca="false">IF(TRIM(E29)="","",IF(Marking!$E29=1,IF(ISNUMBER(E29),IF(ABS(E29-Marking!$C29)&lt;=Marking!$D29,"Correct","Not yet"),"Enter a number"),IF(UPPER(TRIM(E29))=UPPER(TRIM(Marking!$C29)),"Correct","Not yet")))</f>
        <v/>
      </c>
    </row>
    <row r="30" customFormat="false" ht="67.5" hidden="false" customHeight="true" outlineLevel="0" collapsed="false">
      <c r="B30" s="9" t="n">
        <v>24</v>
      </c>
      <c r="C30" s="10" t="s">
        <v>60</v>
      </c>
      <c r="D30" s="11" t="s">
        <v>61</v>
      </c>
      <c r="E30" s="13"/>
      <c r="F30" s="12" t="str">
        <f aca="false">IF(TRIM(E30)="","",IF(Marking!$E30=1,IF(ISNUMBER(E30),IF(ABS(E30-Marking!$C30)&lt;=Marking!$D30,"Correct","Not yet"),"Enter a number"),IF(UPPER(TRIM(E30))=UPPER(TRIM(Marking!$C30)),"Correct","Not yet")))</f>
        <v/>
      </c>
    </row>
    <row r="31" customFormat="false" ht="67.5" hidden="false" customHeight="true" outlineLevel="0" collapsed="false">
      <c r="B31" s="2" t="n">
        <v>25</v>
      </c>
      <c r="C31" s="4" t="s">
        <v>39</v>
      </c>
      <c r="D31" s="6" t="s">
        <v>62</v>
      </c>
      <c r="E31" s="13"/>
      <c r="F31" s="8" t="str">
        <f aca="false">IF(TRIM(E31)="","",IF(Marking!$E31=1,IF(ISNUMBER(E31),IF(ABS(E31-Marking!$C31)&lt;=Marking!$D31,"Correct","Not yet"),"Enter a number"),IF(UPPER(TRIM(E31))=UPPER(TRIM(Marking!$C31)),"Correct","Not yet")))</f>
        <v/>
      </c>
    </row>
    <row r="32" customFormat="false" ht="67.5" hidden="false" customHeight="true" outlineLevel="0" collapsed="false">
      <c r="B32" s="9" t="n">
        <v>26</v>
      </c>
      <c r="C32" s="10" t="s">
        <v>63</v>
      </c>
      <c r="D32" s="11" t="s">
        <v>64</v>
      </c>
      <c r="E32" s="13"/>
      <c r="F32" s="12" t="str">
        <f aca="false">IF(TRIM(E32)="","",IF(Marking!$E32=1,IF(ISNUMBER(E32),IF(ABS(E32-Marking!$C32)&lt;=Marking!$D32,"Correct","Not yet"),"Enter a number"),IF(UPPER(TRIM(E32))=UPPER(TRIM(Marking!$C32)),"Correct","Not yet")))</f>
        <v/>
      </c>
    </row>
    <row r="33" customFormat="false" ht="67.5" hidden="false" customHeight="true" outlineLevel="0" collapsed="false">
      <c r="B33" s="2" t="n">
        <v>27</v>
      </c>
      <c r="C33" s="4" t="s">
        <v>65</v>
      </c>
      <c r="D33" s="6" t="s">
        <v>66</v>
      </c>
      <c r="E33" s="13"/>
      <c r="F33" s="8" t="str">
        <f aca="false">IF(TRIM(E33)="","",IF(Marking!$E33=1,IF(ISNUMBER(E33),IF(ABS(E33-Marking!$C33)&lt;=Marking!$D33,"Correct","Not yet"),"Enter a number"),IF(UPPER(TRIM(E33))=UPPER(TRIM(Marking!$C33)),"Correct","Not yet")))</f>
        <v/>
      </c>
    </row>
    <row r="34" customFormat="false" ht="67.5" hidden="false" customHeight="true" outlineLevel="0" collapsed="false">
      <c r="B34" s="9" t="n">
        <v>28</v>
      </c>
      <c r="C34" s="10" t="s">
        <v>65</v>
      </c>
      <c r="D34" s="11" t="s">
        <v>67</v>
      </c>
      <c r="E34" s="13"/>
      <c r="F34" s="12" t="str">
        <f aca="false">IF(TRIM(E34)="","",IF(Marking!$E34=1,IF(ISNUMBER(E34),IF(ABS(E34-Marking!$C34)&lt;=Marking!$D34,"Correct","Not yet"),"Enter a number"),IF(UPPER(TRIM(E34))=UPPER(TRIM(Marking!$C34)),"Correct","Not yet")))</f>
        <v/>
      </c>
    </row>
    <row r="35" customFormat="false" ht="67.5" hidden="false" customHeight="true" outlineLevel="0" collapsed="false">
      <c r="B35" s="2" t="n">
        <v>29</v>
      </c>
      <c r="C35" s="4" t="s">
        <v>68</v>
      </c>
      <c r="D35" s="6" t="s">
        <v>69</v>
      </c>
      <c r="E35" s="13"/>
      <c r="F35" s="8" t="str">
        <f aca="false">IF(TRIM(E35)="","",IF(Marking!$E35=1,IF(ISNUMBER(E35),IF(ABS(E35-Marking!$C35)&lt;=Marking!$D35,"Correct","Not yet"),"Enter a number"),IF(UPPER(TRIM(E35))=UPPER(TRIM(Marking!$C35)),"Correct","Not yet")))</f>
        <v/>
      </c>
    </row>
    <row r="36" customFormat="false" ht="67.5" hidden="false" customHeight="true" outlineLevel="0" collapsed="false">
      <c r="B36" s="9" t="n">
        <v>30</v>
      </c>
      <c r="C36" s="10" t="s">
        <v>70</v>
      </c>
      <c r="D36" s="11" t="s">
        <v>71</v>
      </c>
      <c r="E36" s="13"/>
      <c r="F36" s="12" t="str">
        <f aca="false">IF(TRIM(E36)="","",IF(Marking!$E36=1,IF(ISNUMBER(E36),IF(ABS(E36-Marking!$C36)&lt;=Marking!$D36,"Correct","Not yet"),"Enter a number"),IF(UPPER(TRIM(E36))=UPPER(TRIM(Marking!$C36)),"Correct","Not yet")))</f>
        <v/>
      </c>
    </row>
    <row r="37" customFormat="false" ht="67.5" hidden="false" customHeight="true" outlineLevel="0" collapsed="false">
      <c r="B37" s="2" t="n">
        <v>31</v>
      </c>
      <c r="C37" s="4" t="s">
        <v>31</v>
      </c>
      <c r="D37" s="6" t="s">
        <v>72</v>
      </c>
      <c r="E37" s="13"/>
      <c r="F37" s="8" t="str">
        <f aca="false">IF(TRIM(E37)="","",IF(Marking!$E37=1,IF(ISNUMBER(E37),IF(ABS(E37-Marking!$C37)&lt;=Marking!$D37,"Correct","Not yet"),"Enter a number"),IF(UPPER(TRIM(E37))=UPPER(TRIM(Marking!$C37)),"Correct","Not yet")))</f>
        <v/>
      </c>
    </row>
    <row r="38" customFormat="false" ht="67.5" hidden="false" customHeight="true" outlineLevel="0" collapsed="false">
      <c r="B38" s="9" t="n">
        <v>32</v>
      </c>
      <c r="C38" s="10" t="s">
        <v>50</v>
      </c>
      <c r="D38" s="11" t="s">
        <v>73</v>
      </c>
      <c r="E38" s="13"/>
      <c r="F38" s="12" t="str">
        <f aca="false">IF(TRIM(E38)="","",IF(Marking!$E38=1,IF(ISNUMBER(E38),IF(ABS(E38-Marking!$C38)&lt;=Marking!$D38,"Correct","Not yet"),"Enter a number"),IF(UPPER(TRIM(E38))=UPPER(TRIM(Marking!$C38)),"Correct","Not yet")))</f>
        <v/>
      </c>
    </row>
    <row r="39" customFormat="false" ht="67.5" hidden="false" customHeight="true" outlineLevel="0" collapsed="false">
      <c r="B39" s="2" t="n">
        <v>33</v>
      </c>
      <c r="C39" s="4" t="s">
        <v>35</v>
      </c>
      <c r="D39" s="6" t="s">
        <v>74</v>
      </c>
      <c r="E39" s="13"/>
      <c r="F39" s="8" t="str">
        <f aca="false">IF(TRIM(E39)="","",IF(Marking!$E39=1,IF(ISNUMBER(E39),IF(ABS(E39-Marking!$C39)&lt;=Marking!$D39,"Correct","Not yet"),"Enter a number"),IF(UPPER(TRIM(E39))=UPPER(TRIM(Marking!$C39)),"Correct","Not yet")))</f>
        <v/>
      </c>
    </row>
    <row r="40" customFormat="false" ht="67.5" hidden="false" customHeight="true" outlineLevel="0" collapsed="false">
      <c r="B40" s="9" t="n">
        <v>34</v>
      </c>
      <c r="C40" s="10" t="s">
        <v>58</v>
      </c>
      <c r="D40" s="11" t="s">
        <v>75</v>
      </c>
      <c r="E40" s="13"/>
      <c r="F40" s="12" t="str">
        <f aca="false">IF(TRIM(E40)="","",IF(Marking!$E40=1,IF(ISNUMBER(E40),IF(ABS(E40-Marking!$C40)&lt;=Marking!$D40,"Correct","Not yet"),"Enter a number"),IF(UPPER(TRIM(E40))=UPPER(TRIM(Marking!$C40)),"Correct","Not yet")))</f>
        <v/>
      </c>
    </row>
    <row r="41" customFormat="false" ht="67.5" hidden="false" customHeight="true" outlineLevel="0" collapsed="false">
      <c r="B41" s="2" t="n">
        <v>35</v>
      </c>
      <c r="C41" s="4" t="s">
        <v>39</v>
      </c>
      <c r="D41" s="6" t="s">
        <v>76</v>
      </c>
      <c r="E41" s="13"/>
      <c r="F41" s="8" t="str">
        <f aca="false">IF(TRIM(E41)="","",IF(Marking!$E41=1,IF(ISNUMBER(E41),IF(ABS(E41-Marking!$C41)&lt;=Marking!$D41,"Correct","Not yet"),"Enter a number"),IF(UPPER(TRIM(E41))=UPPER(TRIM(Marking!$C41)),"Correct","Not yet")))</f>
        <v/>
      </c>
    </row>
    <row r="42" customFormat="false" ht="67.5" hidden="false" customHeight="true" outlineLevel="0" collapsed="false">
      <c r="B42" s="9" t="n">
        <v>36</v>
      </c>
      <c r="C42" s="10" t="s">
        <v>65</v>
      </c>
      <c r="D42" s="11" t="s">
        <v>77</v>
      </c>
      <c r="E42" s="13"/>
      <c r="F42" s="12" t="str">
        <f aca="false">IF(TRIM(E42)="","",IF(Marking!$E42=1,IF(ISNUMBER(E42),IF(ABS(E42-Marking!$C42)&lt;=Marking!$D42,"Correct","Not yet"),"Enter a number"),IF(UPPER(TRIM(E42))=UPPER(TRIM(Marking!$C42)),"Correct","Not yet")))</f>
        <v/>
      </c>
    </row>
    <row r="43" customFormat="false" ht="67.5" hidden="false" customHeight="true" outlineLevel="0" collapsed="false">
      <c r="B43" s="2" t="n">
        <v>37</v>
      </c>
      <c r="C43" s="4" t="s">
        <v>65</v>
      </c>
      <c r="D43" s="6" t="s">
        <v>78</v>
      </c>
      <c r="E43" s="13"/>
      <c r="F43" s="8" t="str">
        <f aca="false">IF(TRIM(E43)="","",IF(Marking!$E43=1,IF(ISNUMBER(E43),IF(ABS(E43-Marking!$C43)&lt;=Marking!$D43,"Correct","Not yet"),"Enter a number"),IF(UPPER(TRIM(E43))=UPPER(TRIM(Marking!$C43)),"Correct","Not yet")))</f>
        <v/>
      </c>
    </row>
    <row r="44" customFormat="false" ht="67.5" hidden="false" customHeight="true" outlineLevel="0" collapsed="false">
      <c r="B44" s="9" t="n">
        <v>38</v>
      </c>
      <c r="C44" s="10" t="s">
        <v>68</v>
      </c>
      <c r="D44" s="11" t="s">
        <v>79</v>
      </c>
      <c r="E44" s="13"/>
      <c r="F44" s="12" t="str">
        <f aca="false">IF(TRIM(E44)="","",IF(Marking!$E44=1,IF(ISNUMBER(E44),IF(ABS(E44-Marking!$C44)&lt;=Marking!$D44,"Correct","Not yet"),"Enter a number"),IF(UPPER(TRIM(E44))=UPPER(TRIM(Marking!$C44)),"Correct","Not yet")))</f>
        <v/>
      </c>
    </row>
    <row r="45" customFormat="false" ht="67.5" hidden="false" customHeight="true" outlineLevel="0" collapsed="false">
      <c r="B45" s="2" t="n">
        <v>39</v>
      </c>
      <c r="C45" s="4" t="s">
        <v>68</v>
      </c>
      <c r="D45" s="6" t="s">
        <v>80</v>
      </c>
      <c r="E45" s="13"/>
      <c r="F45" s="8" t="str">
        <f aca="false">IF(TRIM(E45)="","",IF(Marking!$E45=1,IF(ISNUMBER(E45),IF(ABS(E45-Marking!$C45)&lt;=Marking!$D45,"Correct","Not yet"),"Enter a number"),IF(UPPER(TRIM(E45))=UPPER(TRIM(Marking!$C45)),"Correct","Not yet")))</f>
        <v/>
      </c>
    </row>
    <row r="46" customFormat="false" ht="67.5" hidden="false" customHeight="true" outlineLevel="0" collapsed="false">
      <c r="B46" s="9" t="n">
        <v>40</v>
      </c>
      <c r="C46" s="10" t="s">
        <v>70</v>
      </c>
      <c r="D46" s="11" t="s">
        <v>81</v>
      </c>
      <c r="E46" s="13"/>
      <c r="F46" s="12" t="str">
        <f aca="false">IF(TRIM(E46)="","",IF(Marking!$E46=1,IF(ISNUMBER(E46),IF(ABS(E46-Marking!$C46)&lt;=Marking!$D46,"Correct","Not yet"),"Enter a number"),IF(UPPER(TRIM(E46))=UPPER(TRIM(Marking!$C46)),"Correct","Not yet")))</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D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
    <col collapsed="false" customWidth="true" hidden="false" outlineLevel="0" max="2" min="2" style="0" width="46"/>
    <col collapsed="false" customWidth="true" hidden="false" outlineLevel="0" max="3" min="3" style="0" width="16"/>
    <col collapsed="false" customWidth="true" hidden="false" outlineLevel="0" max="4" min="4" style="0" width="70"/>
  </cols>
  <sheetData>
    <row r="2" customFormat="false" ht="16.15" hidden="false" customHeight="false" outlineLevel="0" collapsed="false">
      <c r="B2" s="1" t="s">
        <v>82</v>
      </c>
    </row>
    <row r="4" customFormat="false" ht="15" hidden="false" customHeight="false" outlineLevel="0" collapsed="false">
      <c r="B4" s="4" t="s">
        <v>83</v>
      </c>
    </row>
    <row r="6" customFormat="false" ht="15" hidden="false" customHeight="false" outlineLevel="0" collapsed="false">
      <c r="B6" s="2" t="s">
        <v>84</v>
      </c>
      <c r="C6" s="2" t="n">
        <f aca="false">COUNT(Questions!$B$7:$B$46)</f>
        <v>40</v>
      </c>
      <c r="D6" s="4"/>
    </row>
    <row r="7" customFormat="false" ht="15" hidden="false" customHeight="false" outlineLevel="0" collapsed="false">
      <c r="B7" s="2" t="s">
        <v>85</v>
      </c>
      <c r="C7" s="2" t="n">
        <f aca="false">SUMPRODUCT((TRIM(Questions!$E$7:$E$46)&lt;&gt;"")*1)</f>
        <v>0</v>
      </c>
      <c r="D7" s="4" t="s">
        <v>86</v>
      </c>
    </row>
    <row r="8" customFormat="false" ht="15" hidden="false" customHeight="false" outlineLevel="0" collapsed="false">
      <c r="B8" s="2" t="s">
        <v>87</v>
      </c>
      <c r="C8" s="2" t="n">
        <f aca="false">COUNTIF(Questions!$F$7:$F$46,"Correct")</f>
        <v>0</v>
      </c>
      <c r="D8" s="4"/>
    </row>
    <row r="9" customFormat="false" ht="15" hidden="false" customHeight="false" outlineLevel="0" collapsed="false">
      <c r="B9" s="2" t="s">
        <v>88</v>
      </c>
      <c r="C9" s="2" t="n">
        <f aca="false">COUNTIF(Questions!$F$7:$F$46,"Not yet")</f>
        <v>0</v>
      </c>
      <c r="D9" s="4"/>
    </row>
    <row r="10" customFormat="false" ht="15" hidden="false" customHeight="false" outlineLevel="0" collapsed="false">
      <c r="B10" s="2" t="s">
        <v>89</v>
      </c>
      <c r="C10" s="2" t="n">
        <f aca="false">COUNTIF(Questions!$F$7:$F$46,"Enter a number")</f>
        <v>0</v>
      </c>
      <c r="D10" s="4" t="s">
        <v>90</v>
      </c>
    </row>
    <row r="11" customFormat="false" ht="15" hidden="false" customHeight="false" outlineLevel="0" collapsed="false">
      <c r="B11" s="2" t="s">
        <v>91</v>
      </c>
      <c r="C11" s="14" t="str">
        <f aca="false">IFERROR($C$8/$C$7,"")</f>
        <v/>
      </c>
      <c r="D11" s="4" t="s">
        <v>92</v>
      </c>
    </row>
    <row r="14" customFormat="false" ht="15" hidden="false" customHeight="false" outlineLevel="0" collapsed="false">
      <c r="B14" s="3" t="s">
        <v>93</v>
      </c>
    </row>
    <row r="15" customFormat="false" ht="15" hidden="false" customHeight="false" outlineLevel="0" collapsed="false">
      <c r="B15" s="5" t="s">
        <v>94</v>
      </c>
      <c r="C15" s="5" t="s">
        <v>95</v>
      </c>
      <c r="D15" s="5" t="s">
        <v>96</v>
      </c>
    </row>
    <row r="16" customFormat="false" ht="15" hidden="false" customHeight="false" outlineLevel="0" collapsed="false">
      <c r="B16" s="2" t="s">
        <v>97</v>
      </c>
      <c r="C16" s="2" t="n">
        <f aca="false">SUMPRODUCT((Marking!$B$7:$B$46="6")*(Questions!$F$7:$F$46="Not yet"))</f>
        <v>0</v>
      </c>
      <c r="D16" s="4" t="s">
        <v>98</v>
      </c>
    </row>
    <row r="17" customFormat="false" ht="15" hidden="false" customHeight="false" outlineLevel="0" collapsed="false">
      <c r="B17" s="2" t="s">
        <v>99</v>
      </c>
      <c r="C17" s="2" t="n">
        <f aca="false">SUMPRODUCT((Marking!$B$7:$B$46="8")*(Questions!$F$7:$F$46="Not yet"))</f>
        <v>0</v>
      </c>
      <c r="D17" s="4" t="s">
        <v>100</v>
      </c>
    </row>
    <row r="18" customFormat="false" ht="15" hidden="false" customHeight="false" outlineLevel="0" collapsed="false">
      <c r="B18" s="2" t="s">
        <v>101</v>
      </c>
      <c r="C18" s="2" t="n">
        <f aca="false">SUMPRODUCT((Marking!$B$7:$B$46="10")*(Questions!$F$7:$F$46="Not yet"))</f>
        <v>0</v>
      </c>
      <c r="D18" s="4" t="s">
        <v>102</v>
      </c>
    </row>
    <row r="19" customFormat="false" ht="15" hidden="false" customHeight="false" outlineLevel="0" collapsed="false">
      <c r="B19" s="2" t="s">
        <v>103</v>
      </c>
      <c r="C19" s="2" t="n">
        <f aca="false">SUMPRODUCT((Marking!$B$7:$B$46="11")*(Questions!$F$7:$F$46="Not yet"))</f>
        <v>0</v>
      </c>
      <c r="D19" s="4" t="s">
        <v>104</v>
      </c>
    </row>
    <row r="20" customFormat="false" ht="15" hidden="false" customHeight="false" outlineLevel="0" collapsed="false">
      <c r="B20" s="2" t="s">
        <v>105</v>
      </c>
      <c r="C20" s="2" t="n">
        <f aca="false">SUMPRODUCT((Marking!$B$7:$B$46="13")*(Questions!$F$7:$F$46="Not yet"))</f>
        <v>0</v>
      </c>
      <c r="D20" s="4" t="s">
        <v>106</v>
      </c>
    </row>
    <row r="21" customFormat="false" ht="15" hidden="false" customHeight="false" outlineLevel="0" collapsed="false">
      <c r="B21" s="2" t="s">
        <v>107</v>
      </c>
      <c r="C21" s="2" t="n">
        <f aca="false">SUMPRODUCT((Marking!$B$7:$B$46="14")*(Questions!$F$7:$F$46="Not yet"))</f>
        <v>0</v>
      </c>
      <c r="D21" s="4" t="s">
        <v>108</v>
      </c>
    </row>
    <row r="22" customFormat="false" ht="15" hidden="false" customHeight="false" outlineLevel="0" collapsed="false">
      <c r="B22" s="2" t="s">
        <v>33</v>
      </c>
      <c r="C22" s="2" t="n">
        <f aca="false">SUMPRODUCT((Marking!$A$7:$A$46="Appendix A")*(Questions!$F$7:$F$46="Not yet"))</f>
        <v>0</v>
      </c>
      <c r="D22" s="4" t="s">
        <v>109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2:F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3"/>
    <col collapsed="false" customWidth="true" hidden="false" outlineLevel="0" max="2" min="2" style="0" width="8"/>
    <col collapsed="false" customWidth="true" hidden="false" outlineLevel="0" max="3" min="3" style="0" width="16"/>
    <col collapsed="false" customWidth="true" hidden="false" outlineLevel="0" max="4" min="4" style="0" width="12"/>
    <col collapsed="false" customWidth="true" hidden="false" outlineLevel="0" max="5" min="5" style="0" width="7"/>
    <col collapsed="false" customWidth="true" hidden="false" outlineLevel="0" max="6" min="6" style="0" width="86"/>
  </cols>
  <sheetData>
    <row r="2" customFormat="false" ht="16.15" hidden="false" customHeight="false" outlineLevel="0" collapsed="false">
      <c r="A2" s="1" t="s">
        <v>110</v>
      </c>
    </row>
    <row r="4" customFormat="false" ht="15" hidden="false" customHeight="false" outlineLevel="0" collapsed="false">
      <c r="A4" s="4" t="s">
        <v>111</v>
      </c>
    </row>
    <row r="6" customFormat="false" ht="15" hidden="false" customHeight="false" outlineLevel="0" collapsed="false">
      <c r="A6" s="5" t="s">
        <v>18</v>
      </c>
      <c r="B6" s="5" t="s">
        <v>94</v>
      </c>
      <c r="C6" s="5" t="s">
        <v>112</v>
      </c>
      <c r="D6" s="5" t="s">
        <v>113</v>
      </c>
      <c r="E6" s="5" t="s">
        <v>114</v>
      </c>
      <c r="F6" s="5" t="s">
        <v>115</v>
      </c>
    </row>
    <row r="7" customFormat="false" ht="25.5" hidden="false" customHeight="true" outlineLevel="0" collapsed="false">
      <c r="A7" s="4" t="s">
        <v>22</v>
      </c>
      <c r="B7" s="4" t="s">
        <v>116</v>
      </c>
      <c r="C7" s="2" t="n">
        <v>70000000</v>
      </c>
      <c r="D7" s="4" t="n">
        <v>1</v>
      </c>
      <c r="E7" s="4" t="n">
        <v>1</v>
      </c>
      <c r="F7" s="15" t="s">
        <v>117</v>
      </c>
    </row>
    <row r="8" customFormat="false" ht="25.5" hidden="false" customHeight="true" outlineLevel="0" collapsed="false">
      <c r="A8" s="4" t="s">
        <v>24</v>
      </c>
      <c r="B8" s="4" t="s">
        <v>116</v>
      </c>
      <c r="C8" s="2" t="n">
        <v>40000000</v>
      </c>
      <c r="D8" s="4" t="n">
        <v>1</v>
      </c>
      <c r="E8" s="4" t="n">
        <v>1</v>
      </c>
      <c r="F8" s="15" t="s">
        <v>118</v>
      </c>
    </row>
    <row r="9" customFormat="false" ht="25.5" hidden="false" customHeight="true" outlineLevel="0" collapsed="false">
      <c r="A9" s="4" t="s">
        <v>24</v>
      </c>
      <c r="B9" s="4" t="s">
        <v>116</v>
      </c>
      <c r="C9" s="2" t="n">
        <v>30000000</v>
      </c>
      <c r="D9" s="4" t="n">
        <v>1</v>
      </c>
      <c r="E9" s="4" t="n">
        <v>1</v>
      </c>
      <c r="F9" s="15" t="s">
        <v>119</v>
      </c>
    </row>
    <row r="10" customFormat="false" ht="25.5" hidden="false" customHeight="true" outlineLevel="0" collapsed="false">
      <c r="A10" s="4" t="s">
        <v>27</v>
      </c>
      <c r="B10" s="4" t="s">
        <v>116</v>
      </c>
      <c r="C10" s="2" t="n">
        <v>14000000</v>
      </c>
      <c r="D10" s="4" t="n">
        <v>1</v>
      </c>
      <c r="E10" s="4" t="n">
        <v>1</v>
      </c>
      <c r="F10" s="15" t="s">
        <v>120</v>
      </c>
    </row>
    <row r="11" customFormat="false" ht="25.5" hidden="false" customHeight="true" outlineLevel="0" collapsed="false">
      <c r="A11" s="4" t="s">
        <v>29</v>
      </c>
      <c r="B11" s="4" t="s">
        <v>116</v>
      </c>
      <c r="C11" s="2" t="n">
        <v>17200000</v>
      </c>
      <c r="D11" s="4" t="n">
        <v>1</v>
      </c>
      <c r="E11" s="4" t="n">
        <v>1</v>
      </c>
      <c r="F11" s="15" t="s">
        <v>121</v>
      </c>
    </row>
    <row r="12" customFormat="false" ht="25.5" hidden="false" customHeight="true" outlineLevel="0" collapsed="false">
      <c r="A12" s="4" t="s">
        <v>31</v>
      </c>
      <c r="B12" s="4" t="s">
        <v>116</v>
      </c>
      <c r="C12" s="2" t="n">
        <v>0.2457</v>
      </c>
      <c r="D12" s="4" t="n">
        <v>0.0006</v>
      </c>
      <c r="E12" s="4" t="n">
        <v>1</v>
      </c>
      <c r="F12" s="15" t="s">
        <v>122</v>
      </c>
    </row>
    <row r="13" customFormat="false" ht="25.5" hidden="false" customHeight="true" outlineLevel="0" collapsed="false">
      <c r="A13" s="4" t="s">
        <v>33</v>
      </c>
      <c r="B13" s="4" t="s">
        <v>116</v>
      </c>
      <c r="C13" s="2" t="n">
        <v>11200000</v>
      </c>
      <c r="D13" s="4" t="n">
        <v>1</v>
      </c>
      <c r="E13" s="4" t="n">
        <v>1</v>
      </c>
      <c r="F13" s="15" t="s">
        <v>123</v>
      </c>
    </row>
    <row r="14" customFormat="false" ht="25.5" hidden="false" customHeight="true" outlineLevel="0" collapsed="false">
      <c r="A14" s="4" t="s">
        <v>35</v>
      </c>
      <c r="B14" s="4" t="s">
        <v>124</v>
      </c>
      <c r="C14" s="2" t="n">
        <v>0.07</v>
      </c>
      <c r="D14" s="4" t="n">
        <v>0.0006</v>
      </c>
      <c r="E14" s="4" t="n">
        <v>1</v>
      </c>
      <c r="F14" s="15" t="s">
        <v>125</v>
      </c>
    </row>
    <row r="15" customFormat="false" ht="25.5" hidden="false" customHeight="true" outlineLevel="0" collapsed="false">
      <c r="A15" s="4" t="s">
        <v>35</v>
      </c>
      <c r="B15" s="4" t="s">
        <v>124</v>
      </c>
      <c r="C15" s="2" t="n">
        <v>97391304</v>
      </c>
      <c r="D15" s="4" t="n">
        <v>60000</v>
      </c>
      <c r="E15" s="4" t="n">
        <v>1</v>
      </c>
      <c r="F15" s="15" t="s">
        <v>126</v>
      </c>
    </row>
    <row r="16" customFormat="false" ht="25.5" hidden="false" customHeight="true" outlineLevel="0" collapsed="false">
      <c r="A16" s="4" t="s">
        <v>35</v>
      </c>
      <c r="B16" s="4" t="s">
        <v>124</v>
      </c>
      <c r="C16" s="2" t="n">
        <v>0.0636364</v>
      </c>
      <c r="D16" s="4" t="n">
        <v>0.0006</v>
      </c>
      <c r="E16" s="4" t="n">
        <v>1</v>
      </c>
      <c r="F16" s="15" t="s">
        <v>127</v>
      </c>
    </row>
    <row r="17" customFormat="false" ht="25.5" hidden="false" customHeight="true" outlineLevel="0" collapsed="false">
      <c r="A17" s="4" t="s">
        <v>39</v>
      </c>
      <c r="B17" s="4" t="s">
        <v>128</v>
      </c>
      <c r="C17" s="2" t="n">
        <v>12000000</v>
      </c>
      <c r="D17" s="4" t="n">
        <v>1</v>
      </c>
      <c r="E17" s="4" t="n">
        <v>1</v>
      </c>
      <c r="F17" s="15" t="s">
        <v>129</v>
      </c>
    </row>
    <row r="18" customFormat="false" ht="25.5" hidden="false" customHeight="true" outlineLevel="0" collapsed="false">
      <c r="A18" s="4" t="s">
        <v>39</v>
      </c>
      <c r="B18" s="4" t="s">
        <v>128</v>
      </c>
      <c r="C18" s="2" t="n">
        <v>80000000</v>
      </c>
      <c r="D18" s="4" t="n">
        <v>1</v>
      </c>
      <c r="E18" s="4" t="n">
        <v>1</v>
      </c>
      <c r="F18" s="15" t="s">
        <v>130</v>
      </c>
    </row>
    <row r="19" customFormat="false" ht="25.5" hidden="false" customHeight="true" outlineLevel="0" collapsed="false">
      <c r="A19" s="4" t="s">
        <v>31</v>
      </c>
      <c r="B19" s="4" t="s">
        <v>116</v>
      </c>
      <c r="C19" s="2" t="s">
        <v>131</v>
      </c>
      <c r="D19" s="4" t="n">
        <v>0</v>
      </c>
      <c r="E19" s="4" t="n">
        <v>0</v>
      </c>
      <c r="F19" s="15" t="s">
        <v>132</v>
      </c>
    </row>
    <row r="20" customFormat="false" ht="25.5" hidden="false" customHeight="true" outlineLevel="0" collapsed="false">
      <c r="A20" s="4" t="s">
        <v>33</v>
      </c>
      <c r="B20" s="4" t="s">
        <v>116</v>
      </c>
      <c r="C20" s="2" t="s">
        <v>133</v>
      </c>
      <c r="D20" s="4" t="n">
        <v>0</v>
      </c>
      <c r="E20" s="4" t="n">
        <v>0</v>
      </c>
      <c r="F20" s="15" t="s">
        <v>134</v>
      </c>
    </row>
    <row r="21" customFormat="false" ht="25.5" hidden="false" customHeight="true" outlineLevel="0" collapsed="false">
      <c r="A21" s="4" t="s">
        <v>33</v>
      </c>
      <c r="B21" s="4" t="s">
        <v>116</v>
      </c>
      <c r="C21" s="2" t="s">
        <v>135</v>
      </c>
      <c r="D21" s="4" t="n">
        <v>0</v>
      </c>
      <c r="E21" s="4" t="n">
        <v>0</v>
      </c>
      <c r="F21" s="15" t="s">
        <v>136</v>
      </c>
    </row>
    <row r="22" customFormat="false" ht="25.5" hidden="false" customHeight="true" outlineLevel="0" collapsed="false">
      <c r="A22" s="4" t="s">
        <v>45</v>
      </c>
      <c r="B22" s="4" t="s">
        <v>116</v>
      </c>
      <c r="C22" s="2" t="s">
        <v>135</v>
      </c>
      <c r="D22" s="4" t="n">
        <v>0</v>
      </c>
      <c r="E22" s="4" t="n">
        <v>0</v>
      </c>
      <c r="F22" s="15" t="s">
        <v>137</v>
      </c>
    </row>
    <row r="23" customFormat="false" ht="25.5" hidden="false" customHeight="true" outlineLevel="0" collapsed="false">
      <c r="A23" s="4" t="s">
        <v>33</v>
      </c>
      <c r="B23" s="4" t="s">
        <v>116</v>
      </c>
      <c r="C23" s="2" t="s">
        <v>131</v>
      </c>
      <c r="D23" s="4" t="n">
        <v>0</v>
      </c>
      <c r="E23" s="4" t="n">
        <v>0</v>
      </c>
      <c r="F23" s="15" t="s">
        <v>138</v>
      </c>
    </row>
    <row r="24" customFormat="false" ht="25.5" hidden="false" customHeight="true" outlineLevel="0" collapsed="false">
      <c r="A24" s="4" t="s">
        <v>48</v>
      </c>
      <c r="B24" s="4" t="s">
        <v>116</v>
      </c>
      <c r="C24" s="2" t="s">
        <v>135</v>
      </c>
      <c r="D24" s="4" t="n">
        <v>0</v>
      </c>
      <c r="E24" s="4" t="n">
        <v>0</v>
      </c>
      <c r="F24" s="15" t="s">
        <v>139</v>
      </c>
    </row>
    <row r="25" customFormat="false" ht="25.5" hidden="false" customHeight="true" outlineLevel="0" collapsed="false">
      <c r="A25" s="4" t="s">
        <v>50</v>
      </c>
      <c r="B25" s="4" t="s">
        <v>124</v>
      </c>
      <c r="C25" s="2" t="s">
        <v>135</v>
      </c>
      <c r="D25" s="4" t="n">
        <v>0</v>
      </c>
      <c r="E25" s="4" t="n">
        <v>0</v>
      </c>
      <c r="F25" s="15" t="s">
        <v>140</v>
      </c>
    </row>
    <row r="26" customFormat="false" ht="25.5" hidden="false" customHeight="true" outlineLevel="0" collapsed="false">
      <c r="A26" s="4" t="s">
        <v>52</v>
      </c>
      <c r="B26" s="4" t="s">
        <v>124</v>
      </c>
      <c r="C26" s="2" t="s">
        <v>135</v>
      </c>
      <c r="D26" s="4" t="n">
        <v>0</v>
      </c>
      <c r="E26" s="4" t="n">
        <v>0</v>
      </c>
      <c r="F26" s="15" t="s">
        <v>141</v>
      </c>
    </row>
    <row r="27" customFormat="false" ht="25.5" hidden="false" customHeight="true" outlineLevel="0" collapsed="false">
      <c r="A27" s="4" t="s">
        <v>54</v>
      </c>
      <c r="B27" s="4" t="s">
        <v>124</v>
      </c>
      <c r="C27" s="2" t="s">
        <v>135</v>
      </c>
      <c r="D27" s="4" t="n">
        <v>0</v>
      </c>
      <c r="E27" s="4" t="n">
        <v>0</v>
      </c>
      <c r="F27" s="15" t="s">
        <v>142</v>
      </c>
    </row>
    <row r="28" customFormat="false" ht="25.5" hidden="false" customHeight="true" outlineLevel="0" collapsed="false">
      <c r="A28" s="4" t="s">
        <v>56</v>
      </c>
      <c r="B28" s="4" t="s">
        <v>124</v>
      </c>
      <c r="C28" s="2" t="s">
        <v>133</v>
      </c>
      <c r="D28" s="4" t="n">
        <v>0</v>
      </c>
      <c r="E28" s="4" t="n">
        <v>0</v>
      </c>
      <c r="F28" s="15" t="s">
        <v>143</v>
      </c>
    </row>
    <row r="29" customFormat="false" ht="25.5" hidden="false" customHeight="true" outlineLevel="0" collapsed="false">
      <c r="A29" s="4" t="s">
        <v>58</v>
      </c>
      <c r="B29" s="4" t="s">
        <v>128</v>
      </c>
      <c r="C29" s="2" t="s">
        <v>131</v>
      </c>
      <c r="D29" s="4" t="n">
        <v>0</v>
      </c>
      <c r="E29" s="4" t="n">
        <v>0</v>
      </c>
      <c r="F29" s="15" t="s">
        <v>144</v>
      </c>
    </row>
    <row r="30" customFormat="false" ht="25.5" hidden="false" customHeight="true" outlineLevel="0" collapsed="false">
      <c r="A30" s="4" t="s">
        <v>60</v>
      </c>
      <c r="B30" s="4" t="s">
        <v>128</v>
      </c>
      <c r="C30" s="2" t="s">
        <v>135</v>
      </c>
      <c r="D30" s="4" t="n">
        <v>0</v>
      </c>
      <c r="E30" s="4" t="n">
        <v>0</v>
      </c>
      <c r="F30" s="15" t="s">
        <v>145</v>
      </c>
    </row>
    <row r="31" customFormat="false" ht="25.5" hidden="false" customHeight="true" outlineLevel="0" collapsed="false">
      <c r="A31" s="4" t="s">
        <v>39</v>
      </c>
      <c r="B31" s="4" t="s">
        <v>128</v>
      </c>
      <c r="C31" s="2" t="s">
        <v>135</v>
      </c>
      <c r="D31" s="4" t="n">
        <v>0</v>
      </c>
      <c r="E31" s="4" t="n">
        <v>0</v>
      </c>
      <c r="F31" s="15" t="s">
        <v>146</v>
      </c>
    </row>
    <row r="32" customFormat="false" ht="25.5" hidden="false" customHeight="true" outlineLevel="0" collapsed="false">
      <c r="A32" s="4" t="s">
        <v>63</v>
      </c>
      <c r="B32" s="4" t="s">
        <v>128</v>
      </c>
      <c r="C32" s="2" t="s">
        <v>135</v>
      </c>
      <c r="D32" s="4" t="n">
        <v>0</v>
      </c>
      <c r="E32" s="4" t="n">
        <v>0</v>
      </c>
      <c r="F32" s="15" t="s">
        <v>147</v>
      </c>
    </row>
    <row r="33" customFormat="false" ht="25.5" hidden="false" customHeight="true" outlineLevel="0" collapsed="false">
      <c r="A33" s="4" t="s">
        <v>65</v>
      </c>
      <c r="B33" s="4" t="s">
        <v>148</v>
      </c>
      <c r="C33" s="2" t="s">
        <v>135</v>
      </c>
      <c r="D33" s="4" t="n">
        <v>0</v>
      </c>
      <c r="E33" s="4" t="n">
        <v>0</v>
      </c>
      <c r="F33" s="15" t="s">
        <v>149</v>
      </c>
    </row>
    <row r="34" customFormat="false" ht="25.5" hidden="false" customHeight="true" outlineLevel="0" collapsed="false">
      <c r="A34" s="4" t="s">
        <v>65</v>
      </c>
      <c r="B34" s="4" t="s">
        <v>148</v>
      </c>
      <c r="C34" s="2" t="s">
        <v>131</v>
      </c>
      <c r="D34" s="4" t="n">
        <v>0</v>
      </c>
      <c r="E34" s="4" t="n">
        <v>0</v>
      </c>
      <c r="F34" s="15" t="s">
        <v>150</v>
      </c>
    </row>
    <row r="35" customFormat="false" ht="25.5" hidden="false" customHeight="true" outlineLevel="0" collapsed="false">
      <c r="A35" s="4" t="s">
        <v>68</v>
      </c>
      <c r="B35" s="4" t="s">
        <v>151</v>
      </c>
      <c r="C35" s="2" t="s">
        <v>131</v>
      </c>
      <c r="D35" s="4" t="n">
        <v>0</v>
      </c>
      <c r="E35" s="4" t="n">
        <v>0</v>
      </c>
      <c r="F35" s="15" t="s">
        <v>152</v>
      </c>
    </row>
    <row r="36" customFormat="false" ht="25.5" hidden="false" customHeight="true" outlineLevel="0" collapsed="false">
      <c r="A36" s="4" t="s">
        <v>70</v>
      </c>
      <c r="B36" s="4" t="s">
        <v>153</v>
      </c>
      <c r="C36" s="2" t="s">
        <v>133</v>
      </c>
      <c r="D36" s="4" t="n">
        <v>0</v>
      </c>
      <c r="E36" s="4" t="n">
        <v>0</v>
      </c>
      <c r="F36" s="15" t="s">
        <v>154</v>
      </c>
    </row>
    <row r="37" customFormat="false" ht="25.5" hidden="false" customHeight="true" outlineLevel="0" collapsed="false">
      <c r="A37" s="4" t="s">
        <v>31</v>
      </c>
      <c r="B37" s="4" t="s">
        <v>116</v>
      </c>
      <c r="C37" s="2" t="s">
        <v>135</v>
      </c>
      <c r="D37" s="4" t="n">
        <v>0</v>
      </c>
      <c r="E37" s="4" t="n">
        <v>0</v>
      </c>
      <c r="F37" s="15" t="s">
        <v>155</v>
      </c>
    </row>
    <row r="38" customFormat="false" ht="25.5" hidden="false" customHeight="true" outlineLevel="0" collapsed="false">
      <c r="A38" s="4" t="s">
        <v>50</v>
      </c>
      <c r="B38" s="4" t="s">
        <v>124</v>
      </c>
      <c r="C38" s="2" t="s">
        <v>135</v>
      </c>
      <c r="D38" s="4" t="n">
        <v>0</v>
      </c>
      <c r="E38" s="4" t="n">
        <v>0</v>
      </c>
      <c r="F38" s="15" t="s">
        <v>156</v>
      </c>
    </row>
    <row r="39" customFormat="false" ht="25.5" hidden="false" customHeight="true" outlineLevel="0" collapsed="false">
      <c r="A39" s="4" t="s">
        <v>35</v>
      </c>
      <c r="B39" s="4" t="s">
        <v>124</v>
      </c>
      <c r="C39" s="2" t="s">
        <v>135</v>
      </c>
      <c r="D39" s="4" t="n">
        <v>0</v>
      </c>
      <c r="E39" s="4" t="n">
        <v>0</v>
      </c>
      <c r="F39" s="15" t="s">
        <v>157</v>
      </c>
    </row>
    <row r="40" customFormat="false" ht="25.5" hidden="false" customHeight="true" outlineLevel="0" collapsed="false">
      <c r="A40" s="4" t="s">
        <v>58</v>
      </c>
      <c r="B40" s="4" t="s">
        <v>128</v>
      </c>
      <c r="C40" s="2" t="s">
        <v>131</v>
      </c>
      <c r="D40" s="4" t="n">
        <v>0</v>
      </c>
      <c r="E40" s="4" t="n">
        <v>0</v>
      </c>
      <c r="F40" s="15" t="s">
        <v>158</v>
      </c>
    </row>
    <row r="41" customFormat="false" ht="25.5" hidden="false" customHeight="true" outlineLevel="0" collapsed="false">
      <c r="A41" s="4" t="s">
        <v>39</v>
      </c>
      <c r="B41" s="4" t="s">
        <v>128</v>
      </c>
      <c r="C41" s="2" t="s">
        <v>131</v>
      </c>
      <c r="D41" s="4" t="n">
        <v>0</v>
      </c>
      <c r="E41" s="4" t="n">
        <v>0</v>
      </c>
      <c r="F41" s="15" t="s">
        <v>159</v>
      </c>
    </row>
    <row r="42" customFormat="false" ht="25.5" hidden="false" customHeight="true" outlineLevel="0" collapsed="false">
      <c r="A42" s="4" t="s">
        <v>65</v>
      </c>
      <c r="B42" s="4" t="s">
        <v>148</v>
      </c>
      <c r="C42" s="2" t="s">
        <v>135</v>
      </c>
      <c r="D42" s="4" t="n">
        <v>0</v>
      </c>
      <c r="E42" s="4" t="n">
        <v>0</v>
      </c>
      <c r="F42" s="15" t="s">
        <v>160</v>
      </c>
    </row>
    <row r="43" customFormat="false" ht="25.5" hidden="false" customHeight="true" outlineLevel="0" collapsed="false">
      <c r="A43" s="4" t="s">
        <v>65</v>
      </c>
      <c r="B43" s="4" t="s">
        <v>148</v>
      </c>
      <c r="C43" s="2" t="s">
        <v>135</v>
      </c>
      <c r="D43" s="4" t="n">
        <v>0</v>
      </c>
      <c r="E43" s="4" t="n">
        <v>0</v>
      </c>
      <c r="F43" s="15" t="s">
        <v>161</v>
      </c>
    </row>
    <row r="44" customFormat="false" ht="25.5" hidden="false" customHeight="true" outlineLevel="0" collapsed="false">
      <c r="A44" s="4" t="s">
        <v>68</v>
      </c>
      <c r="B44" s="4" t="s">
        <v>151</v>
      </c>
      <c r="C44" s="2" t="s">
        <v>135</v>
      </c>
      <c r="D44" s="4" t="n">
        <v>0</v>
      </c>
      <c r="E44" s="4" t="n">
        <v>0</v>
      </c>
      <c r="F44" s="15" t="s">
        <v>162</v>
      </c>
    </row>
    <row r="45" customFormat="false" ht="25.5" hidden="false" customHeight="true" outlineLevel="0" collapsed="false">
      <c r="A45" s="4" t="s">
        <v>68</v>
      </c>
      <c r="B45" s="4" t="s">
        <v>151</v>
      </c>
      <c r="C45" s="2" t="s">
        <v>131</v>
      </c>
      <c r="D45" s="4" t="n">
        <v>0</v>
      </c>
      <c r="E45" s="4" t="n">
        <v>0</v>
      </c>
      <c r="F45" s="15" t="s">
        <v>163</v>
      </c>
    </row>
    <row r="46" customFormat="false" ht="25.5" hidden="false" customHeight="true" outlineLevel="0" collapsed="false">
      <c r="A46" s="4" t="s">
        <v>70</v>
      </c>
      <c r="B46" s="4" t="s">
        <v>153</v>
      </c>
      <c r="C46" s="2" t="s">
        <v>135</v>
      </c>
      <c r="D46" s="4" t="n">
        <v>0</v>
      </c>
      <c r="E46" s="4" t="n">
        <v>0</v>
      </c>
      <c r="F46" s="15" t="s">
        <v>164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2026-09-09T07:02:15Z</dcterms:created>
  <dc:creator>openpyxl</dc:creator>
  <dc:description/>
  <dc:language>en-US</dc:language>
  <cp:lastModifiedBy/>
  <dcterms:modified xsi:type="dcterms:W3CDTF">2026-09-09T07:02:15Z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