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Your fund" sheetId="1" state="visible" r:id="rId3"/>
    <sheet name="Worked example" sheetId="2" state="visible" r:id="rId4"/>
    <sheet name="Worked example (debt)" sheetId="3" state="visible" r:id="rId5"/>
    <sheet name="Article 176" sheetId="4" state="visible" r:id="rId6"/>
    <sheet name="Control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<sst xmlns="http://schemas.openxmlformats.org/spreadsheetml/2006/main" count="136" uniqueCount="68">
  <si>
    <t xml:space="preserve">Your_Fund — an empty skeleton for a fund of your own</t>
  </si>
  <si>
    <t xml:space="preserve">Fill the blue cells. The Worked example sheet shows the same skeleton filled in.</t>
  </si>
  <si>
    <t xml:space="preserve">Fund name</t>
  </si>
  <si>
    <t xml:space="preserve">Size an insurer might allocate</t>
  </si>
  <si>
    <t xml:space="preserve">Expected return, net of fees</t>
  </si>
  <si>
    <t xml:space="preserve">Asset type: debt / listed equity / unlisted equity / property</t>
  </si>
  <si>
    <t xml:space="preserve">If debt: credit quality (AAA, AA, A, BBB, BB, B, CCC or lower, unrated)</t>
  </si>
  <si>
    <t xml:space="preserve">If debt: duration in years</t>
  </si>
  <si>
    <t xml:space="preserve">If equity: charge before any relief</t>
  </si>
  <si>
    <t xml:space="preserve">Charge applied</t>
  </si>
  <si>
    <t xml:space="preserve">Capital required</t>
  </si>
  <si>
    <t xml:space="preserve">Income</t>
  </si>
  <si>
    <t xml:space="preserve">Return on capital</t>
  </si>
  <si>
    <t xml:space="preserve">What each move would do</t>
  </si>
  <si>
    <t xml:space="preserve">Charge after supplying look-through data</t>
  </si>
  <si>
    <t xml:space="preserve">Charge as a long-term equity investment</t>
  </si>
  <si>
    <t xml:space="preserve">Charge as qualifying infrastructure</t>
  </si>
  <si>
    <t xml:space="preserve">Charge if the insurer cannot look through</t>
  </si>
  <si>
    <t xml:space="preserve">what the look-through pack is worth</t>
  </si>
  <si>
    <t xml:space="preserve">Worked example — the private equity fund of the book</t>
  </si>
  <si>
    <t xml:space="preserve">Proves the skeleton's formulas. Compare against the Controls sheet.</t>
  </si>
  <si>
    <t xml:space="preserve">Private equity fund</t>
  </si>
  <si>
    <t xml:space="preserve">unlisted equity</t>
  </si>
  <si>
    <t xml:space="preserve">If debt: credit quality step</t>
  </si>
  <si>
    <t xml:space="preserve">Worked example — the private credit fund of the book</t>
  </si>
  <si>
    <t xml:space="preserve">Private credit fund</t>
  </si>
  <si>
    <t xml:space="preserve">debt</t>
  </si>
  <si>
    <t xml:space="preserve">BB</t>
  </si>
  <si>
    <t xml:space="preserve">Article 176: the spread table read by the Charge applied cell</t>
  </si>
  <si>
    <t xml:space="preserve">stress = a + b × (duration − lower bound), capped at 100 per cent</t>
  </si>
  <si>
    <t xml:space="preserve">Quality</t>
  </si>
  <si>
    <t xml:space="preserve">Band</t>
  </si>
  <si>
    <t xml:space="preserve">Lower bound</t>
  </si>
  <si>
    <t xml:space="preserve">Upper bound</t>
  </si>
  <si>
    <t xml:space="preserve">a</t>
  </si>
  <si>
    <t xml:space="preserve">b</t>
  </si>
  <si>
    <t xml:space="preserve">AAA</t>
  </si>
  <si>
    <t xml:space="preserve">AA</t>
  </si>
  <si>
    <t xml:space="preserve">A</t>
  </si>
  <si>
    <t xml:space="preserve">BBB</t>
  </si>
  <si>
    <t xml:space="preserve">B</t>
  </si>
  <si>
    <t xml:space="preserve">CCC or lower</t>
  </si>
  <si>
    <t xml:space="preserve">unrated</t>
  </si>
  <si>
    <t xml:space="preserve">Controls — every published figure, reproduced live</t>
  </si>
  <si>
    <t xml:space="preserve">Column B is a formula. Column C is the model's value for the figure the book prints (column F). Verdict must read OK.</t>
  </si>
  <si>
    <t xml:space="preserve">Figure</t>
  </si>
  <si>
    <t xml:space="preserve">Reproduced</t>
  </si>
  <si>
    <t xml:space="preserve">Published</t>
  </si>
  <si>
    <t xml:space="preserve">Difference</t>
  </si>
  <si>
    <t xml:space="preserve">Verdict</t>
  </si>
  <si>
    <t xml:space="preserve">In the book</t>
  </si>
  <si>
    <t xml:space="preserve">Capital on the private equity fund</t>
  </si>
  <si>
    <t xml:space="preserve">€73.5 million</t>
  </si>
  <si>
    <t xml:space="preserve">23.47 percent</t>
  </si>
  <si>
    <t xml:space="preserve">Saving from long-term equity status</t>
  </si>
  <si>
    <t xml:space="preserve">€40.5 million</t>
  </si>
  <si>
    <t xml:space="preserve">Saving from qualifying infrastructure</t>
  </si>
  <si>
    <t xml:space="preserve">€28.5 million</t>
  </si>
  <si>
    <t xml:space="preserve">Debt: charge on the credit fund, BB at 4.2 years</t>
  </si>
  <si>
    <t xml:space="preserve">18.90 percent</t>
  </si>
  <si>
    <t xml:space="preserve">Debt: capital</t>
  </si>
  <si>
    <t xml:space="preserve">€28.4 million</t>
  </si>
  <si>
    <t xml:space="preserve">Debt: return on capital</t>
  </si>
  <si>
    <t xml:space="preserve">47.09 percent</t>
  </si>
  <si>
    <t xml:space="preserve">Debt: what the look-through pack is worth</t>
  </si>
  <si>
    <t xml:space="preserve">€45.2 million</t>
  </si>
  <si>
    <t xml:space="preserve">Controls failing</t>
  </si>
  <si>
    <t xml:space="preserve">All controls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</si>
</sst>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#,##0"/>
    <numFmt numFmtId="167" formatCode="0.0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  <font>
      <sz val="10"/>
      <name val="Arial"/>
      <family val="0"/>
      <charset val="1"/>
    </font>
    <font>
      <sz val="10"/>
      <color rgb="FF0000CC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5555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EEEEE"/>
      </patternFill>
    </fill>
    <fill>
      <patternFill patternType="solid">
        <fgColor rgb="FFEEEEEE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4" min="3" style="0" width="18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3</v>
      </c>
      <c r="B5" s="4"/>
    </row>
    <row r="6" customFormat="false" ht="15" hidden="false" customHeight="false" outlineLevel="0" collapsed="false">
      <c r="A6" s="3" t="s">
        <v>4</v>
      </c>
      <c r="B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9" customFormat="false" ht="15" hidden="false" customHeight="false" outlineLevel="0" collapsed="false">
      <c r="A9" s="3" t="s">
        <v>7</v>
      </c>
      <c r="B9" s="4"/>
    </row>
    <row r="10" customFormat="false" ht="15" hidden="false" customHeight="false" outlineLevel="0" collapsed="false">
      <c r="A10" s="3" t="s">
        <v>8</v>
      </c>
      <c r="B10" s="4"/>
    </row>
    <row r="12" customFormat="false" ht="15" hidden="false" customHeight="false" outlineLevel="0" collapsed="false">
      <c r="A12" s="5" t="s">
        <v>9</v>
      </c>
      <c r="B12" s="6" t="str">
        <f aca="false">IF(B7="debt",IF(OR(B8="",B9=""),"",MIN(1,SUMPRODUCT((B8='Article 176'!$A$4:$A$43)*(B9&gt;'Article 176'!$C$4:$C$43)*(B9&lt;='Article 176'!$D$4:$D$43)*('Article 176'!$E$4:$E$43+'Article 176'!$F$4:$F$43*(B9-'Article 176'!$C$4:$C$43))))),IF(B7="property",IF(B10="",0.25,B10),IF(B10&lt;&gt;"",B10,IF(B7="listed equity",0.39,IF(B7="unlisted equity",0.49,"")))))</f>
        <v/>
      </c>
    </row>
    <row r="13" customFormat="false" ht="15" hidden="false" customHeight="false" outlineLevel="0" collapsed="false">
      <c r="A13" s="5" t="s">
        <v>10</v>
      </c>
      <c r="B13" s="7" t="str">
        <f aca="false">IF(B12="","",B12*B5)</f>
        <v/>
      </c>
    </row>
    <row r="14" customFormat="false" ht="15" hidden="false" customHeight="false" outlineLevel="0" collapsed="false">
      <c r="A14" s="5" t="s">
        <v>11</v>
      </c>
      <c r="B14" s="8" t="n">
        <f aca="false">B5*B6</f>
        <v>0</v>
      </c>
    </row>
    <row r="15" customFormat="false" ht="15" hidden="false" customHeight="false" outlineLevel="0" collapsed="false">
      <c r="A15" s="5" t="s">
        <v>12</v>
      </c>
      <c r="B15" s="9" t="str">
        <f aca="false">IFERROR(B14/B13,"")</f>
        <v/>
      </c>
    </row>
    <row r="17" customFormat="false" ht="15" hidden="false" customHeight="false" outlineLevel="0" collapsed="false">
      <c r="A17" s="5" t="s">
        <v>13</v>
      </c>
    </row>
    <row r="18" customFormat="false" ht="15" hidden="false" customHeight="false" outlineLevel="0" collapsed="false">
      <c r="A18" s="3" t="s">
        <v>14</v>
      </c>
      <c r="B18" s="10"/>
      <c r="C18" s="8" t="str">
        <f aca="false">IF(B18="","",(B12-B18)*B5)</f>
        <v/>
      </c>
    </row>
    <row r="19" customFormat="false" ht="15" hidden="false" customHeight="false" outlineLevel="0" collapsed="false">
      <c r="A19" s="3" t="s">
        <v>15</v>
      </c>
      <c r="B19" s="10"/>
      <c r="C19" s="8" t="str">
        <f aca="false">IF(B19="","",(B12-B19)*B5)</f>
        <v/>
      </c>
    </row>
    <row r="20" customFormat="false" ht="15" hidden="false" customHeight="false" outlineLevel="0" collapsed="false">
      <c r="A20" s="3" t="s">
        <v>16</v>
      </c>
      <c r="B20" s="10"/>
      <c r="C20" s="8" t="str">
        <f aca="false">IF(B20="","",(B12-B20)*B5)</f>
        <v/>
      </c>
    </row>
    <row r="21" customFormat="false" ht="15" hidden="false" customHeight="false" outlineLevel="0" collapsed="false">
      <c r="A21" s="3" t="s">
        <v>17</v>
      </c>
      <c r="B21" s="4"/>
      <c r="C21" s="7" t="str">
        <f aca="false">IF(OR(B21="",B12=""),"",(B21-B12)*B5)</f>
        <v/>
      </c>
      <c r="D21" s="11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4" min="3" style="0" width="18"/>
  </cols>
  <sheetData>
    <row r="1" customFormat="false" ht="15" hidden="false" customHeight="fals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</row>
    <row r="4" customFormat="false" ht="15" hidden="false" customHeight="false" outlineLevel="0" collapsed="false">
      <c r="A4" s="3" t="s">
        <v>2</v>
      </c>
      <c r="B4" s="4" t="s">
        <v>21</v>
      </c>
    </row>
    <row r="5" customFormat="false" ht="15" hidden="false" customHeight="false" outlineLevel="0" collapsed="false">
      <c r="A5" s="3" t="s">
        <v>3</v>
      </c>
      <c r="B5" s="4" t="n">
        <v>150000000</v>
      </c>
    </row>
    <row r="6" customFormat="false" ht="15" hidden="false" customHeight="false" outlineLevel="0" collapsed="false">
      <c r="A6" s="3" t="s">
        <v>4</v>
      </c>
      <c r="B6" s="4" t="n">
        <v>0.115</v>
      </c>
    </row>
    <row r="7" customFormat="false" ht="15" hidden="false" customHeight="false" outlineLevel="0" collapsed="false">
      <c r="A7" s="3" t="s">
        <v>5</v>
      </c>
      <c r="B7" s="4" t="s">
        <v>22</v>
      </c>
    </row>
    <row r="8" customFormat="false" ht="15" hidden="false" customHeight="false" outlineLevel="0" collapsed="false">
      <c r="A8" s="3" t="s">
        <v>23</v>
      </c>
      <c r="B8" s="4"/>
    </row>
    <row r="9" customFormat="false" ht="15" hidden="false" customHeight="false" outlineLevel="0" collapsed="false">
      <c r="A9" s="3" t="s">
        <v>7</v>
      </c>
      <c r="B9" s="4"/>
    </row>
    <row r="10" customFormat="false" ht="15" hidden="false" customHeight="false" outlineLevel="0" collapsed="false">
      <c r="A10" s="3" t="s">
        <v>8</v>
      </c>
      <c r="B10" s="4" t="n">
        <v>0.49</v>
      </c>
    </row>
    <row r="12" customFormat="false" ht="15" hidden="false" customHeight="false" outlineLevel="0" collapsed="false">
      <c r="A12" s="5" t="s">
        <v>9</v>
      </c>
      <c r="B12" s="6" t="n">
        <f aca="false">IF(B7="debt",IF(OR(B8="",B9=""),"",MIN(1,SUMPRODUCT((B8='Article 176'!$A$4:$A$43)*(B9&gt;'Article 176'!$C$4:$C$43)*(B9&lt;='Article 176'!$D$4:$D$43)*('Article 176'!$E$4:$E$43+'Article 176'!$F$4:$F$43*(B9-'Article 176'!$C$4:$C$43))))),IF(B7="property",IF(B10="",0.25,B10),IF(B10&lt;&gt;"",B10,IF(B7="listed equity",0.39,IF(B7="unlisted equity",0.49,"")))))</f>
        <v>0.49</v>
      </c>
    </row>
    <row r="13" customFormat="false" ht="15" hidden="false" customHeight="false" outlineLevel="0" collapsed="false">
      <c r="A13" s="5" t="s">
        <v>10</v>
      </c>
      <c r="B13" s="7" t="n">
        <f aca="false">IF(B12="","",B12*B5)</f>
        <v>73500000</v>
      </c>
    </row>
    <row r="14" customFormat="false" ht="15" hidden="false" customHeight="false" outlineLevel="0" collapsed="false">
      <c r="A14" s="5" t="s">
        <v>11</v>
      </c>
      <c r="B14" s="8" t="n">
        <f aca="false">B5*B6</f>
        <v>17250000</v>
      </c>
    </row>
    <row r="15" customFormat="false" ht="15" hidden="false" customHeight="false" outlineLevel="0" collapsed="false">
      <c r="A15" s="5" t="s">
        <v>12</v>
      </c>
      <c r="B15" s="9" t="n">
        <f aca="false">IFERROR(B14/B13,"")</f>
        <v>0.23469387755102</v>
      </c>
    </row>
    <row r="17" customFormat="false" ht="15" hidden="false" customHeight="false" outlineLevel="0" collapsed="false">
      <c r="A17" s="5" t="s">
        <v>13</v>
      </c>
    </row>
    <row r="18" customFormat="false" ht="15" hidden="false" customHeight="false" outlineLevel="0" collapsed="false">
      <c r="A18" s="3" t="s">
        <v>14</v>
      </c>
      <c r="B18" s="10"/>
      <c r="C18" s="8" t="str">
        <f aca="false">IF(B18="","",(B12-B18)*B5)</f>
        <v/>
      </c>
    </row>
    <row r="19" customFormat="false" ht="15" hidden="false" customHeight="false" outlineLevel="0" collapsed="false">
      <c r="A19" s="3" t="s">
        <v>15</v>
      </c>
      <c r="B19" s="10" t="n">
        <v>0.22</v>
      </c>
      <c r="C19" s="8" t="n">
        <f aca="false">IF(B19="","",(B12-B19)*B5)</f>
        <v>40500000</v>
      </c>
    </row>
    <row r="20" customFormat="false" ht="15" hidden="false" customHeight="false" outlineLevel="0" collapsed="false">
      <c r="A20" s="3" t="s">
        <v>16</v>
      </c>
      <c r="B20" s="10" t="n">
        <v>0.3</v>
      </c>
      <c r="C20" s="8" t="n">
        <f aca="false">IF(B20="","",(B12-B20)*B5)</f>
        <v>28500000</v>
      </c>
    </row>
    <row r="21" customFormat="false" ht="15" hidden="false" customHeight="false" outlineLevel="0" collapsed="false">
      <c r="A21" s="3" t="s">
        <v>17</v>
      </c>
      <c r="B21" s="10" t="n">
        <v>0.49</v>
      </c>
      <c r="C21" s="7" t="n">
        <f aca="false">IF(OR(B21="",B12=""),"",(B21-B12)*B5)</f>
        <v>0</v>
      </c>
      <c r="D21" s="11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4" min="3" style="0" width="18"/>
  </cols>
  <sheetData>
    <row r="1" customFormat="false" ht="15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20</v>
      </c>
    </row>
    <row r="4" customFormat="false" ht="15" hidden="false" customHeight="false" outlineLevel="0" collapsed="false">
      <c r="A4" s="3" t="s">
        <v>2</v>
      </c>
      <c r="B4" s="4" t="s">
        <v>25</v>
      </c>
    </row>
    <row r="5" customFormat="false" ht="15" hidden="false" customHeight="false" outlineLevel="0" collapsed="false">
      <c r="A5" s="3" t="s">
        <v>3</v>
      </c>
      <c r="B5" s="4" t="n">
        <v>150000000</v>
      </c>
    </row>
    <row r="6" customFormat="false" ht="15" hidden="false" customHeight="false" outlineLevel="0" collapsed="false">
      <c r="A6" s="3" t="s">
        <v>4</v>
      </c>
      <c r="B6" s="10" t="n">
        <v>0.089</v>
      </c>
    </row>
    <row r="7" customFormat="false" ht="15" hidden="false" customHeight="false" outlineLevel="0" collapsed="false">
      <c r="A7" s="3" t="s">
        <v>5</v>
      </c>
      <c r="B7" s="4" t="s">
        <v>26</v>
      </c>
    </row>
    <row r="8" customFormat="false" ht="15" hidden="false" customHeight="false" outlineLevel="0" collapsed="false">
      <c r="A8" s="3" t="s">
        <v>23</v>
      </c>
      <c r="B8" s="4" t="s">
        <v>27</v>
      </c>
    </row>
    <row r="9" customFormat="false" ht="15" hidden="false" customHeight="false" outlineLevel="0" collapsed="false">
      <c r="A9" s="3" t="s">
        <v>7</v>
      </c>
      <c r="B9" s="12" t="n">
        <v>4.2</v>
      </c>
    </row>
    <row r="10" customFormat="false" ht="15" hidden="false" customHeight="false" outlineLevel="0" collapsed="false">
      <c r="A10" s="3" t="s">
        <v>8</v>
      </c>
      <c r="B10" s="4"/>
    </row>
    <row r="12" customFormat="false" ht="15" hidden="false" customHeight="false" outlineLevel="0" collapsed="false">
      <c r="A12" s="5" t="s">
        <v>9</v>
      </c>
      <c r="B12" s="6" t="n">
        <f aca="false">IF(B7="debt",IF(OR(B8="",B9=""),"",MIN(1,SUMPRODUCT((B8='Article 176'!$A$4:$A$43)*(B9&gt;'Article 176'!$C$4:$C$43)*(B9&lt;='Article 176'!$D$4:$D$43)*('Article 176'!$E$4:$E$43+'Article 176'!$F$4:$F$43*(B9-'Article 176'!$C$4:$C$43))))),IF(B7="property",IF(B10="",0.25,B10),IF(B10&lt;&gt;"",B10,IF(B7="listed equity",0.39,IF(B7="unlisted equity",0.49,"")))))</f>
        <v>0.189</v>
      </c>
    </row>
    <row r="13" customFormat="false" ht="15" hidden="false" customHeight="false" outlineLevel="0" collapsed="false">
      <c r="A13" s="5" t="s">
        <v>10</v>
      </c>
      <c r="B13" s="7" t="n">
        <f aca="false">IF(B12="","",B12*B5)</f>
        <v>28350000</v>
      </c>
    </row>
    <row r="14" customFormat="false" ht="15" hidden="false" customHeight="false" outlineLevel="0" collapsed="false">
      <c r="A14" s="5" t="s">
        <v>11</v>
      </c>
      <c r="B14" s="8" t="n">
        <f aca="false">B5*B6</f>
        <v>13350000</v>
      </c>
    </row>
    <row r="15" customFormat="false" ht="15" hidden="false" customHeight="false" outlineLevel="0" collapsed="false">
      <c r="A15" s="5" t="s">
        <v>12</v>
      </c>
      <c r="B15" s="9" t="n">
        <f aca="false">IFERROR(B14/B13,"")</f>
        <v>0.470899470899471</v>
      </c>
    </row>
    <row r="17" customFormat="false" ht="15" hidden="false" customHeight="false" outlineLevel="0" collapsed="false">
      <c r="A17" s="5" t="s">
        <v>13</v>
      </c>
    </row>
    <row r="18" customFormat="false" ht="15" hidden="false" customHeight="false" outlineLevel="0" collapsed="false">
      <c r="A18" s="3" t="s">
        <v>14</v>
      </c>
      <c r="B18" s="10"/>
      <c r="C18" s="8" t="str">
        <f aca="false">IF(B18="","",(B12-B18)*B5)</f>
        <v/>
      </c>
    </row>
    <row r="19" customFormat="false" ht="15" hidden="false" customHeight="false" outlineLevel="0" collapsed="false">
      <c r="A19" s="3" t="s">
        <v>15</v>
      </c>
      <c r="B19" s="10"/>
      <c r="C19" s="8" t="str">
        <f aca="false">IF(B19="","",(B12-B19)*B5)</f>
        <v/>
      </c>
    </row>
    <row r="20" customFormat="false" ht="15" hidden="false" customHeight="false" outlineLevel="0" collapsed="false">
      <c r="A20" s="3" t="s">
        <v>16</v>
      </c>
      <c r="B20" s="10"/>
      <c r="C20" s="8" t="str">
        <f aca="false">IF(B20="","",(B12-B20)*B5)</f>
        <v/>
      </c>
    </row>
    <row r="21" customFormat="false" ht="15" hidden="false" customHeight="false" outlineLevel="0" collapsed="false">
      <c r="A21" s="3" t="s">
        <v>17</v>
      </c>
      <c r="B21" s="10" t="n">
        <v>0.49</v>
      </c>
      <c r="C21" s="7" t="n">
        <f aca="false">IF(OR(B21="",B12=""),"",(B21-B12)*B5)</f>
        <v>45150000</v>
      </c>
      <c r="D21" s="11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8"/>
    <col collapsed="false" customWidth="true" hidden="false" outlineLevel="0" max="4" min="3" style="0" width="12"/>
    <col collapsed="false" customWidth="true" hidden="false" outlineLevel="0" max="6" min="5" style="0" width="10"/>
  </cols>
  <sheetData>
    <row r="1" customFormat="false" ht="15" hidden="false" customHeight="false" outlineLevel="0" collapsed="false">
      <c r="A1" s="1" t="s">
        <v>28</v>
      </c>
    </row>
    <row r="2" customFormat="false" ht="15" hidden="false" customHeight="false" outlineLevel="0" collapsed="false">
      <c r="A2" s="11" t="s">
        <v>29</v>
      </c>
    </row>
    <row r="3" customFormat="false" ht="15" hidden="false" customHeight="false" outlineLevel="0" collapsed="false">
      <c r="A3" s="13" t="s">
        <v>30</v>
      </c>
      <c r="B3" s="13" t="s">
        <v>31</v>
      </c>
      <c r="C3" s="13" t="s">
        <v>32</v>
      </c>
      <c r="D3" s="13" t="s">
        <v>33</v>
      </c>
      <c r="E3" s="13" t="s">
        <v>34</v>
      </c>
      <c r="F3" s="13" t="s">
        <v>35</v>
      </c>
    </row>
    <row r="4" customFormat="false" ht="15" hidden="false" customHeight="false" outlineLevel="0" collapsed="false">
      <c r="A4" s="14" t="s">
        <v>36</v>
      </c>
      <c r="B4" s="14" t="n">
        <v>1</v>
      </c>
      <c r="C4" s="14" t="n">
        <v>0</v>
      </c>
      <c r="D4" s="14" t="n">
        <v>5</v>
      </c>
      <c r="E4" s="14" t="n">
        <v>0</v>
      </c>
      <c r="F4" s="14" t="n">
        <v>0.009</v>
      </c>
    </row>
    <row r="5" customFormat="false" ht="15" hidden="false" customHeight="false" outlineLevel="0" collapsed="false">
      <c r="A5" s="14" t="s">
        <v>36</v>
      </c>
      <c r="B5" s="14" t="n">
        <v>2</v>
      </c>
      <c r="C5" s="14" t="n">
        <v>5</v>
      </c>
      <c r="D5" s="14" t="n">
        <v>10</v>
      </c>
      <c r="E5" s="14" t="n">
        <v>0.045</v>
      </c>
      <c r="F5" s="14" t="n">
        <v>0.005</v>
      </c>
    </row>
    <row r="6" customFormat="false" ht="15" hidden="false" customHeight="false" outlineLevel="0" collapsed="false">
      <c r="A6" s="14" t="s">
        <v>36</v>
      </c>
      <c r="B6" s="14" t="n">
        <v>3</v>
      </c>
      <c r="C6" s="14" t="n">
        <v>10</v>
      </c>
      <c r="D6" s="14" t="n">
        <v>15</v>
      </c>
      <c r="E6" s="14" t="n">
        <v>0.07</v>
      </c>
      <c r="F6" s="14" t="n">
        <v>0.005</v>
      </c>
    </row>
    <row r="7" customFormat="false" ht="15" hidden="false" customHeight="false" outlineLevel="0" collapsed="false">
      <c r="A7" s="14" t="s">
        <v>36</v>
      </c>
      <c r="B7" s="14" t="n">
        <v>4</v>
      </c>
      <c r="C7" s="14" t="n">
        <v>15</v>
      </c>
      <c r="D7" s="14" t="n">
        <v>20</v>
      </c>
      <c r="E7" s="14" t="n">
        <v>0.095</v>
      </c>
      <c r="F7" s="14" t="n">
        <v>0.005</v>
      </c>
    </row>
    <row r="8" customFormat="false" ht="15" hidden="false" customHeight="false" outlineLevel="0" collapsed="false">
      <c r="A8" s="14" t="s">
        <v>36</v>
      </c>
      <c r="B8" s="14" t="n">
        <v>5</v>
      </c>
      <c r="C8" s="14" t="n">
        <v>20</v>
      </c>
      <c r="D8" s="14" t="n">
        <v>100</v>
      </c>
      <c r="E8" s="14" t="n">
        <v>0.12</v>
      </c>
      <c r="F8" s="14" t="n">
        <v>0.005</v>
      </c>
    </row>
    <row r="9" customFormat="false" ht="15" hidden="false" customHeight="false" outlineLevel="0" collapsed="false">
      <c r="A9" s="14" t="s">
        <v>37</v>
      </c>
      <c r="B9" s="14" t="n">
        <v>1</v>
      </c>
      <c r="C9" s="14" t="n">
        <v>0</v>
      </c>
      <c r="D9" s="14" t="n">
        <v>5</v>
      </c>
      <c r="E9" s="14" t="n">
        <v>0</v>
      </c>
      <c r="F9" s="14" t="n">
        <v>0.011</v>
      </c>
    </row>
    <row r="10" customFormat="false" ht="15" hidden="false" customHeight="false" outlineLevel="0" collapsed="false">
      <c r="A10" s="14" t="s">
        <v>37</v>
      </c>
      <c r="B10" s="14" t="n">
        <v>2</v>
      </c>
      <c r="C10" s="14" t="n">
        <v>5</v>
      </c>
      <c r="D10" s="14" t="n">
        <v>10</v>
      </c>
      <c r="E10" s="14" t="n">
        <v>0.055</v>
      </c>
      <c r="F10" s="14" t="n">
        <v>0.006</v>
      </c>
    </row>
    <row r="11" customFormat="false" ht="15" hidden="false" customHeight="false" outlineLevel="0" collapsed="false">
      <c r="A11" s="14" t="s">
        <v>37</v>
      </c>
      <c r="B11" s="14" t="n">
        <v>3</v>
      </c>
      <c r="C11" s="14" t="n">
        <v>10</v>
      </c>
      <c r="D11" s="14" t="n">
        <v>15</v>
      </c>
      <c r="E11" s="14" t="n">
        <v>0.084</v>
      </c>
      <c r="F11" s="14" t="n">
        <v>0.005</v>
      </c>
    </row>
    <row r="12" customFormat="false" ht="15" hidden="false" customHeight="false" outlineLevel="0" collapsed="false">
      <c r="A12" s="14" t="s">
        <v>37</v>
      </c>
      <c r="B12" s="14" t="n">
        <v>4</v>
      </c>
      <c r="C12" s="14" t="n">
        <v>15</v>
      </c>
      <c r="D12" s="14" t="n">
        <v>20</v>
      </c>
      <c r="E12" s="14" t="n">
        <v>0.109</v>
      </c>
      <c r="F12" s="14" t="n">
        <v>0.005</v>
      </c>
    </row>
    <row r="13" customFormat="false" ht="15" hidden="false" customHeight="false" outlineLevel="0" collapsed="false">
      <c r="A13" s="14" t="s">
        <v>37</v>
      </c>
      <c r="B13" s="14" t="n">
        <v>5</v>
      </c>
      <c r="C13" s="14" t="n">
        <v>20</v>
      </c>
      <c r="D13" s="14" t="n">
        <v>100</v>
      </c>
      <c r="E13" s="14" t="n">
        <v>0.134</v>
      </c>
      <c r="F13" s="14" t="n">
        <v>0.005</v>
      </c>
    </row>
    <row r="14" customFormat="false" ht="15" hidden="false" customHeight="false" outlineLevel="0" collapsed="false">
      <c r="A14" s="14" t="s">
        <v>38</v>
      </c>
      <c r="B14" s="14" t="n">
        <v>1</v>
      </c>
      <c r="C14" s="14" t="n">
        <v>0</v>
      </c>
      <c r="D14" s="14" t="n">
        <v>5</v>
      </c>
      <c r="E14" s="14" t="n">
        <v>0</v>
      </c>
      <c r="F14" s="14" t="n">
        <v>0.014</v>
      </c>
    </row>
    <row r="15" customFormat="false" ht="15" hidden="false" customHeight="false" outlineLevel="0" collapsed="false">
      <c r="A15" s="14" t="s">
        <v>38</v>
      </c>
      <c r="B15" s="14" t="n">
        <v>2</v>
      </c>
      <c r="C15" s="14" t="n">
        <v>5</v>
      </c>
      <c r="D15" s="14" t="n">
        <v>10</v>
      </c>
      <c r="E15" s="14" t="n">
        <v>0.07</v>
      </c>
      <c r="F15" s="14" t="n">
        <v>0.007</v>
      </c>
    </row>
    <row r="16" customFormat="false" ht="15" hidden="false" customHeight="false" outlineLevel="0" collapsed="false">
      <c r="A16" s="14" t="s">
        <v>38</v>
      </c>
      <c r="B16" s="14" t="n">
        <v>3</v>
      </c>
      <c r="C16" s="14" t="n">
        <v>10</v>
      </c>
      <c r="D16" s="14" t="n">
        <v>15</v>
      </c>
      <c r="E16" s="14" t="n">
        <v>0.105</v>
      </c>
      <c r="F16" s="14" t="n">
        <v>0.005</v>
      </c>
    </row>
    <row r="17" customFormat="false" ht="15" hidden="false" customHeight="false" outlineLevel="0" collapsed="false">
      <c r="A17" s="14" t="s">
        <v>38</v>
      </c>
      <c r="B17" s="14" t="n">
        <v>4</v>
      </c>
      <c r="C17" s="14" t="n">
        <v>15</v>
      </c>
      <c r="D17" s="14" t="n">
        <v>20</v>
      </c>
      <c r="E17" s="14" t="n">
        <v>0.13</v>
      </c>
      <c r="F17" s="14" t="n">
        <v>0.005</v>
      </c>
    </row>
    <row r="18" customFormat="false" ht="15" hidden="false" customHeight="false" outlineLevel="0" collapsed="false">
      <c r="A18" s="14" t="s">
        <v>38</v>
      </c>
      <c r="B18" s="14" t="n">
        <v>5</v>
      </c>
      <c r="C18" s="14" t="n">
        <v>20</v>
      </c>
      <c r="D18" s="14" t="n">
        <v>100</v>
      </c>
      <c r="E18" s="14" t="n">
        <v>0.155</v>
      </c>
      <c r="F18" s="14" t="n">
        <v>0.005</v>
      </c>
    </row>
    <row r="19" customFormat="false" ht="15" hidden="false" customHeight="false" outlineLevel="0" collapsed="false">
      <c r="A19" s="14" t="s">
        <v>39</v>
      </c>
      <c r="B19" s="14" t="n">
        <v>1</v>
      </c>
      <c r="C19" s="14" t="n">
        <v>0</v>
      </c>
      <c r="D19" s="14" t="n">
        <v>5</v>
      </c>
      <c r="E19" s="14" t="n">
        <v>0</v>
      </c>
      <c r="F19" s="14" t="n">
        <v>0.025</v>
      </c>
    </row>
    <row r="20" customFormat="false" ht="15" hidden="false" customHeight="false" outlineLevel="0" collapsed="false">
      <c r="A20" s="14" t="s">
        <v>39</v>
      </c>
      <c r="B20" s="14" t="n">
        <v>2</v>
      </c>
      <c r="C20" s="14" t="n">
        <v>5</v>
      </c>
      <c r="D20" s="14" t="n">
        <v>10</v>
      </c>
      <c r="E20" s="14" t="n">
        <v>0.125</v>
      </c>
      <c r="F20" s="14" t="n">
        <v>0.015</v>
      </c>
    </row>
    <row r="21" customFormat="false" ht="15" hidden="false" customHeight="false" outlineLevel="0" collapsed="false">
      <c r="A21" s="14" t="s">
        <v>39</v>
      </c>
      <c r="B21" s="14" t="n">
        <v>3</v>
      </c>
      <c r="C21" s="14" t="n">
        <v>10</v>
      </c>
      <c r="D21" s="14" t="n">
        <v>15</v>
      </c>
      <c r="E21" s="14" t="n">
        <v>0.2</v>
      </c>
      <c r="F21" s="14" t="n">
        <v>0.01</v>
      </c>
    </row>
    <row r="22" customFormat="false" ht="15" hidden="false" customHeight="false" outlineLevel="0" collapsed="false">
      <c r="A22" s="14" t="s">
        <v>39</v>
      </c>
      <c r="B22" s="14" t="n">
        <v>4</v>
      </c>
      <c r="C22" s="14" t="n">
        <v>15</v>
      </c>
      <c r="D22" s="14" t="n">
        <v>20</v>
      </c>
      <c r="E22" s="14" t="n">
        <v>0.25</v>
      </c>
      <c r="F22" s="14" t="n">
        <v>0.01</v>
      </c>
    </row>
    <row r="23" customFormat="false" ht="15" hidden="false" customHeight="false" outlineLevel="0" collapsed="false">
      <c r="A23" s="14" t="s">
        <v>39</v>
      </c>
      <c r="B23" s="14" t="n">
        <v>5</v>
      </c>
      <c r="C23" s="14" t="n">
        <v>20</v>
      </c>
      <c r="D23" s="14" t="n">
        <v>100</v>
      </c>
      <c r="E23" s="14" t="n">
        <v>0.3</v>
      </c>
      <c r="F23" s="14" t="n">
        <v>0.005</v>
      </c>
    </row>
    <row r="24" customFormat="false" ht="15" hidden="false" customHeight="false" outlineLevel="0" collapsed="false">
      <c r="A24" s="14" t="s">
        <v>27</v>
      </c>
      <c r="B24" s="14" t="n">
        <v>1</v>
      </c>
      <c r="C24" s="14" t="n">
        <v>0</v>
      </c>
      <c r="D24" s="14" t="n">
        <v>5</v>
      </c>
      <c r="E24" s="14" t="n">
        <v>0</v>
      </c>
      <c r="F24" s="14" t="n">
        <v>0.045</v>
      </c>
    </row>
    <row r="25" customFormat="false" ht="15" hidden="false" customHeight="false" outlineLevel="0" collapsed="false">
      <c r="A25" s="14" t="s">
        <v>27</v>
      </c>
      <c r="B25" s="14" t="n">
        <v>2</v>
      </c>
      <c r="C25" s="14" t="n">
        <v>5</v>
      </c>
      <c r="D25" s="14" t="n">
        <v>10</v>
      </c>
      <c r="E25" s="14" t="n">
        <v>0.225</v>
      </c>
      <c r="F25" s="14" t="n">
        <v>0.025</v>
      </c>
    </row>
    <row r="26" customFormat="false" ht="15" hidden="false" customHeight="false" outlineLevel="0" collapsed="false">
      <c r="A26" s="14" t="s">
        <v>27</v>
      </c>
      <c r="B26" s="14" t="n">
        <v>3</v>
      </c>
      <c r="C26" s="14" t="n">
        <v>10</v>
      </c>
      <c r="D26" s="14" t="n">
        <v>15</v>
      </c>
      <c r="E26" s="14" t="n">
        <v>0.35</v>
      </c>
      <c r="F26" s="14" t="n">
        <v>0.018</v>
      </c>
    </row>
    <row r="27" customFormat="false" ht="15" hidden="false" customHeight="false" outlineLevel="0" collapsed="false">
      <c r="A27" s="14" t="s">
        <v>27</v>
      </c>
      <c r="B27" s="14" t="n">
        <v>4</v>
      </c>
      <c r="C27" s="14" t="n">
        <v>15</v>
      </c>
      <c r="D27" s="14" t="n">
        <v>20</v>
      </c>
      <c r="E27" s="14" t="n">
        <v>0.44</v>
      </c>
      <c r="F27" s="14" t="n">
        <v>0.005</v>
      </c>
    </row>
    <row r="28" customFormat="false" ht="15" hidden="false" customHeight="false" outlineLevel="0" collapsed="false">
      <c r="A28" s="14" t="s">
        <v>27</v>
      </c>
      <c r="B28" s="14" t="n">
        <v>5</v>
      </c>
      <c r="C28" s="14" t="n">
        <v>20</v>
      </c>
      <c r="D28" s="14" t="n">
        <v>100</v>
      </c>
      <c r="E28" s="14" t="n">
        <v>0.465</v>
      </c>
      <c r="F28" s="14" t="n">
        <v>0.005</v>
      </c>
    </row>
    <row r="29" customFormat="false" ht="15" hidden="false" customHeight="false" outlineLevel="0" collapsed="false">
      <c r="A29" s="14" t="s">
        <v>40</v>
      </c>
      <c r="B29" s="14" t="n">
        <v>1</v>
      </c>
      <c r="C29" s="14" t="n">
        <v>0</v>
      </c>
      <c r="D29" s="14" t="n">
        <v>5</v>
      </c>
      <c r="E29" s="14" t="n">
        <v>0</v>
      </c>
      <c r="F29" s="14" t="n">
        <v>0.075</v>
      </c>
    </row>
    <row r="30" customFormat="false" ht="15" hidden="false" customHeight="false" outlineLevel="0" collapsed="false">
      <c r="A30" s="14" t="s">
        <v>40</v>
      </c>
      <c r="B30" s="14" t="n">
        <v>2</v>
      </c>
      <c r="C30" s="14" t="n">
        <v>5</v>
      </c>
      <c r="D30" s="14" t="n">
        <v>10</v>
      </c>
      <c r="E30" s="14" t="n">
        <v>0.375</v>
      </c>
      <c r="F30" s="14" t="n">
        <v>0.042</v>
      </c>
    </row>
    <row r="31" customFormat="false" ht="15" hidden="false" customHeight="false" outlineLevel="0" collapsed="false">
      <c r="A31" s="14" t="s">
        <v>40</v>
      </c>
      <c r="B31" s="14" t="n">
        <v>3</v>
      </c>
      <c r="C31" s="14" t="n">
        <v>10</v>
      </c>
      <c r="D31" s="14" t="n">
        <v>15</v>
      </c>
      <c r="E31" s="14" t="n">
        <v>0.585</v>
      </c>
      <c r="F31" s="14" t="n">
        <v>0.005</v>
      </c>
    </row>
    <row r="32" customFormat="false" ht="15" hidden="false" customHeight="false" outlineLevel="0" collapsed="false">
      <c r="A32" s="14" t="s">
        <v>40</v>
      </c>
      <c r="B32" s="14" t="n">
        <v>4</v>
      </c>
      <c r="C32" s="14" t="n">
        <v>15</v>
      </c>
      <c r="D32" s="14" t="n">
        <v>20</v>
      </c>
      <c r="E32" s="14" t="n">
        <v>0.61</v>
      </c>
      <c r="F32" s="14" t="n">
        <v>0.005</v>
      </c>
    </row>
    <row r="33" customFormat="false" ht="15" hidden="false" customHeight="false" outlineLevel="0" collapsed="false">
      <c r="A33" s="14" t="s">
        <v>40</v>
      </c>
      <c r="B33" s="14" t="n">
        <v>5</v>
      </c>
      <c r="C33" s="14" t="n">
        <v>20</v>
      </c>
      <c r="D33" s="14" t="n">
        <v>100</v>
      </c>
      <c r="E33" s="14" t="n">
        <v>0.635</v>
      </c>
      <c r="F33" s="14" t="n">
        <v>0.005</v>
      </c>
    </row>
    <row r="34" customFormat="false" ht="15" hidden="false" customHeight="false" outlineLevel="0" collapsed="false">
      <c r="A34" s="14" t="s">
        <v>41</v>
      </c>
      <c r="B34" s="14" t="n">
        <v>1</v>
      </c>
      <c r="C34" s="14" t="n">
        <v>0</v>
      </c>
      <c r="D34" s="14" t="n">
        <v>5</v>
      </c>
      <c r="E34" s="14" t="n">
        <v>0</v>
      </c>
      <c r="F34" s="14" t="n">
        <v>0.075</v>
      </c>
    </row>
    <row r="35" customFormat="false" ht="15" hidden="false" customHeight="false" outlineLevel="0" collapsed="false">
      <c r="A35" s="14" t="s">
        <v>41</v>
      </c>
      <c r="B35" s="14" t="n">
        <v>2</v>
      </c>
      <c r="C35" s="14" t="n">
        <v>5</v>
      </c>
      <c r="D35" s="14" t="n">
        <v>10</v>
      </c>
      <c r="E35" s="14" t="n">
        <v>0.375</v>
      </c>
      <c r="F35" s="14" t="n">
        <v>0.042</v>
      </c>
    </row>
    <row r="36" customFormat="false" ht="15" hidden="false" customHeight="false" outlineLevel="0" collapsed="false">
      <c r="A36" s="14" t="s">
        <v>41</v>
      </c>
      <c r="B36" s="14" t="n">
        <v>3</v>
      </c>
      <c r="C36" s="14" t="n">
        <v>10</v>
      </c>
      <c r="D36" s="14" t="n">
        <v>15</v>
      </c>
      <c r="E36" s="14" t="n">
        <v>0.585</v>
      </c>
      <c r="F36" s="14" t="n">
        <v>0.005</v>
      </c>
    </row>
    <row r="37" customFormat="false" ht="15" hidden="false" customHeight="false" outlineLevel="0" collapsed="false">
      <c r="A37" s="14" t="s">
        <v>41</v>
      </c>
      <c r="B37" s="14" t="n">
        <v>4</v>
      </c>
      <c r="C37" s="14" t="n">
        <v>15</v>
      </c>
      <c r="D37" s="14" t="n">
        <v>20</v>
      </c>
      <c r="E37" s="14" t="n">
        <v>0.61</v>
      </c>
      <c r="F37" s="14" t="n">
        <v>0.005</v>
      </c>
    </row>
    <row r="38" customFormat="false" ht="15" hidden="false" customHeight="false" outlineLevel="0" collapsed="false">
      <c r="A38" s="14" t="s">
        <v>41</v>
      </c>
      <c r="B38" s="14" t="n">
        <v>5</v>
      </c>
      <c r="C38" s="14" t="n">
        <v>20</v>
      </c>
      <c r="D38" s="14" t="n">
        <v>100</v>
      </c>
      <c r="E38" s="14" t="n">
        <v>0.635</v>
      </c>
      <c r="F38" s="14" t="n">
        <v>0.005</v>
      </c>
    </row>
    <row r="39" customFormat="false" ht="15" hidden="false" customHeight="false" outlineLevel="0" collapsed="false">
      <c r="A39" s="14" t="s">
        <v>42</v>
      </c>
      <c r="B39" s="14" t="n">
        <v>1</v>
      </c>
      <c r="C39" s="14" t="n">
        <v>0</v>
      </c>
      <c r="D39" s="14" t="n">
        <v>5</v>
      </c>
      <c r="E39" s="14" t="n">
        <v>0</v>
      </c>
      <c r="F39" s="14" t="n">
        <v>0.03</v>
      </c>
    </row>
    <row r="40" customFormat="false" ht="15" hidden="false" customHeight="false" outlineLevel="0" collapsed="false">
      <c r="A40" s="14" t="s">
        <v>42</v>
      </c>
      <c r="B40" s="14" t="n">
        <v>2</v>
      </c>
      <c r="C40" s="14" t="n">
        <v>5</v>
      </c>
      <c r="D40" s="14" t="n">
        <v>10</v>
      </c>
      <c r="E40" s="14" t="n">
        <v>0.15</v>
      </c>
      <c r="F40" s="14" t="n">
        <v>0.017</v>
      </c>
    </row>
    <row r="41" customFormat="false" ht="15" hidden="false" customHeight="false" outlineLevel="0" collapsed="false">
      <c r="A41" s="14" t="s">
        <v>42</v>
      </c>
      <c r="B41" s="14" t="n">
        <v>3</v>
      </c>
      <c r="C41" s="14" t="n">
        <v>10</v>
      </c>
      <c r="D41" s="14" t="n">
        <v>15</v>
      </c>
      <c r="E41" s="14" t="n">
        <v>0.235</v>
      </c>
      <c r="F41" s="14" t="n">
        <v>0.012</v>
      </c>
    </row>
    <row r="42" customFormat="false" ht="15" hidden="false" customHeight="false" outlineLevel="0" collapsed="false">
      <c r="A42" s="14" t="s">
        <v>42</v>
      </c>
      <c r="B42" s="14" t="n">
        <v>4</v>
      </c>
      <c r="C42" s="14" t="n">
        <v>15</v>
      </c>
      <c r="D42" s="14" t="n">
        <v>20</v>
      </c>
      <c r="E42" s="14" t="n">
        <v>0.295</v>
      </c>
      <c r="F42" s="14" t="n">
        <v>0.012</v>
      </c>
    </row>
    <row r="43" customFormat="false" ht="15" hidden="false" customHeight="false" outlineLevel="0" collapsed="false">
      <c r="A43" s="14" t="s">
        <v>42</v>
      </c>
      <c r="B43" s="14" t="n">
        <v>5</v>
      </c>
      <c r="C43" s="14" t="n">
        <v>20</v>
      </c>
      <c r="D43" s="14" t="n">
        <v>100</v>
      </c>
      <c r="E43" s="14" t="n">
        <v>0.355</v>
      </c>
      <c r="F43" s="14" t="n">
        <v>0.005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44"/>
  </cols>
  <sheetData>
    <row r="1" customFormat="false" ht="15" hidden="false" customHeight="false" outlineLevel="0" collapsed="false">
      <c r="A1" s="1" t="s">
        <v>43</v>
      </c>
    </row>
    <row r="2" customFormat="false" ht="15" hidden="false" customHeight="false" outlineLevel="0" collapsed="false">
      <c r="A2" s="11" t="s">
        <v>44</v>
      </c>
    </row>
    <row r="4" customFormat="false" ht="15" hidden="false" customHeight="false" outlineLevel="0" collapsed="false">
      <c r="A4" s="13" t="s">
        <v>45</v>
      </c>
      <c r="B4" s="13" t="s">
        <v>46</v>
      </c>
      <c r="C4" s="13" t="s">
        <v>47</v>
      </c>
      <c r="D4" s="13" t="s">
        <v>48</v>
      </c>
      <c r="E4" s="13" t="s">
        <v>49</v>
      </c>
      <c r="F4" s="13" t="s">
        <v>50</v>
      </c>
    </row>
    <row r="5" customFormat="false" ht="15" hidden="false" customHeight="false" outlineLevel="0" collapsed="false">
      <c r="A5" s="3" t="s">
        <v>51</v>
      </c>
      <c r="B5" s="7" t="n">
        <f aca="false">'Worked example'!B13</f>
        <v>73500000</v>
      </c>
      <c r="C5" s="15" t="n">
        <v>73500000</v>
      </c>
      <c r="D5" s="7" t="n">
        <f aca="false">IF(ISNUMBER(B5),B5-C5,"")</f>
        <v>0</v>
      </c>
      <c r="E5" s="5" t="str">
        <f aca="false">IF(ISNUMBER(B5),IF(ABS(B5-C5)&lt;=ABS(C5)*0.0002+0.000001,"OK","ECART"),"ECART")</f>
        <v>OK</v>
      </c>
      <c r="F5" s="11" t="s">
        <v>52</v>
      </c>
    </row>
    <row r="6" customFormat="false" ht="15" hidden="false" customHeight="false" outlineLevel="0" collapsed="false">
      <c r="A6" s="3" t="s">
        <v>12</v>
      </c>
      <c r="B6" s="6" t="n">
        <f aca="false">'Worked example'!B15</f>
        <v>0.23469387755102</v>
      </c>
      <c r="C6" s="16" t="n">
        <v>0.23469387755102</v>
      </c>
      <c r="D6" s="6" t="n">
        <f aca="false">IF(ISNUMBER(B6),B6-C6,"")</f>
        <v>0</v>
      </c>
      <c r="E6" s="5" t="str">
        <f aca="false">IF(ISNUMBER(B6),IF(ABS(B6-C6)&lt;=ABS(C6)*0.0002+0.000001,"OK","ECART"),"ECART")</f>
        <v>OK</v>
      </c>
      <c r="F6" s="11" t="s">
        <v>53</v>
      </c>
    </row>
    <row r="7" customFormat="false" ht="15" hidden="false" customHeight="false" outlineLevel="0" collapsed="false">
      <c r="A7" s="3" t="s">
        <v>54</v>
      </c>
      <c r="B7" s="7" t="n">
        <f aca="false">'Worked example'!C19</f>
        <v>40500000</v>
      </c>
      <c r="C7" s="15" t="n">
        <v>40500000</v>
      </c>
      <c r="D7" s="7" t="n">
        <f aca="false">IF(ISNUMBER(B7),B7-C7,"")</f>
        <v>0</v>
      </c>
      <c r="E7" s="5" t="str">
        <f aca="false">IF(ISNUMBER(B7),IF(ABS(B7-C7)&lt;=ABS(C7)*0.0002+0.000001,"OK","ECART"),"ECART")</f>
        <v>OK</v>
      </c>
      <c r="F7" s="11" t="s">
        <v>55</v>
      </c>
    </row>
    <row r="8" customFormat="false" ht="15" hidden="false" customHeight="false" outlineLevel="0" collapsed="false">
      <c r="A8" s="3" t="s">
        <v>56</v>
      </c>
      <c r="B8" s="7" t="n">
        <f aca="false">'Worked example'!C20</f>
        <v>28500000</v>
      </c>
      <c r="C8" s="15" t="n">
        <v>28500000</v>
      </c>
      <c r="D8" s="7" t="n">
        <f aca="false">IF(ISNUMBER(B8),B8-C8,"")</f>
        <v>0</v>
      </c>
      <c r="E8" s="5" t="str">
        <f aca="false">IF(ISNUMBER(B8),IF(ABS(B8-C8)&lt;=ABS(C8)*0.0002+0.000001,"OK","ECART"),"ECART")</f>
        <v>OK</v>
      </c>
      <c r="F8" s="11" t="s">
        <v>57</v>
      </c>
    </row>
    <row r="9" customFormat="false" ht="15" hidden="false" customHeight="false" outlineLevel="0" collapsed="false">
      <c r="A9" s="3" t="s">
        <v>58</v>
      </c>
      <c r="B9" s="6" t="n">
        <f aca="false">'Worked example (debt)'!B12</f>
        <v>0.189</v>
      </c>
      <c r="C9" s="16" t="n">
        <v>0.189</v>
      </c>
      <c r="D9" s="6" t="n">
        <f aca="false">IF(ISNUMBER(B9),B9-C9,"")</f>
        <v>0</v>
      </c>
      <c r="E9" s="5" t="str">
        <f aca="false">IF(ISNUMBER(B9),IF(ABS(B9-C9)&lt;=ABS(C9)*0.0002+0.000001,"OK","ECART"),"ECART")</f>
        <v>OK</v>
      </c>
      <c r="F9" s="11" t="s">
        <v>59</v>
      </c>
    </row>
    <row r="10" customFormat="false" ht="15" hidden="false" customHeight="false" outlineLevel="0" collapsed="false">
      <c r="A10" s="3" t="s">
        <v>60</v>
      </c>
      <c r="B10" s="7" t="n">
        <f aca="false">'Worked example (debt)'!B13</f>
        <v>28350000</v>
      </c>
      <c r="C10" s="15" t="n">
        <v>28350000</v>
      </c>
      <c r="D10" s="7" t="n">
        <f aca="false">IF(ISNUMBER(B10),B10-C10,"")</f>
        <v>0</v>
      </c>
      <c r="E10" s="5" t="str">
        <f aca="false">IF(ISNUMBER(B10),IF(ABS(B10-C10)&lt;=ABS(C10)*0.0002+0.000001,"OK","ECART"),"ECART")</f>
        <v>OK</v>
      </c>
      <c r="F10" s="11" t="s">
        <v>61</v>
      </c>
    </row>
    <row r="11" customFormat="false" ht="15" hidden="false" customHeight="false" outlineLevel="0" collapsed="false">
      <c r="A11" s="3" t="s">
        <v>62</v>
      </c>
      <c r="B11" s="6" t="n">
        <f aca="false">'Worked example (debt)'!B15</f>
        <v>0.470899470899471</v>
      </c>
      <c r="C11" s="16" t="n">
        <v>0.470899470899471</v>
      </c>
      <c r="D11" s="6" t="n">
        <f aca="false">IF(ISNUMBER(B11),B11-C11,"")</f>
        <v>0</v>
      </c>
      <c r="E11" s="5" t="str">
        <f aca="false">IF(ISNUMBER(B11),IF(ABS(B11-C11)&lt;=ABS(C11)*0.0002+0.000001,"OK","ECART"),"ECART")</f>
        <v>OK</v>
      </c>
      <c r="F11" s="11" t="s">
        <v>63</v>
      </c>
    </row>
    <row r="12" customFormat="false" ht="15" hidden="false" customHeight="false" outlineLevel="0" collapsed="false">
      <c r="A12" s="3" t="s">
        <v>64</v>
      </c>
      <c r="B12" s="7" t="n">
        <f aca="false">'Worked example (debt)'!C21</f>
        <v>45150000</v>
      </c>
      <c r="C12" s="15" t="n">
        <v>45150000</v>
      </c>
      <c r="D12" s="7" t="n">
        <f aca="false">IF(ISNUMBER(B12),B12-C12,"")</f>
        <v>0</v>
      </c>
      <c r="E12" s="5" t="str">
        <f aca="false">IF(ISNUMBER(B12),IF(ABS(B12-C12)&lt;=ABS(C12)*0.0002+0.000001,"OK","ECART"),"ECART")</f>
        <v>OK</v>
      </c>
      <c r="F12" s="11" t="s">
        <v>65</v>
      </c>
    </row>
    <row r="14" customFormat="false" ht="15" hidden="false" customHeight="false" outlineLevel="0" collapsed="false">
      <c r="A14" s="5" t="s">
        <v>66</v>
      </c>
      <c r="B14" s="17" t="n">
        <f aca="false">COUNTIF(E5:E12,"ECART")</f>
        <v>0</v>
      </c>
    </row>
    <row r="15" customFormat="false" ht="15" hidden="false" customHeight="false" outlineLevel="0" collapsed="false">
      <c r="A15" s="5" t="s">
        <v>67</v>
      </c>
      <c r="B15" s="5" t="str">
        <f aca="false">IF(B14=0,"ALL OK",B14&amp;" failing")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2026-08-27T05:06:51Z</dcterms:created>
  <dc:creator>openpyxl</dc:creator>
  <dc:description/>
  <dc:language>en-US</dc:language>
  <cp:lastModifiedBy/>
  <dcterms:modified xsi:type="dcterms:W3CDTF">2026-09-23T22:37:01Z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