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Your Debts" sheetId="2" state="visible" r:id="rId4"/>
    <sheet name="2. Minimums Only" sheetId="3" state="visible" r:id="rId5"/>
    <sheet name="2a. Minimums Grid" sheetId="4" state="visible" r:id="rId6"/>
    <sheet name="3. Avalanche vs Snowball" sheetId="5" state="visible" r:id="rId7"/>
    <sheet name="4. The Emergency Fund" sheetId="6" state="visible" r:id="rId8"/>
    <sheet name="4a. Emergency Grids" sheetId="7" state="visible" r:id="rId9"/>
    <sheet name="5. Your Own Debt" sheetId="8" state="visible" r:id="rId10"/>
    <sheet name="6. 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<sst xmlns="http://schemas.openxmlformats.org/spreadsheetml/2006/main" count="301" uniqueCount="181">
  <si>
    <t xml:space="preserve">Getting Out of Debt</t>
  </si>
  <si>
    <t xml:space="preserve">A companion to Appendix G, and to Chapter 7</t>
  </si>
  <si>
    <t xml:space="preserve">Chapter 7 is the most important chapter in this book for anyone who is in debt, and it contains no figures. It says high-interest debt can trap you in a cycle where you pay and pay yet the balance barely shrinks. It says the highest-interest-first method is the most efficient and the smallest-first method is the most motivating, and that both are legitimate. It says building a starter emergency fund while paying off debt is wise. All three statements are worth acting on, and none of them can be acted on without a number.</t>
  </si>
  <si>
    <t xml:space="preserve">What the numbers show</t>
  </si>
  <si>
    <t xml:space="preserve">The trap is real and it is worse than it sounds. On a 3,200 balance at 22.9 per cent, the first minimum payment is 81.53 — and 61.07 of it is interest. Only 20 pounds touches the balance. Paying the minimum on every debt in this example clears them in 258 months, which is 21 and a half years, and repays 1.78 times what was borrowed.</t>
  </si>
  <si>
    <t xml:space="preserve">The snowball costs 224 pounds and one extra month. That is about 7 pounds a month over the plan. So the book's advice — pick the one you will stick with — is not a soft compromise; it is the right answer, and now you can see the size of what you are trading. If the smallest-first method is what keeps you going, it is cheap.</t>
  </si>
  <si>
    <t xml:space="preserve">The starter emergency fund costs about 350 pounds in extra interest, even when the emergency actually arrives. That does not make it wrong — it makes it insurance with a premium you can now see. The book says it is wise; this file tells you what wise costs.</t>
  </si>
  <si>
    <t xml:space="preserve">The sheets</t>
  </si>
  <si>
    <t xml:space="preserve">1. Your Debts — the five debts, and your surplus. Change any of it.</t>
  </si>
  <si>
    <t xml:space="preserve">2. Minimums Only — what happens if you never pay more than required (the engine is sheet 2a)</t>
  </si>
  <si>
    <t xml:space="preserve">3. Avalanche vs Snowball — the two methods, month by month, side by side</t>
  </si>
  <si>
    <t xml:space="preserve">4. The Emergency Fund — what a starter fund costs, and what it buys (the engine is sheet 4a)</t>
  </si>
  <si>
    <t xml:space="preserve">5. Your Own Debt — one debt, your figures, three questions answered</t>
  </si>
  <si>
    <t xml:space="preserve">6. Checks — every figure in Appendix G, recomputed and compared, and the identities the model must keep</t>
  </si>
  <si>
    <t xml:space="preserve">A caution about sheet 3. The two grids are laid out in the order the default figures produce: highest rate first, and smallest balance first. If you change the balances or rates enough to reorder them, the ranking columns on sheet 1 will tell you — but the grids will not re-sort themselves. Check the ranks before trusting the comparison.</t>
  </si>
  <si>
    <t xml:space="preserve">This is education, not advice. Debt situations differ enormously, and if yours is beyond what you can manage alone, seek reputable local help — as Chapter 7 rightly says.</t>
  </si>
  <si>
    <t xml:space="preserve">Blue on a pale fill is an input. Black on grey is a formula — do not overtype it.</t>
  </si>
  <si>
    <t xml:space="preserve">The debts, and the surplus you can throw at them</t>
  </si>
  <si>
    <t xml:space="preserve">Illustrative figures for someone with ordinary consumer debt. Change any of them.</t>
  </si>
  <si>
    <t xml:space="preserve">Debt</t>
  </si>
  <si>
    <t xml:space="preserve">Balance</t>
  </si>
  <si>
    <t xml:space="preserve">Interest rate</t>
  </si>
  <si>
    <t xml:space="preserve">Minimum %</t>
  </si>
  <si>
    <t xml:space="preserve">Minimum floor</t>
  </si>
  <si>
    <t xml:space="preserve">Fixed payment</t>
  </si>
  <si>
    <t xml:space="preserve">Highest-rate rank</t>
  </si>
  <si>
    <t xml:space="preserve">Smallest rank</t>
  </si>
  <si>
    <t xml:space="preserve">Store card</t>
  </si>
  <si>
    <t xml:space="preserve">Credit card A</t>
  </si>
  <si>
    <t xml:space="preserve">Credit card B</t>
  </si>
  <si>
    <t xml:space="preserve">Personal loan</t>
  </si>
  <si>
    <t xml:space="preserve">Car loan</t>
  </si>
  <si>
    <t xml:space="preserve">Total owed</t>
  </si>
  <si>
    <t xml:space="preserve">Extra surplus, each month</t>
  </si>
  <si>
    <t xml:space="preserve">Beyond the required minimums. This is what Chapter 7 calls 'the weapon you use to attack your debt'.</t>
  </si>
  <si>
    <t xml:space="preserve">Do the two methods even differ?</t>
  </si>
  <si>
    <t xml:space="preserve">That check is worth running before you agonise over the choice. The two methods only diverge where your smallest debt is not also your priciest. If a store card is both — which is common, because small balances and high rates travel together — then the efficient method and the motivating method recommend exactly the same first move, and the debate is imaginary.</t>
  </si>
  <si>
    <t xml:space="preserve">What the minimum payment actually does</t>
  </si>
  <si>
    <t xml:space="preserve">Chapter 7: high-interest debt 'can accumulate faster than you pay it down if you only make small payments'.</t>
  </si>
  <si>
    <t xml:space="preserve">The first payment on Credit card A</t>
  </si>
  <si>
    <t xml:space="preserve">Interest charged this month</t>
  </si>
  <si>
    <t xml:space="preserve">Minimum payment due</t>
  </si>
  <si>
    <t xml:space="preserve">Of which interest</t>
  </si>
  <si>
    <t xml:space="preserve">Of which actually reduces the balance</t>
  </si>
  <si>
    <t xml:space="preserve">Share of the payment that is interest</t>
  </si>
  <si>
    <t xml:space="preserve">this is the trap, in one number</t>
  </si>
  <si>
    <t xml:space="preserve">Eighty-one pounds leaves your account and twenty pounds reaches the debt. That is what "the balance barely shrinks" means, and it is why the chapter calls high-interest debt a financial emergency. Nothing about that is a moral failing or a lack of discipline — it is the arithmetic of a minimum payment set as a percentage of a balance that interest keeps refilling.</t>
  </si>
  <si>
    <t xml:space="preserve">And if you pay only minimums, on everything</t>
  </si>
  <si>
    <t xml:space="preserve">Minimums only</t>
  </si>
  <si>
    <t xml:space="preserve">Avalanche with your surplus</t>
  </si>
  <si>
    <t xml:space="preserve">Months to clear</t>
  </si>
  <si>
    <t xml:space="preserve">Years</t>
  </si>
  <si>
    <t xml:space="preserve">Total interest</t>
  </si>
  <si>
    <t xml:space="preserve">Total repaid</t>
  </si>
  <si>
    <t xml:space="preserve">Times what was borrowed</t>
  </si>
  <si>
    <t xml:space="preserve">What the surplus buys you</t>
  </si>
  <si>
    <t xml:space="preserve">months earlier</t>
  </si>
  <si>
    <t xml:space="preserve">less interest</t>
  </si>
  <si>
    <t xml:space="preserve">The minimums-only column is computed on sheet 2a, month by month for up to 360 months, because the grid on sheet 3 runs 40 months and this takes 258.</t>
  </si>
  <si>
    <t xml:space="preserve">Minimums only, month by month</t>
  </si>
  <si>
    <t xml:space="preserve">The engine behind sheet 2: every debt paid its own minimum and nothing more, for up to 360 months. The same payment rules as sheets 1 and 3.</t>
  </si>
  <si>
    <t xml:space="preserve">Results</t>
  </si>
  <si>
    <t xml:space="preserve">Total paid</t>
  </si>
  <si>
    <t xml:space="preserve">Still owed after 360 months</t>
  </si>
  <si>
    <t xml:space="preserve">Month</t>
  </si>
  <si>
    <t xml:space="preserve">Interest this month</t>
  </si>
  <si>
    <t xml:space="preserve">Paid this month</t>
  </si>
  <si>
    <t xml:space="preserve">The two methods, month by month</t>
  </si>
  <si>
    <t xml:space="preserve">Same debts, same surplus. The only difference is which debt the extra goes to first.</t>
  </si>
  <si>
    <t xml:space="preserve">AVALANCHE — highest interest rate first</t>
  </si>
  <si>
    <t xml:space="preserve">Store card~balance</t>
  </si>
  <si>
    <t xml:space="preserve">Credit card A~balance</t>
  </si>
  <si>
    <t xml:space="preserve">Credit card B~balance</t>
  </si>
  <si>
    <t xml:space="preserve">Personal loan~balance</t>
  </si>
  <si>
    <t xml:space="preserve">Car loan~balance</t>
  </si>
  <si>
    <t xml:space="preserve">SNOWBALL — smallest balance first</t>
  </si>
  <si>
    <t xml:space="preserve">The comparison</t>
  </si>
  <si>
    <t xml:space="preserve">Avalanche</t>
  </si>
  <si>
    <t xml:space="preserve">Snowball</t>
  </si>
  <si>
    <t xml:space="preserve">Difference</t>
  </si>
  <si>
    <t xml:space="preserve">The snowball costs, per month of the plan</t>
  </si>
  <si>
    <t xml:space="preserve">As a share of the avalanche's interest</t>
  </si>
  <si>
    <t xml:space="preserve">This is the number Chapter 7 declines to give, and giving it strengthens the chapter's advice rather than undermining it. The efficient method wins — but by an amount you can weigh against how likely you are to keep going. A few pounds a month is a price worth paying for a method you will actually finish. It would be a different conversation if the gap were a thousand pounds, and on a larger or longer debt it can be. Compute it for your own debts before you choose, rather than accepting either camp's slogan.</t>
  </si>
  <si>
    <t xml:space="preserve">What a starter fund costs while you are in debt</t>
  </si>
  <si>
    <t xml:space="preserve">Chapter 7: 'building a starter emergency fund even while paying off debt is wise'. It is. Here is the price.</t>
  </si>
  <si>
    <t xml:space="preserve">No fund</t>
  </si>
  <si>
    <t xml:space="preserve">Build a fund first</t>
  </si>
  <si>
    <t xml:space="preserve">Reading</t>
  </si>
  <si>
    <t xml:space="preserve">An emergency of this size arrives</t>
  </si>
  <si>
    <t xml:space="preserve">in this month</t>
  </si>
  <si>
    <t xml:space="preserve">Starter fund target</t>
  </si>
  <si>
    <t xml:space="preserve">Held back each month to build it</t>
  </si>
  <si>
    <t xml:space="preserve">Outcome</t>
  </si>
  <si>
    <t xml:space="preserve">The fund costs</t>
  </si>
  <si>
    <t xml:space="preserve">And if no emergency ever comes</t>
  </si>
  <si>
    <t xml:space="preserve">So the starter fund costs roughly 350 pounds in extra interest, and it costs about the same whether the emergency arrives or not. That sounds like an argument against it, and it is not. It is the premium on an insurance policy, and now you can see the premium.</t>
  </si>
  <si>
    <t xml:space="preserve">What the 350 buys is this. Without a fund, an 800 emergency goes straight onto the most expensive card and your plan absorbs a shock at the worst possible rate. With a fund, the plan does not move: no missed payment, no late fee, no damage to your credit, and — the part no spreadsheet can price — no moment where the whole effort feels pointless and gets abandoned. Chapter 7 is right that most people who fail at debt payoff fail after a surprise, not because of the interest. Three hundred and fifty pounds to remove that failure mode is, for most people, a good trade. But it is a trade, and you should make it knowingly.</t>
  </si>
  <si>
    <t xml:space="preserve">The four results above are computed on sheet 4a, month by month, from the debts and surplus of sheet 1 and the four amber cells of this sheet.</t>
  </si>
  <si>
    <t xml:space="preserve">The emergency fund, month by month</t>
  </si>
  <si>
    <t xml:space="preserve">The engine behind sheet 4. Four plans on the debts and surplus of sheet 1: the surplus goes to the highest rate first (the rank on sheet 1), and an emergency not covered by the fund lands on the most expensive debt, after that month's interest and before its minimum.</t>
  </si>
  <si>
    <t xml:space="preserve">Plan 1: no fund, and the emergency arrives</t>
  </si>
  <si>
    <t xml:space="preserve">Emergency amount</t>
  </si>
  <si>
    <t xml:space="preserve">in month</t>
  </si>
  <si>
    <t xml:space="preserve">Fund target</t>
  </si>
  <si>
    <t xml:space="preserve">Held back</t>
  </si>
  <si>
    <t xml:space="preserve">Surplus</t>
  </si>
  <si>
    <t xml:space="preserve">Lands on debt</t>
  </si>
  <si>
    <t xml:space="preserve">Fund at the end</t>
  </si>
  <si>
    <t xml:space="preserve">Onto the debt</t>
  </si>
  <si>
    <t xml:space="preserve">Still owed</t>
  </si>
  <si>
    <t xml:space="preserve">Rate rank</t>
  </si>
  <si>
    <t xml:space="preserve">Fund at start</t>
  </si>
  <si>
    <t xml:space="preserve">Emergency from the fund</t>
  </si>
  <si>
    <t xml:space="preserve">Emergency onto the debt</t>
  </si>
  <si>
    <t xml:space="preserve">Held back for the fund</t>
  </si>
  <si>
    <t xml:space="preserve">Fund at end</t>
  </si>
  <si>
    <t xml:space="preserve">Surplus to the debts</t>
  </si>
  <si>
    <t xml:space="preserve">Interest</t>
  </si>
  <si>
    <t xml:space="preserve">Paid</t>
  </si>
  <si>
    <t xml:space="preserve">Plan 2: build the fund first, and the emergency arrives</t>
  </si>
  <si>
    <t xml:space="preserve">Plan 3: no fund, and no emergency</t>
  </si>
  <si>
    <t xml:space="preserve">Plan 4: build the fund first, and no emergency</t>
  </si>
  <si>
    <t xml:space="preserve">One debt, your figures</t>
  </si>
  <si>
    <t xml:space="preserve">The three questions worth answering before you decide anything.</t>
  </si>
  <si>
    <t xml:space="preserve">What you owe on it</t>
  </si>
  <si>
    <t xml:space="preserve">The interest rate</t>
  </si>
  <si>
    <t xml:space="preserve">What you pay each month</t>
  </si>
  <si>
    <t xml:space="preserve">Which reaches the balance</t>
  </si>
  <si>
    <t xml:space="preserve">Share of your payment that is interest</t>
  </si>
  <si>
    <t xml:space="preserve">Months to clear at this payment</t>
  </si>
  <si>
    <t xml:space="preserve">Total interest you will pay</t>
  </si>
  <si>
    <t xml:space="preserve">Add this much to the payment</t>
  </si>
  <si>
    <t xml:space="preserve">Months to clear then</t>
  </si>
  <si>
    <t xml:space="preserve">Months saved</t>
  </si>
  <si>
    <t xml:space="preserve">Interest saved</t>
  </si>
  <si>
    <t xml:space="preserve">for adding what is in the blue cell above</t>
  </si>
  <si>
    <t xml:space="preserve">Try putting a small number in that blue cell — ten, twenty. On a high-rate balance the saving is usually far larger than the amount added, because you are removing months of interest, not just paying faster. That asymmetry is the whole argument for throwing surplus at debt, and it is much more persuasive as your own number than as anyone's general advice.</t>
  </si>
  <si>
    <t xml:space="preserve">This is education, not advice. If your debt is beyond what you can manage, seek reputable local help.</t>
  </si>
  <si>
    <t xml:space="preserve">Every figure in Appendix G, recomputed here</t>
  </si>
  <si>
    <t xml:space="preserve">Rows 5 to 17: the figures of Appendix G. Rows 18 to 25: figures the read-me and sheets 2 and 4 used to carry as typed values, now computed. Rows 26 to 30: identities that hold for any inputs.</t>
  </si>
  <si>
    <t xml:space="preserve">Figure</t>
  </si>
  <si>
    <t xml:space="preserve">Appendix G</t>
  </si>
  <si>
    <t xml:space="preserve">This file</t>
  </si>
  <si>
    <t xml:space="preserve">Status</t>
  </si>
  <si>
    <t xml:space="preserve">Note</t>
  </si>
  <si>
    <t xml:space="preserve">tol 1</t>
  </si>
  <si>
    <t xml:space="preserve">Card A: first month's interest</t>
  </si>
  <si>
    <t xml:space="preserve">tol 0.05</t>
  </si>
  <si>
    <t xml:space="preserve">Card A: first minimum payment</t>
  </si>
  <si>
    <t xml:space="preserve">  of which reaches the balance</t>
  </si>
  <si>
    <t xml:space="preserve">  share of the payment that is interest</t>
  </si>
  <si>
    <t xml:space="preserve">tol 0.002</t>
  </si>
  <si>
    <t xml:space="preserve">Avalanche: months to clear</t>
  </si>
  <si>
    <t xml:space="preserve">tol 0</t>
  </si>
  <si>
    <t xml:space="preserve">Avalanche: total interest</t>
  </si>
  <si>
    <t xml:space="preserve">tol 6</t>
  </si>
  <si>
    <t xml:space="preserve">Snowball: months to clear</t>
  </si>
  <si>
    <t xml:space="preserve">Snowball: total interest</t>
  </si>
  <si>
    <t xml:space="preserve">The snowball costs</t>
  </si>
  <si>
    <t xml:space="preserve">tol 8</t>
  </si>
  <si>
    <t xml:space="preserve">  per month of the plan</t>
  </si>
  <si>
    <t xml:space="preserve">tol 0.4</t>
  </si>
  <si>
    <t xml:space="preserve">Minimums only: total repaid, times borrowed</t>
  </si>
  <si>
    <t xml:space="preserve">tol 0.01</t>
  </si>
  <si>
    <t xml:space="preserve">The starter fund costs</t>
  </si>
  <si>
    <t xml:space="preserve">tol 2</t>
  </si>
  <si>
    <t xml:space="preserve">Minimums only: months to clear</t>
  </si>
  <si>
    <t xml:space="preserve">Minimums only: total interest</t>
  </si>
  <si>
    <t xml:space="preserve">Emergency, no fund: months to clear</t>
  </si>
  <si>
    <t xml:space="preserve">Emergency, no fund: total interest</t>
  </si>
  <si>
    <t xml:space="preserve">Emergency, fund built first: months to clear</t>
  </si>
  <si>
    <t xml:space="preserve">Emergency, fund built first: total interest</t>
  </si>
  <si>
    <t xml:space="preserve">No emergency, fund built first: total interest</t>
  </si>
  <si>
    <t xml:space="preserve">No emergency: what the fund costs</t>
  </si>
  <si>
    <t xml:space="preserve">Card A: interest plus principal is the minimum</t>
  </si>
  <si>
    <t xml:space="preserve">identity</t>
  </si>
  <si>
    <t xml:space="preserve">Sheet 2a: paid plus still owed is borrowed plus interest</t>
  </si>
  <si>
    <t xml:space="preserve">Sheet 4a: the same, in all four plans, with the emergency</t>
  </si>
  <si>
    <t xml:space="preserve">Sheet 4a, plan 3, is the avalanche of sheet 3 when the ranks run in its column order</t>
  </si>
  <si>
    <t xml:space="preserve">Sheet 5: at the months shown, the debt is exactly repaid</t>
  </si>
  <si>
    <t xml:space="preserve">Checks passing</t>
  </si>
</sst>
</file>

<file path=xl/styles.xml><?xml version="1.0" encoding="utf-8"?>
<styleSheet xmlns="http://schemas.openxmlformats.org/spreadsheetml/2006/main">
  <numFmts count="7">
    <numFmt numFmtId="164" formatCode="General"/>
    <numFmt numFmtId="165" formatCode="#,##0.00"/>
    <numFmt numFmtId="166" formatCode="0.0%"/>
    <numFmt numFmtId="167" formatCode="0"/>
    <numFmt numFmtId="168" formatCode="0.0"/>
    <numFmt numFmtId="169" formatCode="0.00\x"/>
    <numFmt numFmtId="170" formatCode="#,##0.##"/>
  </numFmts>
  <fonts count="14">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0"/>
      <color rgb="FFFFFFFF"/>
      <name val="Cambria"/>
      <family val="0"/>
      <charset val="1"/>
    </font>
    <font>
      <sz val="11"/>
      <color rgb="FF1F2733"/>
      <name val="Cambria"/>
      <family val="0"/>
      <charset val="1"/>
    </font>
    <font>
      <b val="true"/>
      <sz val="11"/>
      <color rgb="FF1B4E8C"/>
      <name val="Cambria"/>
      <family val="0"/>
      <charset val="1"/>
    </font>
    <font>
      <b val="true"/>
      <sz val="10.5"/>
      <color rgb="FF1F2733"/>
      <name val="Cambria"/>
      <family val="0"/>
      <charset val="1"/>
    </font>
    <font>
      <b val="true"/>
      <sz val="11"/>
      <color rgb="FF1F2733"/>
      <name val="Cambria"/>
      <family val="0"/>
      <charset val="1"/>
    </font>
  </fonts>
  <fills count="7">
    <fill>
      <patternFill patternType="none"/>
    </fill>
    <fill>
      <patternFill patternType="gray125"/>
    </fill>
    <fill>
      <patternFill patternType="solid">
        <fgColor rgb="FF1F2733"/>
        <bgColor rgb="FF333300"/>
      </patternFill>
    </fill>
    <fill>
      <patternFill patternType="solid">
        <fgColor rgb="FFF1F3F5"/>
        <bgColor rgb="FFFBF0E4"/>
      </patternFill>
    </fill>
    <fill>
      <patternFill patternType="solid">
        <fgColor rgb="FFFDF3DC"/>
        <bgColor rgb="FFFBF0E4"/>
      </patternFill>
    </fill>
    <fill>
      <patternFill patternType="solid">
        <fgColor rgb="FFFBF0E4"/>
        <bgColor rgb="FFFDF3DC"/>
      </patternFill>
    </fill>
    <fill>
      <patternFill patternType="solid">
        <fgColor rgb="FFE4F1E4"/>
        <bgColor rgb="FFF1F3F5"/>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3" fillId="5"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5" fontId="13" fillId="3" borderId="1" xfId="0" applyFont="true" applyBorder="true" applyAlignment="false" applyProtection="false">
      <alignment horizontal="general" vertical="bottom" textRotation="0" wrapText="false" indent="0" shrinkToFit="false"/>
      <protection locked="true" hidden="false"/>
    </xf>
    <xf numFmtId="166" fontId="13" fillId="5"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3" fillId="5" borderId="1" xfId="0" applyFont="true" applyBorder="true" applyAlignment="false" applyProtection="false">
      <alignment horizontal="general" vertical="bottom" textRotation="0" wrapText="false" indent="0" shrinkToFit="false"/>
      <protection locked="true" hidden="false"/>
    </xf>
    <xf numFmtId="167" fontId="13" fillId="3" borderId="1" xfId="0" applyFont="true" applyBorder="true" applyAlignment="false" applyProtection="false">
      <alignment horizontal="general" vertical="bottom" textRotation="0" wrapText="false" indent="0" shrinkToFit="false"/>
      <protection locked="true" hidden="false"/>
    </xf>
    <xf numFmtId="167" fontId="13" fillId="5" borderId="1" xfId="0" applyFont="true" applyBorder="true" applyAlignment="false" applyProtection="false">
      <alignment horizontal="general" vertical="bottom" textRotation="0" wrapText="false" indent="0" shrinkToFit="false"/>
      <protection locked="true" hidden="false"/>
    </xf>
    <xf numFmtId="167" fontId="11" fillId="4" borderId="1" xfId="0" applyFont="true" applyBorder="true" applyAlignment="false" applyProtection="false">
      <alignment horizontal="general" vertical="bottom" textRotation="0" wrapText="false" indent="0" shrinkToFit="false"/>
      <protection locked="true" hidden="false"/>
    </xf>
    <xf numFmtId="168" fontId="13" fillId="5"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64" fontId="10" fillId="6"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E4F1E4"/>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90" hidden="false" customHeight="true" outlineLevel="0" collapsed="false">
      <c r="A4" s="3" t="s">
        <v>2</v>
      </c>
    </row>
    <row r="6" customFormat="false" ht="15" hidden="false" customHeight="false" outlineLevel="0" collapsed="false">
      <c r="A6" s="4" t="s">
        <v>3</v>
      </c>
    </row>
    <row r="7" customFormat="false" ht="60" hidden="false" customHeight="true" outlineLevel="0" collapsed="false">
      <c r="A7" s="3" t="s">
        <v>4</v>
      </c>
    </row>
    <row r="8" customFormat="false" ht="60" hidden="false" customHeight="true" outlineLevel="0" collapsed="false">
      <c r="A8" s="3" t="s">
        <v>5</v>
      </c>
    </row>
    <row r="9" customFormat="false" ht="45" hidden="false" customHeight="true" outlineLevel="0" collapsed="false">
      <c r="A9" s="3" t="s">
        <v>6</v>
      </c>
    </row>
    <row r="11" customFormat="false" ht="15" hidden="false" customHeight="false" outlineLevel="0" collapsed="false">
      <c r="A11" s="4" t="s">
        <v>7</v>
      </c>
    </row>
    <row r="12" customFormat="false" ht="15" hidden="false" customHeight="true" outlineLevel="0" collapsed="false">
      <c r="A12" s="3" t="s">
        <v>8</v>
      </c>
    </row>
    <row r="13" customFormat="false" ht="15" hidden="false" customHeight="true" outlineLevel="0" collapsed="false">
      <c r="A13" s="3" t="s">
        <v>9</v>
      </c>
    </row>
    <row r="14" customFormat="false" ht="15" hidden="false" customHeight="true" outlineLevel="0" collapsed="false">
      <c r="A14" s="3" t="s">
        <v>10</v>
      </c>
    </row>
    <row r="15" customFormat="false" ht="15" hidden="false" customHeight="true" outlineLevel="0" collapsed="false">
      <c r="A15" s="3" t="s">
        <v>11</v>
      </c>
    </row>
    <row r="16" customFormat="false" ht="15" hidden="false" customHeight="true" outlineLevel="0" collapsed="false">
      <c r="A16" s="3" t="s">
        <v>12</v>
      </c>
    </row>
    <row r="17" customFormat="false" ht="15" hidden="false" customHeight="true" outlineLevel="0" collapsed="false">
      <c r="A17" s="3" t="s">
        <v>13</v>
      </c>
    </row>
    <row r="19" customFormat="false" ht="60" hidden="false" customHeight="true" outlineLevel="0" collapsed="false">
      <c r="A19" s="3" t="s">
        <v>14</v>
      </c>
    </row>
    <row r="21" customFormat="false" ht="15" hidden="false" customHeight="false" outlineLevel="0" collapsed="false">
      <c r="A21" s="2" t="s">
        <v>15</v>
      </c>
    </row>
    <row r="22" customFormat="false" ht="15" hidden="false" customHeight="false" outlineLevel="0" collapsed="false">
      <c r="A22" s="2"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 collapsed="false" customWidth="true" hidden="false" outlineLevel="0" max="8" min="2" style="0" width="15"/>
    <col collapsed="false" customWidth="true" hidden="false" outlineLevel="0" max="9" min="9" style="0" width="40"/>
  </cols>
  <sheetData>
    <row r="1" customFormat="false" ht="17.35" hidden="false" customHeight="false" outlineLevel="0" collapsed="false">
      <c r="A1" s="5" t="s">
        <v>17</v>
      </c>
    </row>
    <row r="2" customFormat="false" ht="15" hidden="false" customHeight="false" outlineLevel="0" collapsed="false">
      <c r="A2" s="2" t="s">
        <v>18</v>
      </c>
    </row>
    <row r="4" customFormat="false" ht="30" hidden="false" customHeight="true" outlineLevel="0" collapsed="false">
      <c r="A4" s="6" t="s">
        <v>19</v>
      </c>
      <c r="B4" s="6" t="s">
        <v>20</v>
      </c>
      <c r="C4" s="6" t="s">
        <v>21</v>
      </c>
      <c r="D4" s="6" t="s">
        <v>22</v>
      </c>
      <c r="E4" s="6" t="s">
        <v>23</v>
      </c>
      <c r="F4" s="6" t="s">
        <v>24</v>
      </c>
      <c r="G4" s="6" t="s">
        <v>25</v>
      </c>
      <c r="H4" s="6" t="s">
        <v>26</v>
      </c>
    </row>
    <row r="5" customFormat="false" ht="15" hidden="false" customHeight="false" outlineLevel="0" collapsed="false">
      <c r="A5" s="7" t="s">
        <v>27</v>
      </c>
      <c r="B5" s="8" t="n">
        <v>680</v>
      </c>
      <c r="C5" s="9" t="n">
        <v>0.299</v>
      </c>
      <c r="D5" s="9" t="n">
        <v>0.025</v>
      </c>
      <c r="E5" s="8" t="n">
        <v>20</v>
      </c>
      <c r="F5" s="8" t="n">
        <v>0</v>
      </c>
      <c r="G5" s="10" t="n">
        <f aca="false">RANK(C5,$C$5:$C$9,0)</f>
        <v>1</v>
      </c>
      <c r="H5" s="10" t="n">
        <f aca="false">RANK(B5,$B$5:$B$9,1)</f>
        <v>1</v>
      </c>
    </row>
    <row r="6" customFormat="false" ht="15" hidden="false" customHeight="false" outlineLevel="0" collapsed="false">
      <c r="A6" s="7" t="s">
        <v>28</v>
      </c>
      <c r="B6" s="8" t="n">
        <v>3200</v>
      </c>
      <c r="C6" s="9" t="n">
        <v>0.229</v>
      </c>
      <c r="D6" s="9" t="n">
        <v>0.025</v>
      </c>
      <c r="E6" s="8" t="n">
        <v>25</v>
      </c>
      <c r="F6" s="8" t="n">
        <v>0</v>
      </c>
      <c r="G6" s="10" t="n">
        <f aca="false">RANK(C6,$C$5:$C$9,0)</f>
        <v>2</v>
      </c>
      <c r="H6" s="10" t="n">
        <f aca="false">RANK(B6,$B$5:$B$9,1)</f>
        <v>4</v>
      </c>
    </row>
    <row r="7" customFormat="false" ht="15" hidden="false" customHeight="false" outlineLevel="0" collapsed="false">
      <c r="A7" s="7" t="s">
        <v>29</v>
      </c>
      <c r="B7" s="8" t="n">
        <v>1450</v>
      </c>
      <c r="C7" s="9" t="n">
        <v>0.189</v>
      </c>
      <c r="D7" s="9" t="n">
        <v>0.025</v>
      </c>
      <c r="E7" s="8" t="n">
        <v>25</v>
      </c>
      <c r="F7" s="8" t="n">
        <v>0</v>
      </c>
      <c r="G7" s="10" t="n">
        <f aca="false">RANK(C7,$C$5:$C$9,0)</f>
        <v>3</v>
      </c>
      <c r="H7" s="10" t="n">
        <f aca="false">RANK(B7,$B$5:$B$9,1)</f>
        <v>2</v>
      </c>
    </row>
    <row r="8" customFormat="false" ht="15" hidden="false" customHeight="false" outlineLevel="0" collapsed="false">
      <c r="A8" s="7" t="s">
        <v>30</v>
      </c>
      <c r="B8" s="8" t="n">
        <v>2100</v>
      </c>
      <c r="C8" s="9" t="n">
        <v>0.125</v>
      </c>
      <c r="D8" s="9" t="n">
        <v>0</v>
      </c>
      <c r="E8" s="8" t="n">
        <v>0</v>
      </c>
      <c r="F8" s="8" t="n">
        <v>95</v>
      </c>
      <c r="G8" s="10" t="n">
        <f aca="false">RANK(C8,$C$5:$C$9,0)</f>
        <v>4</v>
      </c>
      <c r="H8" s="10" t="n">
        <f aca="false">RANK(B8,$B$5:$B$9,1)</f>
        <v>3</v>
      </c>
    </row>
    <row r="9" customFormat="false" ht="15" hidden="false" customHeight="false" outlineLevel="0" collapsed="false">
      <c r="A9" s="7" t="s">
        <v>31</v>
      </c>
      <c r="B9" s="8" t="n">
        <v>6500</v>
      </c>
      <c r="C9" s="9" t="n">
        <v>0.079</v>
      </c>
      <c r="D9" s="9" t="n">
        <v>0</v>
      </c>
      <c r="E9" s="8" t="n">
        <v>0</v>
      </c>
      <c r="F9" s="8" t="n">
        <v>180</v>
      </c>
      <c r="G9" s="10" t="n">
        <f aca="false">RANK(C9,$C$5:$C$9,0)</f>
        <v>5</v>
      </c>
      <c r="H9" s="10" t="n">
        <f aca="false">RANK(B9,$B$5:$B$9,1)</f>
        <v>5</v>
      </c>
    </row>
    <row r="10" customFormat="false" ht="15" hidden="false" customHeight="false" outlineLevel="0" collapsed="false">
      <c r="A10" s="11" t="s">
        <v>32</v>
      </c>
      <c r="B10" s="12" t="n">
        <f aca="false">SUM(B5:B9)</f>
        <v>13930</v>
      </c>
    </row>
    <row r="12" customFormat="false" ht="15" hidden="false" customHeight="false" outlineLevel="0" collapsed="false">
      <c r="A12" s="11" t="s">
        <v>33</v>
      </c>
      <c r="B12" s="8" t="n">
        <v>250</v>
      </c>
    </row>
    <row r="13" customFormat="false" ht="15" hidden="false" customHeight="false" outlineLevel="0" collapsed="false">
      <c r="A13" s="2" t="s">
        <v>34</v>
      </c>
    </row>
    <row r="15" customFormat="false" ht="15" hidden="false" customHeight="false" outlineLevel="0" collapsed="false">
      <c r="A15" s="11" t="s">
        <v>35</v>
      </c>
      <c r="B15" s="7" t="str">
        <f aca="false">IF(INDEX(A5:A9,MATCH(1,G5:G9,0))=INDEX(A5:A9,MATCH(1,H5:H9,0)),"Your smallest debt is also your most expensive — the first target is the same either way","They target different debts first")</f>
        <v>Your smallest debt is also your most expensive — the first target is the same either way</v>
      </c>
    </row>
    <row r="16" customFormat="false" ht="15" hidden="false" customHeight="false" outlineLevel="0" collapsed="false">
      <c r="B16" s="7" t="str">
        <f aca="false">IF(SUMPRODUCT(--(G5:G9=H5:H9))=5,"The two methods are identical on these debts","The two methods differ")</f>
        <v>The two methods differ</v>
      </c>
    </row>
    <row r="18" customFormat="false" ht="42" hidden="false" customHeight="true" outlineLevel="0" collapsed="false">
      <c r="A18" s="13" t="s">
        <v>36</v>
      </c>
      <c r="B18" s="13"/>
      <c r="C18" s="13"/>
      <c r="D18" s="13"/>
      <c r="E18" s="13"/>
      <c r="F18" s="13"/>
      <c r="G18" s="13"/>
      <c r="H18" s="13"/>
    </row>
  </sheetData>
  <mergeCells count="1">
    <mergeCell ref="A18:H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5" min="2" style="0" width="16"/>
    <col collapsed="false" customWidth="true" hidden="false" outlineLevel="0" max="6" min="6" style="0" width="44"/>
  </cols>
  <sheetData>
    <row r="1" customFormat="false" ht="17.35" hidden="false" customHeight="false" outlineLevel="0" collapsed="false">
      <c r="A1" s="5" t="s">
        <v>37</v>
      </c>
    </row>
    <row r="2" customFormat="false" ht="15" hidden="false" customHeight="false" outlineLevel="0" collapsed="false">
      <c r="A2" s="2" t="s">
        <v>38</v>
      </c>
    </row>
    <row r="4" customFormat="false" ht="15" hidden="false" customHeight="false" outlineLevel="0" collapsed="false">
      <c r="A4" s="4" t="s">
        <v>39</v>
      </c>
    </row>
    <row r="5" customFormat="false" ht="15" hidden="false" customHeight="false" outlineLevel="0" collapsed="false">
      <c r="A5" s="14" t="s">
        <v>20</v>
      </c>
      <c r="B5" s="15" t="n">
        <f aca="false">'1. Your Debts'!B6</f>
        <v>3200</v>
      </c>
    </row>
    <row r="6" customFormat="false" ht="15" hidden="false" customHeight="false" outlineLevel="0" collapsed="false">
      <c r="A6" s="14" t="s">
        <v>21</v>
      </c>
      <c r="B6" s="16" t="n">
        <f aca="false">'1. Your Debts'!C6</f>
        <v>0.229</v>
      </c>
    </row>
    <row r="7" customFormat="false" ht="15" hidden="false" customHeight="false" outlineLevel="0" collapsed="false">
      <c r="A7" s="14" t="s">
        <v>40</v>
      </c>
      <c r="B7" s="15" t="n">
        <f aca="false">IFERROR(B5*B6/12,"")</f>
        <v>61.0666666666667</v>
      </c>
    </row>
    <row r="8" customFormat="false" ht="15" hidden="false" customHeight="false" outlineLevel="0" collapsed="false">
      <c r="A8" s="14" t="s">
        <v>41</v>
      </c>
      <c r="B8" s="15" t="n">
        <f aca="false">IFERROR(MAX((B5+B7)*'1. Your Debts'!D6,'1. Your Debts'!E6),"")</f>
        <v>81.5266666666667</v>
      </c>
    </row>
    <row r="9" customFormat="false" ht="15" hidden="false" customHeight="false" outlineLevel="0" collapsed="false">
      <c r="A9" s="11" t="s">
        <v>42</v>
      </c>
      <c r="B9" s="17" t="n">
        <f aca="false">B7</f>
        <v>61.0666666666667</v>
      </c>
    </row>
    <row r="10" customFormat="false" ht="15" hidden="false" customHeight="false" outlineLevel="0" collapsed="false">
      <c r="A10" s="11" t="s">
        <v>43</v>
      </c>
      <c r="B10" s="17" t="n">
        <f aca="false">IFERROR(B8-B7,"")</f>
        <v>20.46</v>
      </c>
    </row>
    <row r="11" customFormat="false" ht="15" hidden="false" customHeight="false" outlineLevel="0" collapsed="false">
      <c r="A11" s="11" t="s">
        <v>44</v>
      </c>
      <c r="B11" s="18" t="n">
        <f aca="false">IFERROR(B7/B8,"")</f>
        <v>0.749039169187996</v>
      </c>
      <c r="F11" s="7" t="s">
        <v>45</v>
      </c>
    </row>
    <row r="13" customFormat="false" ht="43.5" hidden="false" customHeight="true" outlineLevel="0" collapsed="false">
      <c r="A13" s="13" t="s">
        <v>46</v>
      </c>
      <c r="B13" s="13"/>
      <c r="C13" s="13"/>
      <c r="D13" s="13"/>
      <c r="E13" s="13"/>
      <c r="F13" s="13"/>
    </row>
    <row r="17" customFormat="false" ht="15" hidden="false" customHeight="false" outlineLevel="0" collapsed="false">
      <c r="A17" s="4" t="s">
        <v>47</v>
      </c>
    </row>
    <row r="18" customFormat="false" ht="30" hidden="false" customHeight="true" outlineLevel="0" collapsed="false">
      <c r="A18" s="6"/>
      <c r="B18" s="6" t="s">
        <v>48</v>
      </c>
      <c r="C18" s="6" t="s">
        <v>49</v>
      </c>
      <c r="D18" s="6"/>
      <c r="E18" s="6"/>
    </row>
    <row r="19" customFormat="false" ht="15" hidden="false" customHeight="false" outlineLevel="0" collapsed="false">
      <c r="A19" s="14" t="s">
        <v>50</v>
      </c>
      <c r="B19" s="10" t="n">
        <f aca="false">'2a. Minimums Grid'!D5</f>
        <v>258</v>
      </c>
      <c r="C19" s="10" t="n">
        <f aca="false">'3. Avalanche vs Snowball'!B46</f>
        <v>30</v>
      </c>
    </row>
    <row r="20" customFormat="false" ht="15" hidden="false" customHeight="false" outlineLevel="0" collapsed="false">
      <c r="A20" s="14" t="s">
        <v>51</v>
      </c>
      <c r="B20" s="19" t="n">
        <f aca="false">B19/12</f>
        <v>21.5</v>
      </c>
      <c r="C20" s="19" t="n">
        <f aca="false">C19/12</f>
        <v>2.5</v>
      </c>
    </row>
    <row r="21" customFormat="false" ht="15" hidden="false" customHeight="false" outlineLevel="0" collapsed="false">
      <c r="A21" s="14" t="s">
        <v>52</v>
      </c>
      <c r="B21" s="15" t="n">
        <f aca="false">'2a. Minimums Grid'!D6</f>
        <v>10886.3169318465</v>
      </c>
      <c r="C21" s="15" t="n">
        <f aca="false">'3. Avalanche vs Snowball'!B47</f>
        <v>2032.93238733906</v>
      </c>
    </row>
    <row r="22" customFormat="false" ht="15" hidden="false" customHeight="false" outlineLevel="0" collapsed="false">
      <c r="A22" s="14" t="s">
        <v>53</v>
      </c>
      <c r="B22" s="15" t="n">
        <f aca="false">IFERROR('1. Your Debts'!B10+B21,"")</f>
        <v>24816.3169318465</v>
      </c>
      <c r="C22" s="15" t="n">
        <f aca="false">IFERROR('1. Your Debts'!B10+C21,"")</f>
        <v>15962.9323873391</v>
      </c>
    </row>
    <row r="23" customFormat="false" ht="15" hidden="false" customHeight="false" outlineLevel="0" collapsed="false">
      <c r="A23" s="11" t="s">
        <v>54</v>
      </c>
      <c r="B23" s="20" t="n">
        <f aca="false">IFERROR(B22/'1. Your Debts'!B10,"")</f>
        <v>1.78150157443263</v>
      </c>
      <c r="C23" s="20" t="n">
        <f aca="false">IFERROR(C22/'1. Your Debts'!B10,"")</f>
        <v>1.1459391519985</v>
      </c>
    </row>
    <row r="25" customFormat="false" ht="15" hidden="false" customHeight="false" outlineLevel="0" collapsed="false">
      <c r="A25" s="11" t="s">
        <v>55</v>
      </c>
      <c r="B25" s="21" t="n">
        <f aca="false">IFERROR(B19-C19,"")</f>
        <v>228</v>
      </c>
      <c r="C25" s="14" t="s">
        <v>56</v>
      </c>
      <c r="D25" s="17" t="n">
        <f aca="false">IFERROR(B21-C21,"")</f>
        <v>8853.38454450748</v>
      </c>
      <c r="E25" s="14" t="s">
        <v>57</v>
      </c>
    </row>
    <row r="27" customFormat="false" ht="15" hidden="false" customHeight="false" outlineLevel="0" collapsed="false">
      <c r="A27" s="2" t="s">
        <v>58</v>
      </c>
    </row>
  </sheetData>
  <mergeCells count="1">
    <mergeCell ref="A13:F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9" min="2" style="0" width="15"/>
  </cols>
  <sheetData>
    <row r="1" customFormat="false" ht="17.35" hidden="false" customHeight="false" outlineLevel="0" collapsed="false">
      <c r="A1" s="5" t="s">
        <v>59</v>
      </c>
    </row>
    <row r="2" customFormat="false" ht="15" hidden="false" customHeight="false" outlineLevel="0" collapsed="false">
      <c r="A2" s="2" t="s">
        <v>60</v>
      </c>
    </row>
    <row r="4" customFormat="false" ht="15" hidden="false" customHeight="false" outlineLevel="0" collapsed="false">
      <c r="A4" s="4" t="s">
        <v>61</v>
      </c>
    </row>
    <row r="5" customFormat="false" ht="15" hidden="false" customHeight="false" outlineLevel="0" collapsed="false">
      <c r="A5" s="14" t="s">
        <v>50</v>
      </c>
      <c r="D5" s="22" t="n">
        <f aca="false">IFERROR(MATCH(TRUE(),INDEX(I9:I368&lt;0.01,0),0),"&gt;360")</f>
        <v>258</v>
      </c>
      <c r="F5" s="14" t="s">
        <v>62</v>
      </c>
      <c r="H5" s="15" t="n">
        <f aca="false">SUM(H9:H368)</f>
        <v>24816.3169318465</v>
      </c>
    </row>
    <row r="6" customFormat="false" ht="15" hidden="false" customHeight="false" outlineLevel="0" collapsed="false">
      <c r="A6" s="14" t="s">
        <v>52</v>
      </c>
      <c r="D6" s="12" t="n">
        <f aca="false">SUM(G9:G368)</f>
        <v>10886.3169318465</v>
      </c>
      <c r="F6" s="14" t="s">
        <v>63</v>
      </c>
      <c r="H6" s="15" t="n">
        <f aca="false">I368</f>
        <v>0</v>
      </c>
    </row>
    <row r="7" customFormat="false" ht="30" hidden="false" customHeight="true" outlineLevel="0" collapsed="false">
      <c r="A7" s="6" t="s">
        <v>64</v>
      </c>
      <c r="B7" s="6" t="str">
        <f aca="false">'1. Your Debts'!A5</f>
        <v>Store card</v>
      </c>
      <c r="C7" s="6" t="str">
        <f aca="false">'1. Your Debts'!A6</f>
        <v>Credit card A</v>
      </c>
      <c r="D7" s="6" t="str">
        <f aca="false">'1. Your Debts'!A7</f>
        <v>Credit card B</v>
      </c>
      <c r="E7" s="6" t="str">
        <f aca="false">'1. Your Debts'!A8</f>
        <v>Personal loan</v>
      </c>
      <c r="F7" s="6" t="str">
        <f aca="false">'1. Your Debts'!A9</f>
        <v>Car loan</v>
      </c>
      <c r="G7" s="6" t="s">
        <v>65</v>
      </c>
      <c r="H7" s="6" t="s">
        <v>66</v>
      </c>
      <c r="I7" s="6" t="s">
        <v>32</v>
      </c>
    </row>
    <row r="8" customFormat="false" ht="15" hidden="false" customHeight="false" outlineLevel="0" collapsed="false">
      <c r="A8" s="10" t="n">
        <v>0</v>
      </c>
      <c r="B8" s="15" t="n">
        <f aca="false">'1. Your Debts'!B5</f>
        <v>680</v>
      </c>
      <c r="C8" s="15" t="n">
        <f aca="false">'1. Your Debts'!B6</f>
        <v>3200</v>
      </c>
      <c r="D8" s="15" t="n">
        <f aca="false">'1. Your Debts'!B7</f>
        <v>1450</v>
      </c>
      <c r="E8" s="15" t="n">
        <f aca="false">'1. Your Debts'!B8</f>
        <v>2100</v>
      </c>
      <c r="F8" s="15" t="n">
        <f aca="false">'1. Your Debts'!B9</f>
        <v>6500</v>
      </c>
      <c r="I8" s="15" t="n">
        <f aca="false">SUM(B8:F8)</f>
        <v>13930</v>
      </c>
    </row>
    <row r="9" customFormat="false" ht="15" hidden="false" customHeight="false" outlineLevel="0" collapsed="false">
      <c r="A9" s="10" t="n">
        <v>1</v>
      </c>
      <c r="B9" s="15" t="n">
        <f aca="false">MAX(0,B8*(1+'1. Your Debts'!$C$5/12)-IF('1. Your Debts'!$F$5&gt;0,MIN('1. Your Debts'!$F$5,B8*(1+'1. Your Debts'!$C$5/12)),MIN(MAX(B8*(1+'1. Your Debts'!$C$5/12)*'1. Your Debts'!$D$5,'1. Your Debts'!$E$5),B8*(1+'1. Your Debts'!$C$5/12))))</f>
        <v>676.943333333333</v>
      </c>
      <c r="C9" s="15" t="n">
        <f aca="false">MAX(0,C8*(1+'1. Your Debts'!$C$6/12)-IF('1. Your Debts'!$F$6&gt;0,MIN('1. Your Debts'!$F$6,C8*(1+'1. Your Debts'!$C$6/12)),MIN(MAX(C8*(1+'1. Your Debts'!$C$6/12)*'1. Your Debts'!$D$6,'1. Your Debts'!$E$6),C8*(1+'1. Your Debts'!$C$6/12))))</f>
        <v>3179.54</v>
      </c>
      <c r="D9" s="15" t="n">
        <f aca="false">MAX(0,D8*(1+'1. Your Debts'!$C$7/12)-IF('1. Your Debts'!$F$7&gt;0,MIN('1. Your Debts'!$F$7,D8*(1+'1. Your Debts'!$C$7/12)),MIN(MAX(D8*(1+'1. Your Debts'!$C$7/12)*'1. Your Debts'!$D$7,'1. Your Debts'!$E$7),D8*(1+'1. Your Debts'!$C$7/12))))</f>
        <v>1436.0165625</v>
      </c>
      <c r="E9" s="15" t="n">
        <f aca="false">MAX(0,E8*(1+'1. Your Debts'!$C$8/12)-IF('1. Your Debts'!$F$8&gt;0,MIN('1. Your Debts'!$F$8,E8*(1+'1. Your Debts'!$C$8/12)),MIN(MAX(E8*(1+'1. Your Debts'!$C$8/12)*'1. Your Debts'!$D$8,'1. Your Debts'!$E$8),E8*(1+'1. Your Debts'!$C$8/12))))</f>
        <v>2026.875</v>
      </c>
      <c r="F9" s="15" t="n">
        <f aca="false">MAX(0,F8*(1+'1. Your Debts'!$C$9/12)-IF('1. Your Debts'!$F$9&gt;0,MIN('1. Your Debts'!$F$9,F8*(1+'1. Your Debts'!$C$9/12)),MIN(MAX(F8*(1+'1. Your Debts'!$C$9/12)*'1. Your Debts'!$D$9,'1. Your Debts'!$E$9),F8*(1+'1. Your Debts'!$C$9/12))))</f>
        <v>6362.79166666667</v>
      </c>
      <c r="G9" s="15" t="n">
        <f aca="false">(B8*'1. Your Debts'!$C$5+C8*'1. Your Debts'!$C$6+D8*'1. Your Debts'!$C$7+E8*'1. Your Debts'!$C$8+F8*'1. Your Debts'!$C$9)/12</f>
        <v>165.514166666667</v>
      </c>
      <c r="H9" s="15" t="n">
        <f aca="false">I8+G9-I9</f>
        <v>413.347604166665</v>
      </c>
      <c r="I9" s="15" t="n">
        <f aca="false">SUM(B9:F9)</f>
        <v>13682.1665625</v>
      </c>
    </row>
    <row r="10" customFormat="false" ht="15" hidden="false" customHeight="false" outlineLevel="0" collapsed="false">
      <c r="A10" s="10" t="n">
        <v>2</v>
      </c>
      <c r="B10" s="15" t="n">
        <f aca="false">MAX(0,B9*(1+'1. Your Debts'!$C$5/12)-IF('1. Your Debts'!$F$5&gt;0,MIN('1. Your Debts'!$F$5,B9*(1+'1. Your Debts'!$C$5/12)),MIN(MAX(B9*(1+'1. Your Debts'!$C$5/12)*'1. Your Debts'!$D$5,'1. Your Debts'!$E$5),B9*(1+'1. Your Debts'!$C$5/12))))</f>
        <v>673.810504722222</v>
      </c>
      <c r="C10" s="15" t="n">
        <f aca="false">MAX(0,C9*(1+'1. Your Debts'!$C$6/12)-IF('1. Your Debts'!$F$6&gt;0,MIN('1. Your Debts'!$F$6,C9*(1+'1. Your Debts'!$C$6/12)),MIN(MAX(C9*(1+'1. Your Debts'!$C$6/12)*'1. Your Debts'!$D$6,'1. Your Debts'!$E$6),C9*(1+'1. Your Debts'!$C$6/12))))</f>
        <v>3159.210816125</v>
      </c>
      <c r="D10" s="15" t="n">
        <f aca="false">MAX(0,D9*(1+'1. Your Debts'!$C$7/12)-IF('1. Your Debts'!$F$7&gt;0,MIN('1. Your Debts'!$F$7,D9*(1+'1. Your Debts'!$C$7/12)),MIN(MAX(D9*(1+'1. Your Debts'!$C$7/12)*'1. Your Debts'!$D$7,'1. Your Debts'!$E$7),D9*(1+'1. Your Debts'!$C$7/12))))</f>
        <v>1422.16797777539</v>
      </c>
      <c r="E10" s="15" t="n">
        <f aca="false">MAX(0,E9*(1+'1. Your Debts'!$C$8/12)-IF('1. Your Debts'!$F$8&gt;0,MIN('1. Your Debts'!$F$8,E9*(1+'1. Your Debts'!$C$8/12)),MIN(MAX(E9*(1+'1. Your Debts'!$C$8/12)*'1. Your Debts'!$D$8,'1. Your Debts'!$E$8),E9*(1+'1. Your Debts'!$C$8/12))))</f>
        <v>1952.98828125</v>
      </c>
      <c r="F10" s="15" t="n">
        <f aca="false">MAX(0,F9*(1+'1. Your Debts'!$C$9/12)-IF('1. Your Debts'!$F$9&gt;0,MIN('1. Your Debts'!$F$9,F9*(1+'1. Your Debts'!$C$9/12)),MIN(MAX(F9*(1+'1. Your Debts'!$C$9/12)*'1. Your Debts'!$D$9,'1. Your Debts'!$E$9),F9*(1+'1. Your Debts'!$C$9/12))))</f>
        <v>6224.68004513889</v>
      </c>
      <c r="G10" s="15" t="n">
        <f aca="false">(B9*'1. Your Debts'!$C$5+C9*'1. Your Debts'!$C$6+D9*'1. Your Debts'!$C$7+E9*'1. Your Debts'!$C$8+F9*'1. Your Debts'!$C$9)/12</f>
        <v>163.162313637153</v>
      </c>
      <c r="H10" s="15" t="n">
        <f aca="false">I9+G10-I10</f>
        <v>412.471251125649</v>
      </c>
      <c r="I10" s="15" t="n">
        <f aca="false">SUM(B10:F10)</f>
        <v>13432.8576250115</v>
      </c>
    </row>
    <row r="11" customFormat="false" ht="15" hidden="false" customHeight="false" outlineLevel="0" collapsed="false">
      <c r="A11" s="10" t="n">
        <v>3</v>
      </c>
      <c r="B11" s="15" t="n">
        <f aca="false">MAX(0,B10*(1+'1. Your Debts'!$C$5/12)-IF('1. Your Debts'!$F$5&gt;0,MIN('1. Your Debts'!$F$5,B10*(1+'1. Your Debts'!$C$5/12)),MIN(MAX(B10*(1+'1. Your Debts'!$C$5/12)*'1. Your Debts'!$D$5,'1. Your Debts'!$E$5),B10*(1+'1. Your Debts'!$C$5/12))))</f>
        <v>670.599616464884</v>
      </c>
      <c r="C11" s="15" t="n">
        <f aca="false">MAX(0,C10*(1+'1. Your Debts'!$C$6/12)-IF('1. Your Debts'!$F$6&gt;0,MIN('1. Your Debts'!$F$6,C10*(1+'1. Your Debts'!$C$6/12)),MIN(MAX(C10*(1+'1. Your Debts'!$C$6/12)*'1. Your Debts'!$D$6,'1. Your Debts'!$E$6),C10*(1+'1. Your Debts'!$C$6/12))))</f>
        <v>3139.0116119694</v>
      </c>
      <c r="D11" s="15" t="n">
        <f aca="false">MAX(0,D10*(1+'1. Your Debts'!$C$7/12)-IF('1. Your Debts'!$F$7&gt;0,MIN('1. Your Debts'!$F$7,D10*(1+'1. Your Debts'!$C$7/12)),MIN(MAX(D10*(1+'1. Your Debts'!$C$7/12)*'1. Your Debts'!$D$7,'1. Your Debts'!$E$7),D10*(1+'1. Your Debts'!$C$7/12))))</f>
        <v>1408.45294533972</v>
      </c>
      <c r="E11" s="15" t="n">
        <f aca="false">MAX(0,E10*(1+'1. Your Debts'!$C$8/12)-IF('1. Your Debts'!$F$8&gt;0,MIN('1. Your Debts'!$F$8,E10*(1+'1. Your Debts'!$C$8/12)),MIN(MAX(E10*(1+'1. Your Debts'!$C$8/12)*'1. Your Debts'!$D$8,'1. Your Debts'!$E$8),E10*(1+'1. Your Debts'!$C$8/12))))</f>
        <v>1878.33190917969</v>
      </c>
      <c r="F11" s="15" t="n">
        <f aca="false">MAX(0,F10*(1+'1. Your Debts'!$C$9/12)-IF('1. Your Debts'!$F$9&gt;0,MIN('1. Your Debts'!$F$9,F10*(1+'1. Your Debts'!$C$9/12)),MIN(MAX(F10*(1+'1. Your Debts'!$C$9/12)*'1. Your Debts'!$D$9,'1. Your Debts'!$E$9),F10*(1+'1. Your Debts'!$C$9/12))))</f>
        <v>6085.65918876939</v>
      </c>
      <c r="G11" s="15" t="n">
        <f aca="false">(B10*'1. Your Debts'!$C$5+C10*'1. Your Debts'!$C$6+D10*'1. Your Debts'!$C$7+E10*'1. Your Debts'!$C$8+F10*'1. Your Debts'!$C$9)/12</f>
        <v>160.799302027195</v>
      </c>
      <c r="H11" s="15" t="n">
        <f aca="false">I10+G11-I11</f>
        <v>411.601655315621</v>
      </c>
      <c r="I11" s="15" t="n">
        <f aca="false">SUM(B11:F11)</f>
        <v>13182.0552717231</v>
      </c>
    </row>
    <row r="12" customFormat="false" ht="15" hidden="false" customHeight="false" outlineLevel="0" collapsed="false">
      <c r="A12" s="10" t="n">
        <v>4</v>
      </c>
      <c r="B12" s="15" t="n">
        <f aca="false">MAX(0,B11*(1+'1. Your Debts'!$C$5/12)-IF('1. Your Debts'!$F$5&gt;0,MIN('1. Your Debts'!$F$5,B11*(1+'1. Your Debts'!$C$5/12)),MIN(MAX(B11*(1+'1. Your Debts'!$C$5/12)*'1. Your Debts'!$D$5,'1. Your Debts'!$E$5),B11*(1+'1. Your Debts'!$C$5/12))))</f>
        <v>667.308723575134</v>
      </c>
      <c r="C12" s="15" t="n">
        <f aca="false">MAX(0,C11*(1+'1. Your Debts'!$C$6/12)-IF('1. Your Debts'!$F$6&gt;0,MIN('1. Your Debts'!$F$6,C11*(1+'1. Your Debts'!$C$6/12)),MIN(MAX(C11*(1+'1. Your Debts'!$C$6/12)*'1. Your Debts'!$D$6,'1. Your Debts'!$E$6),C11*(1+'1. Your Debts'!$C$6/12))))</f>
        <v>3118.94155647537</v>
      </c>
      <c r="D12" s="15" t="n">
        <f aca="false">MAX(0,D11*(1+'1. Your Debts'!$C$7/12)-IF('1. Your Debts'!$F$7&gt;0,MIN('1. Your Debts'!$F$7,D11*(1+'1. Your Debts'!$C$7/12)),MIN(MAX(D11*(1+'1. Your Debts'!$C$7/12)*'1. Your Debts'!$D$7,'1. Your Debts'!$E$7),D11*(1+'1. Your Debts'!$C$7/12))))</f>
        <v>1394.8701772481</v>
      </c>
      <c r="E12" s="15" t="n">
        <f aca="false">MAX(0,E11*(1+'1. Your Debts'!$C$8/12)-IF('1. Your Debts'!$F$8&gt;0,MIN('1. Your Debts'!$F$8,E11*(1+'1. Your Debts'!$C$8/12)),MIN(MAX(E11*(1+'1. Your Debts'!$C$8/12)*'1. Your Debts'!$D$8,'1. Your Debts'!$E$8),E11*(1+'1. Your Debts'!$C$8/12))))</f>
        <v>1802.89786656698</v>
      </c>
      <c r="F12" s="15" t="n">
        <f aca="false">MAX(0,F11*(1+'1. Your Debts'!$C$9/12)-IF('1. Your Debts'!$F$9&gt;0,MIN('1. Your Debts'!$F$9,F11*(1+'1. Your Debts'!$C$9/12)),MIN(MAX(F11*(1+'1. Your Debts'!$C$9/12)*'1. Your Debts'!$D$9,'1. Your Debts'!$E$9),F11*(1+'1. Your Debts'!$C$9/12))))</f>
        <v>5945.72311176212</v>
      </c>
      <c r="G12" s="15" t="n">
        <f aca="false">(B11*'1. Your Debts'!$C$5+C11*'1. Your Debts'!$C$6+D11*'1. Your Debts'!$C$7+E11*'1. Your Debts'!$C$8+F11*'1. Your Debts'!$C$9)/12</f>
        <v>158.424926307787</v>
      </c>
      <c r="H12" s="15" t="n">
        <f aca="false">I11+G12-I12</f>
        <v>410.738762403165</v>
      </c>
      <c r="I12" s="15" t="n">
        <f aca="false">SUM(B12:F12)</f>
        <v>12929.7414356277</v>
      </c>
    </row>
    <row r="13" customFormat="false" ht="15" hidden="false" customHeight="false" outlineLevel="0" collapsed="false">
      <c r="A13" s="10" t="n">
        <v>5</v>
      </c>
      <c r="B13" s="15" t="n">
        <f aca="false">MAX(0,B12*(1+'1. Your Debts'!$C$5/12)-IF('1. Your Debts'!$F$5&gt;0,MIN('1. Your Debts'!$F$5,B12*(1+'1. Your Debts'!$C$5/12)),MIN(MAX(B12*(1+'1. Your Debts'!$C$5/12)*'1. Your Debts'!$D$5,'1. Your Debts'!$E$5),B12*(1+'1. Your Debts'!$C$5/12))))</f>
        <v>663.935832604215</v>
      </c>
      <c r="C13" s="15" t="n">
        <f aca="false">MAX(0,C12*(1+'1. Your Debts'!$C$6/12)-IF('1. Your Debts'!$F$6&gt;0,MIN('1. Your Debts'!$F$6,C12*(1+'1. Your Debts'!$C$6/12)),MIN(MAX(C12*(1+'1. Your Debts'!$C$6/12)*'1. Your Debts'!$D$6,'1. Your Debts'!$E$6),C12*(1+'1. Your Debts'!$C$6/12))))</f>
        <v>3098.99982389866</v>
      </c>
      <c r="D13" s="15" t="n">
        <f aca="false">MAX(0,D12*(1+'1. Your Debts'!$C$7/12)-IF('1. Your Debts'!$F$7&gt;0,MIN('1. Your Debts'!$F$7,D12*(1+'1. Your Debts'!$C$7/12)),MIN(MAX(D12*(1+'1. Your Debts'!$C$7/12)*'1. Your Debts'!$D$7,'1. Your Debts'!$E$7),D12*(1+'1. Your Debts'!$C$7/12))))</f>
        <v>1381.41839797626</v>
      </c>
      <c r="E13" s="15" t="n">
        <f aca="false">MAX(0,E12*(1+'1. Your Debts'!$C$8/12)-IF('1. Your Debts'!$F$8&gt;0,MIN('1. Your Debts'!$F$8,E12*(1+'1. Your Debts'!$C$8/12)),MIN(MAX(E12*(1+'1. Your Debts'!$C$8/12)*'1. Your Debts'!$D$8,'1. Your Debts'!$E$8),E12*(1+'1. Your Debts'!$C$8/12))))</f>
        <v>1726.67805267705</v>
      </c>
      <c r="F13" s="15" t="n">
        <f aca="false">MAX(0,F12*(1+'1. Your Debts'!$C$9/12)-IF('1. Your Debts'!$F$9&gt;0,MIN('1. Your Debts'!$F$9,F12*(1+'1. Your Debts'!$C$9/12)),MIN(MAX(F12*(1+'1. Your Debts'!$C$9/12)*'1. Your Debts'!$D$9,'1. Your Debts'!$E$9),F12*(1+'1. Your Debts'!$C$9/12))))</f>
        <v>5804.86578891455</v>
      </c>
      <c r="G13" s="15" t="n">
        <f aca="false">(B12*'1. Your Debts'!$C$5+C12*'1. Your Debts'!$C$6+D12*'1. Your Debts'!$C$7+E12*'1. Your Debts'!$C$8+F12*'1. Your Debts'!$C$9)/12</f>
        <v>156.03897895265</v>
      </c>
      <c r="H13" s="15" t="n">
        <f aca="false">I12+G13-I13</f>
        <v>409.882518509612</v>
      </c>
      <c r="I13" s="15" t="n">
        <f aca="false">SUM(B13:F13)</f>
        <v>12675.8978960707</v>
      </c>
    </row>
    <row r="14" customFormat="false" ht="15" hidden="false" customHeight="false" outlineLevel="0" collapsed="false">
      <c r="A14" s="10" t="n">
        <v>6</v>
      </c>
      <c r="B14" s="15" t="n">
        <f aca="false">MAX(0,B13*(1+'1. Your Debts'!$C$5/12)-IF('1. Your Debts'!$F$5&gt;0,MIN('1. Your Debts'!$F$5,B13*(1+'1. Your Debts'!$C$5/12)),MIN(MAX(B13*(1+'1. Your Debts'!$C$5/12)*'1. Your Debts'!$D$5,'1. Your Debts'!$E$5),B13*(1+'1. Your Debts'!$C$5/12))))</f>
        <v>660.47890043327</v>
      </c>
      <c r="C14" s="15" t="n">
        <f aca="false">MAX(0,C13*(1+'1. Your Debts'!$C$6/12)-IF('1. Your Debts'!$F$6&gt;0,MIN('1. Your Debts'!$F$6,C13*(1+'1. Your Debts'!$C$6/12)),MIN(MAX(C13*(1+'1. Your Debts'!$C$6/12)*'1. Your Debts'!$D$6,'1. Your Debts'!$E$6),C13*(1+'1. Your Debts'!$C$6/12))))</f>
        <v>3079.18559377461</v>
      </c>
      <c r="D14" s="15" t="n">
        <f aca="false">MAX(0,D13*(1+'1. Your Debts'!$C$7/12)-IF('1. Your Debts'!$F$7&gt;0,MIN('1. Your Debts'!$F$7,D13*(1+'1. Your Debts'!$C$7/12)),MIN(MAX(D13*(1+'1. Your Debts'!$C$7/12)*'1. Your Debts'!$D$7,'1. Your Debts'!$E$7),D13*(1+'1. Your Debts'!$C$7/12))))</f>
        <v>1368.09634430078</v>
      </c>
      <c r="E14" s="15" t="n">
        <f aca="false">MAX(0,E13*(1+'1. Your Debts'!$C$8/12)-IF('1. Your Debts'!$F$8&gt;0,MIN('1. Your Debts'!$F$8,E13*(1+'1. Your Debts'!$C$8/12)),MIN(MAX(E13*(1+'1. Your Debts'!$C$8/12)*'1. Your Debts'!$D$8,'1. Your Debts'!$E$8),E13*(1+'1. Your Debts'!$C$8/12))))</f>
        <v>1649.66428239244</v>
      </c>
      <c r="F14" s="15" t="n">
        <f aca="false">MAX(0,F13*(1+'1. Your Debts'!$C$9/12)-IF('1. Your Debts'!$F$9&gt;0,MIN('1. Your Debts'!$F$9,F13*(1+'1. Your Debts'!$C$9/12)),MIN(MAX(F13*(1+'1. Your Debts'!$C$9/12)*'1. Your Debts'!$D$9,'1. Your Debts'!$E$9),F13*(1+'1. Your Debts'!$C$9/12))))</f>
        <v>5663.08115535824</v>
      </c>
      <c r="G14" s="15" t="n">
        <f aca="false">(B13*'1. Your Debts'!$C$5+C13*'1. Your Debts'!$C$6+D13*'1. Your Debts'!$C$7+E13*'1. Your Debts'!$C$8+F13*'1. Your Debts'!$C$9)/12</f>
        <v>153.641250395654</v>
      </c>
      <c r="H14" s="15" t="n">
        <f aca="false">I13+G14-I14</f>
        <v>409.032870207062</v>
      </c>
      <c r="I14" s="15" t="n">
        <f aca="false">SUM(B14:F14)</f>
        <v>12420.5062762593</v>
      </c>
    </row>
    <row r="15" customFormat="false" ht="15" hidden="false" customHeight="false" outlineLevel="0" collapsed="false">
      <c r="A15" s="10" t="n">
        <v>7</v>
      </c>
      <c r="B15" s="15" t="n">
        <f aca="false">MAX(0,B14*(1+'1. Your Debts'!$C$5/12)-IF('1. Your Debts'!$F$5&gt;0,MIN('1. Your Debts'!$F$5,B14*(1+'1. Your Debts'!$C$5/12)),MIN(MAX(B14*(1+'1. Your Debts'!$C$5/12)*'1. Your Debts'!$D$5,'1. Your Debts'!$E$5),B14*(1+'1. Your Debts'!$C$5/12))))</f>
        <v>656.935833035732</v>
      </c>
      <c r="C15" s="15" t="n">
        <f aca="false">MAX(0,C14*(1+'1. Your Debts'!$C$6/12)-IF('1. Your Debts'!$F$6&gt;0,MIN('1. Your Debts'!$F$6,C14*(1+'1. Your Debts'!$C$6/12)),MIN(MAX(C14*(1+'1. Your Debts'!$C$6/12)*'1. Your Debts'!$D$6,'1. Your Debts'!$E$6),C14*(1+'1. Your Debts'!$C$6/12))))</f>
        <v>3059.49805088441</v>
      </c>
      <c r="D15" s="15" t="n">
        <f aca="false">MAX(0,D14*(1+'1. Your Debts'!$C$7/12)-IF('1. Your Debts'!$F$7&gt;0,MIN('1. Your Debts'!$F$7,D14*(1+'1. Your Debts'!$C$7/12)),MIN(MAX(D14*(1+'1. Your Debts'!$C$7/12)*'1. Your Debts'!$D$7,'1. Your Debts'!$E$7),D14*(1+'1. Your Debts'!$C$7/12))))</f>
        <v>1354.90276518043</v>
      </c>
      <c r="E15" s="15" t="n">
        <f aca="false">MAX(0,E14*(1+'1. Your Debts'!$C$8/12)-IF('1. Your Debts'!$F$8&gt;0,MIN('1. Your Debts'!$F$8,E14*(1+'1. Your Debts'!$C$8/12)),MIN(MAX(E14*(1+'1. Your Debts'!$C$8/12)*'1. Your Debts'!$D$8,'1. Your Debts'!$E$8),E14*(1+'1. Your Debts'!$C$8/12))))</f>
        <v>1571.84828533402</v>
      </c>
      <c r="F15" s="15" t="n">
        <f aca="false">MAX(0,F14*(1+'1. Your Debts'!$C$9/12)-IF('1. Your Debts'!$F$9&gt;0,MIN('1. Your Debts'!$F$9,F14*(1+'1. Your Debts'!$C$9/12)),MIN(MAX(F14*(1+'1. Your Debts'!$C$9/12)*'1. Your Debts'!$D$9,'1. Your Debts'!$E$9),F14*(1+'1. Your Debts'!$C$9/12))))</f>
        <v>5520.36310629768</v>
      </c>
      <c r="G15" s="15" t="n">
        <f aca="false">(B14*'1. Your Debts'!$C$5+C14*'1. Your Debts'!$C$6+D14*'1. Your Debts'!$C$7+E14*'1. Your Debts'!$C$8+F14*'1. Your Debts'!$C$9)/12</f>
        <v>151.231528987428</v>
      </c>
      <c r="H15" s="15" t="n">
        <f aca="false">I14+G15-I15</f>
        <v>408.189764514482</v>
      </c>
      <c r="I15" s="15" t="n">
        <f aca="false">SUM(B15:F15)</f>
        <v>12163.5480407323</v>
      </c>
    </row>
    <row r="16" customFormat="false" ht="15" hidden="false" customHeight="false" outlineLevel="0" collapsed="false">
      <c r="A16" s="10" t="n">
        <v>8</v>
      </c>
      <c r="B16" s="15" t="n">
        <f aca="false">MAX(0,B15*(1+'1. Your Debts'!$C$5/12)-IF('1. Your Debts'!$F$5&gt;0,MIN('1. Your Debts'!$F$5,B15*(1+'1. Your Debts'!$C$5/12)),MIN(MAX(B15*(1+'1. Your Debts'!$C$5/12)*'1. Your Debts'!$D$5,'1. Your Debts'!$E$5),B15*(1+'1. Your Debts'!$C$5/12))))</f>
        <v>653.304484208873</v>
      </c>
      <c r="C16" s="15" t="n">
        <f aca="false">MAX(0,C15*(1+'1. Your Debts'!$C$6/12)-IF('1. Your Debts'!$F$6&gt;0,MIN('1. Your Debts'!$F$6,C15*(1+'1. Your Debts'!$C$6/12)),MIN(MAX(C15*(1+'1. Your Debts'!$C$6/12)*'1. Your Debts'!$D$6,'1. Your Debts'!$E$6),C15*(1+'1. Your Debts'!$C$6/12))))</f>
        <v>3039.93638522157</v>
      </c>
      <c r="D16" s="15" t="n">
        <f aca="false">MAX(0,D15*(1+'1. Your Debts'!$C$7/12)-IF('1. Your Debts'!$F$7&gt;0,MIN('1. Your Debts'!$F$7,D15*(1+'1. Your Debts'!$C$7/12)),MIN(MAX(D15*(1+'1. Your Debts'!$C$7/12)*'1. Your Debts'!$D$7,'1. Your Debts'!$E$7),D15*(1+'1. Your Debts'!$C$7/12))))</f>
        <v>1341.83642163872</v>
      </c>
      <c r="E16" s="15" t="n">
        <f aca="false">MAX(0,E15*(1+'1. Your Debts'!$C$8/12)-IF('1. Your Debts'!$F$8&gt;0,MIN('1. Your Debts'!$F$8,E15*(1+'1. Your Debts'!$C$8/12)),MIN(MAX(E15*(1+'1. Your Debts'!$C$8/12)*'1. Your Debts'!$D$8,'1. Your Debts'!$E$8),E15*(1+'1. Your Debts'!$C$8/12))))</f>
        <v>1493.22170497292</v>
      </c>
      <c r="F16" s="15" t="n">
        <f aca="false">MAX(0,F15*(1+'1. Your Debts'!$C$9/12)-IF('1. Your Debts'!$F$9&gt;0,MIN('1. Your Debts'!$F$9,F15*(1+'1. Your Debts'!$C$9/12)),MIN(MAX(F15*(1+'1. Your Debts'!$C$9/12)*'1. Your Debts'!$D$9,'1. Your Debts'!$E$9),F15*(1+'1. Your Debts'!$C$9/12))))</f>
        <v>5376.70549674748</v>
      </c>
      <c r="G16" s="15" t="n">
        <f aca="false">(B15*'1. Your Debts'!$C$5+C15*'1. Your Debts'!$C$6+D15*'1. Your Debts'!$C$7+E15*'1. Your Debts'!$C$8+F15*'1. Your Debts'!$C$9)/12</f>
        <v>148.809600951132</v>
      </c>
      <c r="H16" s="15" t="n">
        <f aca="false">I15+G16-I16</f>
        <v>407.353148893853</v>
      </c>
      <c r="I16" s="15" t="n">
        <f aca="false">SUM(B16:F16)</f>
        <v>11905.0044927896</v>
      </c>
    </row>
    <row r="17" customFormat="false" ht="15" hidden="false" customHeight="false" outlineLevel="0" collapsed="false">
      <c r="A17" s="10" t="n">
        <v>9</v>
      </c>
      <c r="B17" s="15" t="n">
        <f aca="false">MAX(0,B16*(1+'1. Your Debts'!$C$5/12)-IF('1. Your Debts'!$F$5&gt;0,MIN('1. Your Debts'!$F$5,B16*(1+'1. Your Debts'!$C$5/12)),MIN(MAX(B16*(1+'1. Your Debts'!$C$5/12)*'1. Your Debts'!$D$5,'1. Your Debts'!$E$5),B16*(1+'1. Your Debts'!$C$5/12))))</f>
        <v>649.582654273744</v>
      </c>
      <c r="C17" s="15" t="n">
        <f aca="false">MAX(0,C16*(1+'1. Your Debts'!$C$6/12)-IF('1. Your Debts'!$F$6&gt;0,MIN('1. Your Debts'!$F$6,C16*(1+'1. Your Debts'!$C$6/12)),MIN(MAX(C16*(1+'1. Your Debts'!$C$6/12)*'1. Your Debts'!$D$6,'1. Your Debts'!$E$6),C16*(1+'1. Your Debts'!$C$6/12))))</f>
        <v>3020.49979195856</v>
      </c>
      <c r="D17" s="15" t="n">
        <f aca="false">MAX(0,D16*(1+'1. Your Debts'!$C$7/12)-IF('1. Your Debts'!$F$7&gt;0,MIN('1. Your Debts'!$F$7,D16*(1+'1. Your Debts'!$C$7/12)),MIN(MAX(D16*(1+'1. Your Debts'!$C$7/12)*'1. Your Debts'!$D$7,'1. Your Debts'!$E$7),D16*(1+'1. Your Debts'!$C$7/12))))</f>
        <v>1328.89608664754</v>
      </c>
      <c r="E17" s="15" t="n">
        <f aca="false">MAX(0,E16*(1+'1. Your Debts'!$C$8/12)-IF('1. Your Debts'!$F$8&gt;0,MIN('1. Your Debts'!$F$8,E16*(1+'1. Your Debts'!$C$8/12)),MIN(MAX(E16*(1+'1. Your Debts'!$C$8/12)*'1. Your Debts'!$D$8,'1. Your Debts'!$E$8),E16*(1+'1. Your Debts'!$C$8/12))))</f>
        <v>1413.77609773305</v>
      </c>
      <c r="F17" s="15" t="n">
        <f aca="false">MAX(0,F16*(1+'1. Your Debts'!$C$9/12)-IF('1. Your Debts'!$F$9&gt;0,MIN('1. Your Debts'!$F$9,F16*(1+'1. Your Debts'!$C$9/12)),MIN(MAX(F16*(1+'1. Your Debts'!$C$9/12)*'1. Your Debts'!$D$9,'1. Your Debts'!$E$9),F16*(1+'1. Your Debts'!$C$9/12))))</f>
        <v>5232.10214126773</v>
      </c>
      <c r="G17" s="15" t="n">
        <f aca="false">(B16*'1. Your Debts'!$C$5+C16*'1. Your Debts'!$C$6+D16*'1. Your Debts'!$C$7+E16*'1. Your Debts'!$C$8+F16*'1. Your Debts'!$C$9)/12</f>
        <v>146.375250337381</v>
      </c>
      <c r="H17" s="15" t="n">
        <f aca="false">I16+G17-I17</f>
        <v>406.52297124631</v>
      </c>
      <c r="I17" s="15" t="n">
        <f aca="false">SUM(B17:F17)</f>
        <v>11644.8567718806</v>
      </c>
    </row>
    <row r="18" customFormat="false" ht="15" hidden="false" customHeight="false" outlineLevel="0" collapsed="false">
      <c r="A18" s="10" t="n">
        <v>10</v>
      </c>
      <c r="B18" s="15" t="n">
        <f aca="false">MAX(0,B17*(1+'1. Your Debts'!$C$5/12)-IF('1. Your Debts'!$F$5&gt;0,MIN('1. Your Debts'!$F$5,B17*(1+'1. Your Debts'!$C$5/12)),MIN(MAX(B17*(1+'1. Your Debts'!$C$5/12)*'1. Your Debts'!$D$5,'1. Your Debts'!$E$5),B17*(1+'1. Your Debts'!$C$5/12))))</f>
        <v>645.768088742731</v>
      </c>
      <c r="C18" s="15" t="n">
        <f aca="false">MAX(0,C17*(1+'1. Your Debts'!$C$6/12)-IF('1. Your Debts'!$F$6&gt;0,MIN('1. Your Debts'!$F$6,C17*(1+'1. Your Debts'!$C$6/12)),MIN(MAX(C17*(1+'1. Your Debts'!$C$6/12)*'1. Your Debts'!$D$6,'1. Your Debts'!$E$6),C17*(1+'1. Your Debts'!$C$6/12))))</f>
        <v>3001.18747141372</v>
      </c>
      <c r="D18" s="15" t="n">
        <f aca="false">MAX(0,D17*(1+'1. Your Debts'!$C$7/12)-IF('1. Your Debts'!$F$7&gt;0,MIN('1. Your Debts'!$F$7,D17*(1+'1. Your Debts'!$C$7/12)),MIN(MAX(D17*(1+'1. Your Debts'!$C$7/12)*'1. Your Debts'!$D$7,'1. Your Debts'!$E$7),D17*(1+'1. Your Debts'!$C$7/12))))</f>
        <v>1316.08054501193</v>
      </c>
      <c r="E18" s="15" t="n">
        <f aca="false">MAX(0,E17*(1+'1. Your Debts'!$C$8/12)-IF('1. Your Debts'!$F$8&gt;0,MIN('1. Your Debts'!$F$8,E17*(1+'1. Your Debts'!$C$8/12)),MIN(MAX(E17*(1+'1. Your Debts'!$C$8/12)*'1. Your Debts'!$D$8,'1. Your Debts'!$E$8),E17*(1+'1. Your Debts'!$C$8/12))))</f>
        <v>1333.50293208444</v>
      </c>
      <c r="F18" s="15" t="n">
        <f aca="false">MAX(0,F17*(1+'1. Your Debts'!$C$9/12)-IF('1. Your Debts'!$F$9&gt;0,MIN('1. Your Debts'!$F$9,F17*(1+'1. Your Debts'!$C$9/12)),MIN(MAX(F17*(1+'1. Your Debts'!$C$9/12)*'1. Your Debts'!$D$9,'1. Your Debts'!$E$9),F17*(1+'1. Your Debts'!$C$9/12))))</f>
        <v>5086.54681369774</v>
      </c>
      <c r="G18" s="15" t="n">
        <f aca="false">(B17*'1. Your Debts'!$C$5+C17*'1. Your Debts'!$C$6+D17*'1. Your Debts'!$C$7+E17*'1. Your Debts'!$C$8+F17*'1. Your Debts'!$C$9)/12</f>
        <v>143.928258978294</v>
      </c>
      <c r="H18" s="15" t="n">
        <f aca="false">I17+G18-I18</f>
        <v>405.69917990835</v>
      </c>
      <c r="I18" s="15" t="n">
        <f aca="false">SUM(B18:F18)</f>
        <v>11383.0858509506</v>
      </c>
    </row>
    <row r="19" customFormat="false" ht="15" hidden="false" customHeight="false" outlineLevel="0" collapsed="false">
      <c r="A19" s="10" t="n">
        <v>11</v>
      </c>
      <c r="B19" s="15" t="n">
        <f aca="false">MAX(0,B18*(1+'1. Your Debts'!$C$5/12)-IF('1. Your Debts'!$F$5&gt;0,MIN('1. Your Debts'!$F$5,B18*(1+'1. Your Debts'!$C$5/12)),MIN(MAX(B18*(1+'1. Your Debts'!$C$5/12)*'1. Your Debts'!$D$5,'1. Your Debts'!$E$5),B18*(1+'1. Your Debts'!$C$5/12))))</f>
        <v>641.858476953904</v>
      </c>
      <c r="C19" s="15" t="n">
        <f aca="false">MAX(0,C18*(1+'1. Your Debts'!$C$6/12)-IF('1. Your Debts'!$F$6&gt;0,MIN('1. Your Debts'!$F$6,C18*(1+'1. Your Debts'!$C$6/12)),MIN(MAX(C18*(1+'1. Your Debts'!$C$6/12)*'1. Your Debts'!$D$6,'1. Your Debts'!$E$6),C18*(1+'1. Your Debts'!$C$6/12))))</f>
        <v>2981.99862901837</v>
      </c>
      <c r="D19" s="15" t="n">
        <f aca="false">MAX(0,D18*(1+'1. Your Debts'!$C$7/12)-IF('1. Your Debts'!$F$7&gt;0,MIN('1. Your Debts'!$F$7,D18*(1+'1. Your Debts'!$C$7/12)),MIN(MAX(D18*(1+'1. Your Debts'!$C$7/12)*'1. Your Debts'!$D$7,'1. Your Debts'!$E$7),D18*(1+'1. Your Debts'!$C$7/12))))</f>
        <v>1303.38859325598</v>
      </c>
      <c r="E19" s="15" t="n">
        <f aca="false">MAX(0,E18*(1+'1. Your Debts'!$C$8/12)-IF('1. Your Debts'!$F$8&gt;0,MIN('1. Your Debts'!$F$8,E18*(1+'1. Your Debts'!$C$8/12)),MIN(MAX(E18*(1+'1. Your Debts'!$C$8/12)*'1. Your Debts'!$D$8,'1. Your Debts'!$E$8),E18*(1+'1. Your Debts'!$C$8/12))))</f>
        <v>1252.39358762699</v>
      </c>
      <c r="F19" s="15" t="n">
        <f aca="false">MAX(0,F18*(1+'1. Your Debts'!$C$9/12)-IF('1. Your Debts'!$F$9&gt;0,MIN('1. Your Debts'!$F$9,F18*(1+'1. Your Debts'!$C$9/12)),MIN(MAX(F18*(1+'1. Your Debts'!$C$9/12)*'1. Your Debts'!$D$9,'1. Your Debts'!$E$9),F18*(1+'1. Your Debts'!$C$9/12))))</f>
        <v>4940.03324688792</v>
      </c>
      <c r="G19" s="15" t="n">
        <f aca="false">(B18*'1. Your Debts'!$C$5+C18*'1. Your Debts'!$C$6+D18*'1. Your Debts'!$C$7+E18*'1. Your Debts'!$C$8+F18*'1. Your Debts'!$C$9)/12</f>
        <v>141.468406440646</v>
      </c>
      <c r="H19" s="15" t="n">
        <f aca="false">I18+G19-I19</f>
        <v>404.881723648061</v>
      </c>
      <c r="I19" s="15" t="n">
        <f aca="false">SUM(B19:F19)</f>
        <v>11119.6725337432</v>
      </c>
    </row>
    <row r="20" customFormat="false" ht="15" hidden="false" customHeight="false" outlineLevel="0" collapsed="false">
      <c r="A20" s="10" t="n">
        <v>12</v>
      </c>
      <c r="B20" s="15" t="n">
        <f aca="false">MAX(0,B19*(1+'1. Your Debts'!$C$5/12)-IF('1. Your Debts'!$F$5&gt;0,MIN('1. Your Debts'!$F$5,B19*(1+'1. Your Debts'!$C$5/12)),MIN(MAX(B19*(1+'1. Your Debts'!$C$5/12)*'1. Your Debts'!$D$5,'1. Your Debts'!$E$5),B19*(1+'1. Your Debts'!$C$5/12))))</f>
        <v>637.851450671339</v>
      </c>
      <c r="C20" s="15" t="n">
        <f aca="false">MAX(0,C19*(1+'1. Your Debts'!$C$6/12)-IF('1. Your Debts'!$F$6&gt;0,MIN('1. Your Debts'!$F$6,C19*(1+'1. Your Debts'!$C$6/12)),MIN(MAX(C19*(1+'1. Your Debts'!$C$6/12)*'1. Your Debts'!$D$6,'1. Your Debts'!$E$6),C19*(1+'1. Your Debts'!$C$6/12))))</f>
        <v>2962.93247528408</v>
      </c>
      <c r="D20" s="15" t="n">
        <f aca="false">MAX(0,D19*(1+'1. Your Debts'!$C$7/12)-IF('1. Your Debts'!$F$7&gt;0,MIN('1. Your Debts'!$F$7,D19*(1+'1. Your Debts'!$C$7/12)),MIN(MAX(D19*(1+'1. Your Debts'!$C$7/12)*'1. Your Debts'!$D$7,'1. Your Debts'!$E$7),D19*(1+'1. Your Debts'!$C$7/12))))</f>
        <v>1290.81903950976</v>
      </c>
      <c r="E20" s="15" t="n">
        <f aca="false">MAX(0,E19*(1+'1. Your Debts'!$C$8/12)-IF('1. Your Debts'!$F$8&gt;0,MIN('1. Your Debts'!$F$8,E19*(1+'1. Your Debts'!$C$8/12)),MIN(MAX(E19*(1+'1. Your Debts'!$C$8/12)*'1. Your Debts'!$D$8,'1. Your Debts'!$E$8),E19*(1+'1. Your Debts'!$C$8/12))))</f>
        <v>1170.43935416477</v>
      </c>
      <c r="F20" s="15" t="n">
        <f aca="false">MAX(0,F19*(1+'1. Your Debts'!$C$9/12)-IF('1. Your Debts'!$F$9&gt;0,MIN('1. Your Debts'!$F$9,F19*(1+'1. Your Debts'!$C$9/12)),MIN(MAX(F19*(1+'1. Your Debts'!$C$9/12)*'1. Your Debts'!$D$9,'1. Your Debts'!$E$9),F19*(1+'1. Your Debts'!$C$9/12))))</f>
        <v>4792.55513242993</v>
      </c>
      <c r="G20" s="15" t="n">
        <f aca="false">(B19*'1. Your Debts'!$C$5+C19*'1. Your Debts'!$C$6+D19*'1. Your Debts'!$C$7+E19*'1. Your Debts'!$C$8+F19*'1. Your Debts'!$C$9)/12</f>
        <v>138.99546997811</v>
      </c>
      <c r="H20" s="15" t="n">
        <f aca="false">I19+G20-I20</f>
        <v>404.07055166138</v>
      </c>
      <c r="I20" s="15" t="n">
        <f aca="false">SUM(B20:F20)</f>
        <v>10854.5974520599</v>
      </c>
    </row>
    <row r="21" customFormat="false" ht="15" hidden="false" customHeight="false" outlineLevel="0" collapsed="false">
      <c r="A21" s="10" t="n">
        <v>13</v>
      </c>
      <c r="B21" s="15" t="n">
        <f aca="false">MAX(0,B20*(1+'1. Your Debts'!$C$5/12)-IF('1. Your Debts'!$F$5&gt;0,MIN('1. Your Debts'!$F$5,B20*(1+'1. Your Debts'!$C$5/12)),MIN(MAX(B20*(1+'1. Your Debts'!$C$5/12)*'1. Your Debts'!$D$5,'1. Your Debts'!$E$5),B20*(1+'1. Your Debts'!$C$5/12))))</f>
        <v>633.744582650567</v>
      </c>
      <c r="C21" s="15" t="n">
        <f aca="false">MAX(0,C20*(1+'1. Your Debts'!$C$6/12)-IF('1. Your Debts'!$F$6&gt;0,MIN('1. Your Debts'!$F$6,C20*(1+'1. Your Debts'!$C$6/12)),MIN(MAX(C20*(1+'1. Your Debts'!$C$6/12)*'1. Your Debts'!$D$6,'1. Your Debts'!$E$6),C20*(1+'1. Your Debts'!$C$6/12))))</f>
        <v>2943.98822577024</v>
      </c>
      <c r="D21" s="15" t="n">
        <f aca="false">MAX(0,D20*(1+'1. Your Debts'!$C$7/12)-IF('1. Your Debts'!$F$7&gt;0,MIN('1. Your Debts'!$F$7,D20*(1+'1. Your Debts'!$C$7/12)),MIN(MAX(D20*(1+'1. Your Debts'!$C$7/12)*'1. Your Debts'!$D$7,'1. Your Debts'!$E$7),D20*(1+'1. Your Debts'!$C$7/12))))</f>
        <v>1278.37070339749</v>
      </c>
      <c r="E21" s="15" t="n">
        <f aca="false">MAX(0,E20*(1+'1. Your Debts'!$C$8/12)-IF('1. Your Debts'!$F$8&gt;0,MIN('1. Your Debts'!$F$8,E20*(1+'1. Your Debts'!$C$8/12)),MIN(MAX(E20*(1+'1. Your Debts'!$C$8/12)*'1. Your Debts'!$D$8,'1. Your Debts'!$E$8),E20*(1+'1. Your Debts'!$C$8/12))))</f>
        <v>1087.63143077065</v>
      </c>
      <c r="F21" s="15" t="n">
        <f aca="false">MAX(0,F20*(1+'1. Your Debts'!$C$9/12)-IF('1. Your Debts'!$F$9&gt;0,MIN('1. Your Debts'!$F$9,F20*(1+'1. Your Debts'!$C$9/12)),MIN(MAX(F20*(1+'1. Your Debts'!$C$9/12)*'1. Your Debts'!$D$9,'1. Your Debts'!$E$9),F20*(1+'1. Your Debts'!$C$9/12))))</f>
        <v>4644.1061203851</v>
      </c>
      <c r="G21" s="15" t="n">
        <f aca="false">(B20*'1. Your Debts'!$C$5+C20*'1. Your Debts'!$C$6+D20*'1. Your Debts'!$C$7+E20*'1. Your Debts'!$C$8+F20*'1. Your Debts'!$C$9)/12</f>
        <v>136.509224482558</v>
      </c>
      <c r="H21" s="15" t="n">
        <f aca="false">I20+G21-I21</f>
        <v>403.265613568405</v>
      </c>
      <c r="I21" s="15" t="n">
        <f aca="false">SUM(B21:F21)</f>
        <v>10587.841062974</v>
      </c>
    </row>
    <row r="22" customFormat="false" ht="15" hidden="false" customHeight="false" outlineLevel="0" collapsed="false">
      <c r="A22" s="10" t="n">
        <v>14</v>
      </c>
      <c r="B22" s="15" t="n">
        <f aca="false">MAX(0,B21*(1+'1. Your Debts'!$C$5/12)-IF('1. Your Debts'!$F$5&gt;0,MIN('1. Your Debts'!$F$5,B21*(1+'1. Your Debts'!$C$5/12)),MIN(MAX(B21*(1+'1. Your Debts'!$C$5/12)*'1. Your Debts'!$D$5,'1. Your Debts'!$E$5),B21*(1+'1. Your Debts'!$C$5/12))))</f>
        <v>629.535385168277</v>
      </c>
      <c r="C22" s="15" t="n">
        <f aca="false">MAX(0,C21*(1+'1. Your Debts'!$C$6/12)-IF('1. Your Debts'!$F$6&gt;0,MIN('1. Your Debts'!$F$6,C21*(1+'1. Your Debts'!$C$6/12)),MIN(MAX(C21*(1+'1. Your Debts'!$C$6/12)*'1. Your Debts'!$D$6,'1. Your Debts'!$E$6),C21*(1+'1. Your Debts'!$C$6/12))))</f>
        <v>2925.16510105172</v>
      </c>
      <c r="D22" s="15" t="n">
        <f aca="false">MAX(0,D21*(1+'1. Your Debts'!$C$7/12)-IF('1. Your Debts'!$F$7&gt;0,MIN('1. Your Debts'!$F$7,D21*(1+'1. Your Debts'!$C$7/12)),MIN(MAX(D21*(1+'1. Your Debts'!$C$7/12)*'1. Your Debts'!$D$7,'1. Your Debts'!$E$7),D21*(1+'1. Your Debts'!$C$7/12))))</f>
        <v>1266.0424159266</v>
      </c>
      <c r="E22" s="15" t="n">
        <f aca="false">MAX(0,E21*(1+'1. Your Debts'!$C$8/12)-IF('1. Your Debts'!$F$8&gt;0,MIN('1. Your Debts'!$F$8,E21*(1+'1. Your Debts'!$C$8/12)),MIN(MAX(E21*(1+'1. Your Debts'!$C$8/12)*'1. Your Debts'!$D$8,'1. Your Debts'!$E$8),E21*(1+'1. Your Debts'!$C$8/12))))</f>
        <v>1003.96092484118</v>
      </c>
      <c r="F22" s="15" t="n">
        <f aca="false">MAX(0,F21*(1+'1. Your Debts'!$C$9/12)-IF('1. Your Debts'!$F$9&gt;0,MIN('1. Your Debts'!$F$9,F21*(1+'1. Your Debts'!$C$9/12)),MIN(MAX(F21*(1+'1. Your Debts'!$C$9/12)*'1. Your Debts'!$D$9,'1. Your Debts'!$E$9),F21*(1+'1. Your Debts'!$C$9/12))))</f>
        <v>4494.67981901097</v>
      </c>
      <c r="G22" s="15" t="n">
        <f aca="false">(B21*'1. Your Debts'!$C$5+C21*'1. Your Debts'!$C$6+D21*'1. Your Debts'!$C$7+E21*'1. Your Debts'!$C$8+F21*'1. Your Debts'!$C$9)/12</f>
        <v>134.009442434399</v>
      </c>
      <c r="H22" s="15" t="n">
        <f aca="false">I21+G22-I22</f>
        <v>402.4668594097</v>
      </c>
      <c r="I22" s="15" t="n">
        <f aca="false">SUM(B22:F22)</f>
        <v>10319.3836459987</v>
      </c>
    </row>
    <row r="23" customFormat="false" ht="15" hidden="false" customHeight="false" outlineLevel="0" collapsed="false">
      <c r="A23" s="10" t="n">
        <v>15</v>
      </c>
      <c r="B23" s="15" t="n">
        <f aca="false">MAX(0,B22*(1+'1. Your Debts'!$C$5/12)-IF('1. Your Debts'!$F$5&gt;0,MIN('1. Your Debts'!$F$5,B22*(1+'1. Your Debts'!$C$5/12)),MIN(MAX(B22*(1+'1. Your Debts'!$C$5/12)*'1. Your Debts'!$D$5,'1. Your Debts'!$E$5),B22*(1+'1. Your Debts'!$C$5/12))))</f>
        <v>625.221308515386</v>
      </c>
      <c r="C23" s="15" t="n">
        <f aca="false">MAX(0,C22*(1+'1. Your Debts'!$C$6/12)-IF('1. Your Debts'!$F$6&gt;0,MIN('1. Your Debts'!$F$6,C22*(1+'1. Your Debts'!$C$6/12)),MIN(MAX(C22*(1+'1. Your Debts'!$C$6/12)*'1. Your Debts'!$D$6,'1. Your Debts'!$E$6),C22*(1+'1. Your Debts'!$C$6/12))))</f>
        <v>2906.46232668687</v>
      </c>
      <c r="D23" s="15" t="n">
        <f aca="false">MAX(0,D22*(1+'1. Your Debts'!$C$7/12)-IF('1. Your Debts'!$F$7&gt;0,MIN('1. Your Debts'!$F$7,D22*(1+'1. Your Debts'!$C$7/12)),MIN(MAX(D22*(1+'1. Your Debts'!$C$7/12)*'1. Your Debts'!$D$7,'1. Your Debts'!$E$7),D22*(1+'1. Your Debts'!$C$7/12))))</f>
        <v>1253.83301937801</v>
      </c>
      <c r="E23" s="15" t="n">
        <f aca="false">MAX(0,E22*(1+'1. Your Debts'!$C$8/12)-IF('1. Your Debts'!$F$8&gt;0,MIN('1. Your Debts'!$F$8,E22*(1+'1. Your Debts'!$C$8/12)),MIN(MAX(E22*(1+'1. Your Debts'!$C$8/12)*'1. Your Debts'!$D$8,'1. Your Debts'!$E$8),E22*(1+'1. Your Debts'!$C$8/12))))</f>
        <v>919.418851141608</v>
      </c>
      <c r="F23" s="15" t="n">
        <f aca="false">MAX(0,F22*(1+'1. Your Debts'!$C$9/12)-IF('1. Your Debts'!$F$9&gt;0,MIN('1. Your Debts'!$F$9,F22*(1+'1. Your Debts'!$C$9/12)),MIN(MAX(F22*(1+'1. Your Debts'!$C$9/12)*'1. Your Debts'!$D$9,'1. Your Debts'!$E$9),F22*(1+'1. Your Debts'!$C$9/12))))</f>
        <v>4344.26979448612</v>
      </c>
      <c r="G23" s="15" t="n">
        <f aca="false">(B22*'1. Your Debts'!$C$5+C22*'1. Your Debts'!$C$6+D22*'1. Your Debts'!$C$7+E22*'1. Your Debts'!$C$8+F22*'1. Your Debts'!$C$9)/12</f>
        <v>131.495893851942</v>
      </c>
      <c r="H23" s="15" t="n">
        <f aca="false">I22+G23-I23</f>
        <v>401.674239642689</v>
      </c>
      <c r="I23" s="15" t="n">
        <f aca="false">SUM(B23:F23)</f>
        <v>10049.205300208</v>
      </c>
    </row>
    <row r="24" customFormat="false" ht="15" hidden="false" customHeight="false" outlineLevel="0" collapsed="false">
      <c r="A24" s="10" t="n">
        <v>16</v>
      </c>
      <c r="B24" s="15" t="n">
        <f aca="false">MAX(0,B23*(1+'1. Your Debts'!$C$5/12)-IF('1. Your Debts'!$F$5&gt;0,MIN('1. Your Debts'!$F$5,B23*(1+'1. Your Debts'!$C$5/12)),MIN(MAX(B23*(1+'1. Your Debts'!$C$5/12)*'1. Your Debts'!$D$5,'1. Your Debts'!$E$5),B23*(1+'1. Your Debts'!$C$5/12))))</f>
        <v>620.799739452561</v>
      </c>
      <c r="C24" s="15" t="n">
        <f aca="false">MAX(0,C23*(1+'1. Your Debts'!$C$6/12)-IF('1. Your Debts'!$F$6&gt;0,MIN('1. Your Debts'!$F$6,C23*(1+'1. Your Debts'!$C$6/12)),MIN(MAX(C23*(1+'1. Your Debts'!$C$6/12)*'1. Your Debts'!$D$6,'1. Your Debts'!$E$6),C23*(1+'1. Your Debts'!$C$6/12))))</f>
        <v>2887.87913318561</v>
      </c>
      <c r="D24" s="15" t="n">
        <f aca="false">MAX(0,D23*(1+'1. Your Debts'!$C$7/12)-IF('1. Your Debts'!$F$7&gt;0,MIN('1. Your Debts'!$F$7,D23*(1+'1. Your Debts'!$C$7/12)),MIN(MAX(D23*(1+'1. Your Debts'!$C$7/12)*'1. Your Debts'!$D$7,'1. Your Debts'!$E$7),D23*(1+'1. Your Debts'!$C$7/12))))</f>
        <v>1241.74136719738</v>
      </c>
      <c r="E24" s="15" t="n">
        <f aca="false">MAX(0,E23*(1+'1. Your Debts'!$C$8/12)-IF('1. Your Debts'!$F$8&gt;0,MIN('1. Your Debts'!$F$8,E23*(1+'1. Your Debts'!$C$8/12)),MIN(MAX(E23*(1+'1. Your Debts'!$C$8/12)*'1. Your Debts'!$D$8,'1. Your Debts'!$E$8),E23*(1+'1. Your Debts'!$C$8/12))))</f>
        <v>833.996130841</v>
      </c>
      <c r="F24" s="15" t="n">
        <f aca="false">MAX(0,F23*(1+'1. Your Debts'!$C$9/12)-IF('1. Your Debts'!$F$9&gt;0,MIN('1. Your Debts'!$F$9,F23*(1+'1. Your Debts'!$C$9/12)),MIN(MAX(F23*(1+'1. Your Debts'!$C$9/12)*'1. Your Debts'!$D$9,'1. Your Debts'!$E$9),F23*(1+'1. Your Debts'!$C$9/12))))</f>
        <v>4192.86957063316</v>
      </c>
      <c r="G24" s="15" t="n">
        <f aca="false">(B23*'1. Your Debts'!$C$5+C23*'1. Your Debts'!$C$6+D23*'1. Your Debts'!$C$7+E23*'1. Your Debts'!$C$8+F23*'1. Your Debts'!$C$9)/12</f>
        <v>128.968346239745</v>
      </c>
      <c r="H24" s="15" t="n">
        <f aca="false">I23+G24-I24</f>
        <v>400.887705138024</v>
      </c>
      <c r="I24" s="15" t="n">
        <f aca="false">SUM(B24:F24)</f>
        <v>9777.28594130971</v>
      </c>
    </row>
    <row r="25" customFormat="false" ht="15" hidden="false" customHeight="false" outlineLevel="0" collapsed="false">
      <c r="A25" s="10" t="n">
        <v>17</v>
      </c>
      <c r="B25" s="15" t="n">
        <f aca="false">MAX(0,B24*(1+'1. Your Debts'!$C$5/12)-IF('1. Your Debts'!$F$5&gt;0,MIN('1. Your Debts'!$F$5,B24*(1+'1. Your Debts'!$C$5/12)),MIN(MAX(B24*(1+'1. Your Debts'!$C$5/12)*'1. Your Debts'!$D$5,'1. Your Debts'!$E$5),B24*(1+'1. Your Debts'!$C$5/12))))</f>
        <v>616.267999627254</v>
      </c>
      <c r="C25" s="15" t="n">
        <f aca="false">MAX(0,C24*(1+'1. Your Debts'!$C$6/12)-IF('1. Your Debts'!$F$6&gt;0,MIN('1. Your Debts'!$F$6,C24*(1+'1. Your Debts'!$C$6/12)),MIN(MAX(C24*(1+'1. Your Debts'!$C$6/12)*'1. Your Debts'!$D$6,'1. Your Debts'!$E$6),C24*(1+'1. Your Debts'!$C$6/12))))</f>
        <v>2869.41475597781</v>
      </c>
      <c r="D25" s="15" t="n">
        <f aca="false">MAX(0,D24*(1+'1. Your Debts'!$C$7/12)-IF('1. Your Debts'!$F$7&gt;0,MIN('1. Your Debts'!$F$7,D24*(1+'1. Your Debts'!$C$7/12)),MIN(MAX(D24*(1+'1. Your Debts'!$C$7/12)*'1. Your Debts'!$D$7,'1. Your Debts'!$E$7),D24*(1+'1. Your Debts'!$C$7/12))))</f>
        <v>1229.76632388747</v>
      </c>
      <c r="E25" s="15" t="n">
        <f aca="false">MAX(0,E24*(1+'1. Your Debts'!$C$8/12)-IF('1. Your Debts'!$F$8&gt;0,MIN('1. Your Debts'!$F$8,E24*(1+'1. Your Debts'!$C$8/12)),MIN(MAX(E24*(1+'1. Your Debts'!$C$8/12)*'1. Your Debts'!$D$8,'1. Your Debts'!$E$8),E24*(1+'1. Your Debts'!$C$8/12))))</f>
        <v>747.68359053726</v>
      </c>
      <c r="F25" s="15" t="n">
        <f aca="false">MAX(0,F24*(1+'1. Your Debts'!$C$9/12)-IF('1. Your Debts'!$F$9&gt;0,MIN('1. Your Debts'!$F$9,F24*(1+'1. Your Debts'!$C$9/12)),MIN(MAX(F24*(1+'1. Your Debts'!$C$9/12)*'1. Your Debts'!$D$9,'1. Your Debts'!$E$9),F24*(1+'1. Your Debts'!$C$9/12))))</f>
        <v>4040.47262863982</v>
      </c>
      <c r="G25" s="15" t="n">
        <f aca="false">(B24*'1. Your Debts'!$C$5+C24*'1. Your Debts'!$C$6+D24*'1. Your Debts'!$C$7+E24*'1. Your Debts'!$C$8+F24*'1. Your Debts'!$C$9)/12</f>
        <v>126.426564535939</v>
      </c>
      <c r="H25" s="15" t="n">
        <f aca="false">I24+G25-I25</f>
        <v>400.107207176034</v>
      </c>
      <c r="I25" s="15" t="n">
        <f aca="false">SUM(B25:F25)</f>
        <v>9503.60529866962</v>
      </c>
    </row>
    <row r="26" customFormat="false" ht="15" hidden="false" customHeight="false" outlineLevel="0" collapsed="false">
      <c r="A26" s="10" t="n">
        <v>18</v>
      </c>
      <c r="B26" s="15" t="n">
        <f aca="false">MAX(0,B25*(1+'1. Your Debts'!$C$5/12)-IF('1. Your Debts'!$F$5&gt;0,MIN('1. Your Debts'!$F$5,B25*(1+'1. Your Debts'!$C$5/12)),MIN(MAX(B25*(1+'1. Your Debts'!$C$5/12)*'1. Your Debts'!$D$5,'1. Your Debts'!$E$5),B25*(1+'1. Your Debts'!$C$5/12))))</f>
        <v>611.6233439513</v>
      </c>
      <c r="C26" s="15" t="n">
        <f aca="false">MAX(0,C25*(1+'1. Your Debts'!$C$6/12)-IF('1. Your Debts'!$F$6&gt;0,MIN('1. Your Debts'!$F$6,C25*(1+'1. Your Debts'!$C$6/12)),MIN(MAX(C25*(1+'1. Your Debts'!$C$6/12)*'1. Your Debts'!$D$6,'1. Your Debts'!$E$6),C25*(1+'1. Your Debts'!$C$6/12))))</f>
        <v>2851.06843538178</v>
      </c>
      <c r="D26" s="15" t="n">
        <f aca="false">MAX(0,D25*(1+'1. Your Debts'!$C$7/12)-IF('1. Your Debts'!$F$7&gt;0,MIN('1. Your Debts'!$F$7,D25*(1+'1. Your Debts'!$C$7/12)),MIN(MAX(D25*(1+'1. Your Debts'!$C$7/12)*'1. Your Debts'!$D$7,'1. Your Debts'!$E$7),D25*(1+'1. Your Debts'!$C$7/12))))</f>
        <v>1217.90676490148</v>
      </c>
      <c r="E26" s="15" t="n">
        <f aca="false">MAX(0,E25*(1+'1. Your Debts'!$C$8/12)-IF('1. Your Debts'!$F$8&gt;0,MIN('1. Your Debts'!$F$8,E25*(1+'1. Your Debts'!$C$8/12)),MIN(MAX(E25*(1+'1. Your Debts'!$C$8/12)*'1. Your Debts'!$D$8,'1. Your Debts'!$E$8),E25*(1+'1. Your Debts'!$C$8/12))))</f>
        <v>660.471961272023</v>
      </c>
      <c r="F26" s="15" t="n">
        <f aca="false">MAX(0,F25*(1+'1. Your Debts'!$C$9/12)-IF('1. Your Debts'!$F$9&gt;0,MIN('1. Your Debts'!$F$9,F25*(1+'1. Your Debts'!$C$9/12)),MIN(MAX(F25*(1+'1. Your Debts'!$C$9/12)*'1. Your Debts'!$D$9,'1. Your Debts'!$E$9),F25*(1+'1. Your Debts'!$C$9/12))))</f>
        <v>3887.07240677837</v>
      </c>
      <c r="G26" s="15" t="n">
        <f aca="false">(B25*'1. Your Debts'!$C$5+C25*'1. Your Debts'!$C$6+D25*'1. Your Debts'!$C$7+E25*'1. Your Debts'!$C$8+F25*'1. Your Debts'!$C$9)/12</f>
        <v>123.870311058492</v>
      </c>
      <c r="H26" s="15" t="n">
        <f aca="false">I25+G26-I26</f>
        <v>399.33269744316</v>
      </c>
      <c r="I26" s="15" t="n">
        <f aca="false">SUM(B26:F26)</f>
        <v>9228.14291228495</v>
      </c>
    </row>
    <row r="27" customFormat="false" ht="15" hidden="false" customHeight="false" outlineLevel="0" collapsed="false">
      <c r="A27" s="10" t="n">
        <v>19</v>
      </c>
      <c r="B27" s="15" t="n">
        <f aca="false">MAX(0,B26*(1+'1. Your Debts'!$C$5/12)-IF('1. Your Debts'!$F$5&gt;0,MIN('1. Your Debts'!$F$5,B26*(1+'1. Your Debts'!$C$5/12)),MIN(MAX(B26*(1+'1. Your Debts'!$C$5/12)*'1. Your Debts'!$D$5,'1. Your Debts'!$E$5),B26*(1+'1. Your Debts'!$C$5/12))))</f>
        <v>606.862958938087</v>
      </c>
      <c r="C27" s="15" t="n">
        <f aca="false">MAX(0,C26*(1+'1. Your Debts'!$C$6/12)-IF('1. Your Debts'!$F$6&gt;0,MIN('1. Your Debts'!$F$6,C26*(1+'1. Your Debts'!$C$6/12)),MIN(MAX(C26*(1+'1. Your Debts'!$C$6/12)*'1. Your Debts'!$D$6,'1. Your Debts'!$E$6),C26*(1+'1. Your Debts'!$C$6/12))))</f>
        <v>2832.83941657305</v>
      </c>
      <c r="D27" s="15" t="n">
        <f aca="false">MAX(0,D26*(1+'1. Your Debts'!$C$7/12)-IF('1. Your Debts'!$F$7&gt;0,MIN('1. Your Debts'!$F$7,D26*(1+'1. Your Debts'!$C$7/12)),MIN(MAX(D26*(1+'1. Your Debts'!$C$7/12)*'1. Your Debts'!$D$7,'1. Your Debts'!$E$7),D26*(1+'1. Your Debts'!$C$7/12))))</f>
        <v>1206.16157653746</v>
      </c>
      <c r="E27" s="15" t="n">
        <f aca="false">MAX(0,E26*(1+'1. Your Debts'!$C$8/12)-IF('1. Your Debts'!$F$8&gt;0,MIN('1. Your Debts'!$F$8,E26*(1+'1. Your Debts'!$C$8/12)),MIN(MAX(E26*(1+'1. Your Debts'!$C$8/12)*'1. Your Debts'!$D$8,'1. Your Debts'!$E$8),E26*(1+'1. Your Debts'!$C$8/12))))</f>
        <v>572.351877535274</v>
      </c>
      <c r="F27" s="15" t="n">
        <f aca="false">MAX(0,F26*(1+'1. Your Debts'!$C$9/12)-IF('1. Your Debts'!$F$9&gt;0,MIN('1. Your Debts'!$F$9,F26*(1+'1. Your Debts'!$C$9/12)),MIN(MAX(F26*(1+'1. Your Debts'!$C$9/12)*'1. Your Debts'!$D$9,'1. Your Debts'!$E$9),F26*(1+'1. Your Debts'!$C$9/12))))</f>
        <v>3732.66230012299</v>
      </c>
      <c r="G27" s="15" t="n">
        <f aca="false">(B26*'1. Your Debts'!$C$5+C26*'1. Your Debts'!$C$6+D26*'1. Your Debts'!$C$7+E26*'1. Your Debts'!$C$8+F26*'1. Your Debts'!$C$9)/12</f>
        <v>121.299345450395</v>
      </c>
      <c r="H27" s="15" t="n">
        <f aca="false">I26+G27-I27</f>
        <v>398.564128028474</v>
      </c>
      <c r="I27" s="15" t="n">
        <f aca="false">SUM(B27:F27)</f>
        <v>8950.87812970687</v>
      </c>
    </row>
    <row r="28" customFormat="false" ht="15" hidden="false" customHeight="false" outlineLevel="0" collapsed="false">
      <c r="A28" s="10" t="n">
        <v>20</v>
      </c>
      <c r="B28" s="15" t="n">
        <f aca="false">MAX(0,B27*(1+'1. Your Debts'!$C$5/12)-IF('1. Your Debts'!$F$5&gt;0,MIN('1. Your Debts'!$F$5,B27*(1+'1. Your Debts'!$C$5/12)),MIN(MAX(B27*(1+'1. Your Debts'!$C$5/12)*'1. Your Debts'!$D$5,'1. Your Debts'!$E$5),B27*(1+'1. Your Debts'!$C$5/12))))</f>
        <v>601.983960998294</v>
      </c>
      <c r="C28" s="15" t="n">
        <f aca="false">MAX(0,C27*(1+'1. Your Debts'!$C$6/12)-IF('1. Your Debts'!$F$6&gt;0,MIN('1. Your Debts'!$F$6,C27*(1+'1. Your Debts'!$C$6/12)),MIN(MAX(C27*(1+'1. Your Debts'!$C$6/12)*'1. Your Debts'!$D$6,'1. Your Debts'!$E$6),C27*(1+'1. Your Debts'!$C$6/12))))</f>
        <v>2814.72694955334</v>
      </c>
      <c r="D28" s="15" t="n">
        <f aca="false">MAX(0,D27*(1+'1. Your Debts'!$C$7/12)-IF('1. Your Debts'!$F$7&gt;0,MIN('1. Your Debts'!$F$7,D27*(1+'1. Your Debts'!$C$7/12)),MIN(MAX(D27*(1+'1. Your Debts'!$C$7/12)*'1. Your Debts'!$D$7,'1. Your Debts'!$E$7),D27*(1+'1. Your Debts'!$C$7/12))))</f>
        <v>1194.52965583373</v>
      </c>
      <c r="E28" s="15" t="n">
        <f aca="false">MAX(0,E27*(1+'1. Your Debts'!$C$8/12)-IF('1. Your Debts'!$F$8&gt;0,MIN('1. Your Debts'!$F$8,E27*(1+'1. Your Debts'!$C$8/12)),MIN(MAX(E27*(1+'1. Your Debts'!$C$8/12)*'1. Your Debts'!$D$8,'1. Your Debts'!$E$8),E27*(1+'1. Your Debts'!$C$8/12))))</f>
        <v>483.313876259599</v>
      </c>
      <c r="F28" s="15" t="n">
        <f aca="false">MAX(0,F27*(1+'1. Your Debts'!$C$9/12)-IF('1. Your Debts'!$F$9&gt;0,MIN('1. Your Debts'!$F$9,F27*(1+'1. Your Debts'!$C$9/12)),MIN(MAX(F27*(1+'1. Your Debts'!$C$9/12)*'1. Your Debts'!$D$9,'1. Your Debts'!$E$9),F27*(1+'1. Your Debts'!$C$9/12))))</f>
        <v>3577.23566026547</v>
      </c>
      <c r="G28" s="15" t="n">
        <f aca="false">(B27*'1. Your Debts'!$C$5+C27*'1. Your Debts'!$C$6+D27*'1. Your Debts'!$C$7+E27*'1. Your Debts'!$C$8+F27*'1. Your Debts'!$C$9)/12</f>
        <v>118.713424623744</v>
      </c>
      <c r="H28" s="15" t="n">
        <f aca="false">I27+G28-I28</f>
        <v>397.80145142018</v>
      </c>
      <c r="I28" s="15" t="n">
        <f aca="false">SUM(B28:F28)</f>
        <v>8671.79010291043</v>
      </c>
    </row>
    <row r="29" customFormat="false" ht="15" hidden="false" customHeight="false" outlineLevel="0" collapsed="false">
      <c r="A29" s="10" t="n">
        <v>21</v>
      </c>
      <c r="B29" s="15" t="n">
        <f aca="false">MAX(0,B28*(1+'1. Your Debts'!$C$5/12)-IF('1. Your Debts'!$F$5&gt;0,MIN('1. Your Debts'!$F$5,B28*(1+'1. Your Debts'!$C$5/12)),MIN(MAX(B28*(1+'1. Your Debts'!$C$5/12)*'1. Your Debts'!$D$5,'1. Your Debts'!$E$5),B28*(1+'1. Your Debts'!$C$5/12))))</f>
        <v>596.983394693168</v>
      </c>
      <c r="C29" s="15" t="n">
        <f aca="false">MAX(0,C28*(1+'1. Your Debts'!$C$6/12)-IF('1. Your Debts'!$F$6&gt;0,MIN('1. Your Debts'!$F$6,C28*(1+'1. Your Debts'!$C$6/12)),MIN(MAX(C28*(1+'1. Your Debts'!$C$6/12)*'1. Your Debts'!$D$6,'1. Your Debts'!$E$6),C28*(1+'1. Your Debts'!$C$6/12))))</f>
        <v>2796.73028911963</v>
      </c>
      <c r="D29" s="15" t="n">
        <f aca="false">MAX(0,D28*(1+'1. Your Debts'!$C$7/12)-IF('1. Your Debts'!$F$7&gt;0,MIN('1. Your Debts'!$F$7,D28*(1+'1. Your Debts'!$C$7/12)),MIN(MAX(D28*(1+'1. Your Debts'!$C$7/12)*'1. Your Debts'!$D$7,'1. Your Debts'!$E$7),D28*(1+'1. Your Debts'!$C$7/12))))</f>
        <v>1183.00991046528</v>
      </c>
      <c r="E29" s="15" t="n">
        <f aca="false">MAX(0,E28*(1+'1. Your Debts'!$C$8/12)-IF('1. Your Debts'!$F$8&gt;0,MIN('1. Your Debts'!$F$8,E28*(1+'1. Your Debts'!$C$8/12)),MIN(MAX(E28*(1+'1. Your Debts'!$C$8/12)*'1. Your Debts'!$D$8,'1. Your Debts'!$E$8),E28*(1+'1. Your Debts'!$C$8/12))))</f>
        <v>393.34839580397</v>
      </c>
      <c r="F29" s="15" t="n">
        <f aca="false">MAX(0,F28*(1+'1. Your Debts'!$C$9/12)-IF('1. Your Debts'!$F$9&gt;0,MIN('1. Your Debts'!$F$9,F28*(1+'1. Your Debts'!$C$9/12)),MIN(MAX(F28*(1+'1. Your Debts'!$C$9/12)*'1. Your Debts'!$D$9,'1. Your Debts'!$E$9),F28*(1+'1. Your Debts'!$C$9/12))))</f>
        <v>3420.78579502888</v>
      </c>
      <c r="G29" s="15" t="n">
        <f aca="false">(B28*'1. Your Debts'!$C$5+C28*'1. Your Debts'!$C$6+D28*'1. Your Debts'!$C$7+E28*'1. Your Debts'!$C$8+F28*'1. Your Debts'!$C$9)/12</f>
        <v>116.112302702683</v>
      </c>
      <c r="H29" s="15" t="n">
        <f aca="false">I28+G29-I29</f>
        <v>397.04462050218</v>
      </c>
      <c r="I29" s="15" t="n">
        <f aca="false">SUM(B29:F29)</f>
        <v>8390.85778511094</v>
      </c>
    </row>
    <row r="30" customFormat="false" ht="15" hidden="false" customHeight="false" outlineLevel="0" collapsed="false">
      <c r="A30" s="10" t="n">
        <v>22</v>
      </c>
      <c r="B30" s="15" t="n">
        <f aca="false">MAX(0,B29*(1+'1. Your Debts'!$C$5/12)-IF('1. Your Debts'!$F$5&gt;0,MIN('1. Your Debts'!$F$5,B29*(1+'1. Your Debts'!$C$5/12)),MIN(MAX(B29*(1+'1. Your Debts'!$C$5/12)*'1. Your Debts'!$D$5,'1. Your Debts'!$E$5),B29*(1+'1. Your Debts'!$C$5/12))))</f>
        <v>591.858230944273</v>
      </c>
      <c r="C30" s="15" t="n">
        <f aca="false">MAX(0,C29*(1+'1. Your Debts'!$C$6/12)-IF('1. Your Debts'!$F$6&gt;0,MIN('1. Your Debts'!$F$6,C29*(1+'1. Your Debts'!$C$6/12)),MIN(MAX(C29*(1+'1. Your Debts'!$C$6/12)*'1. Your Debts'!$D$6,'1. Your Debts'!$E$6),C29*(1+'1. Your Debts'!$C$6/12))))</f>
        <v>2778.84869483357</v>
      </c>
      <c r="D30" s="15" t="n">
        <f aca="false">MAX(0,D29*(1+'1. Your Debts'!$C$7/12)-IF('1. Your Debts'!$F$7&gt;0,MIN('1. Your Debts'!$F$7,D29*(1+'1. Your Debts'!$C$7/12)),MIN(MAX(D29*(1+'1. Your Debts'!$C$7/12)*'1. Your Debts'!$D$7,'1. Your Debts'!$E$7),D29*(1+'1. Your Debts'!$C$7/12))))</f>
        <v>1171.60125864123</v>
      </c>
      <c r="E30" s="15" t="n">
        <f aca="false">MAX(0,E29*(1+'1. Your Debts'!$C$8/12)-IF('1. Your Debts'!$F$8&gt;0,MIN('1. Your Debts'!$F$8,E29*(1+'1. Your Debts'!$C$8/12)),MIN(MAX(E29*(1+'1. Your Debts'!$C$8/12)*'1. Your Debts'!$D$8,'1. Your Debts'!$E$8),E29*(1+'1. Your Debts'!$C$8/12))))</f>
        <v>302.445774926928</v>
      </c>
      <c r="F30" s="15" t="n">
        <f aca="false">MAX(0,F29*(1+'1. Your Debts'!$C$9/12)-IF('1. Your Debts'!$F$9&gt;0,MIN('1. Your Debts'!$F$9,F29*(1+'1. Your Debts'!$C$9/12)),MIN(MAX(F29*(1+'1. Your Debts'!$C$9/12)*'1. Your Debts'!$D$9,'1. Your Debts'!$E$9),F29*(1+'1. Your Debts'!$C$9/12))))</f>
        <v>3263.30596817949</v>
      </c>
      <c r="G30" s="15" t="n">
        <f aca="false">(B29*'1. Your Debts'!$C$5+C29*'1. Your Debts'!$C$6+D29*'1. Your Debts'!$C$7+E29*'1. Your Debts'!$C$8+F29*'1. Your Debts'!$C$9)/12</f>
        <v>113.495730965197</v>
      </c>
      <c r="H30" s="15" t="n">
        <f aca="false">I29+G30-I30</f>
        <v>396.293588550636</v>
      </c>
      <c r="I30" s="15" t="n">
        <f aca="false">SUM(B30:F30)</f>
        <v>8108.0599275255</v>
      </c>
    </row>
    <row r="31" customFormat="false" ht="15" hidden="false" customHeight="false" outlineLevel="0" collapsed="false">
      <c r="A31" s="10" t="n">
        <v>23</v>
      </c>
      <c r="B31" s="15" t="n">
        <f aca="false">MAX(0,B30*(1+'1. Your Debts'!$C$5/12)-IF('1. Your Debts'!$F$5&gt;0,MIN('1. Your Debts'!$F$5,B30*(1+'1. Your Debts'!$C$5/12)),MIN(MAX(B30*(1+'1. Your Debts'!$C$5/12)*'1. Your Debts'!$D$5,'1. Your Debts'!$E$5),B30*(1+'1. Your Debts'!$C$5/12))))</f>
        <v>586.605365198634</v>
      </c>
      <c r="C31" s="15" t="n">
        <f aca="false">MAX(0,C30*(1+'1. Your Debts'!$C$6/12)-IF('1. Your Debts'!$F$6&gt;0,MIN('1. Your Debts'!$F$6,C30*(1+'1. Your Debts'!$C$6/12)),MIN(MAX(C30*(1+'1. Your Debts'!$C$6/12)*'1. Your Debts'!$D$6,'1. Your Debts'!$E$6),C30*(1+'1. Your Debts'!$C$6/12))))</f>
        <v>2761.08143099098</v>
      </c>
      <c r="D31" s="15" t="n">
        <f aca="false">MAX(0,D30*(1+'1. Your Debts'!$C$7/12)-IF('1. Your Debts'!$F$7&gt;0,MIN('1. Your Debts'!$F$7,D30*(1+'1. Your Debts'!$C$7/12)),MIN(MAX(D30*(1+'1. Your Debts'!$C$7/12)*'1. Your Debts'!$D$7,'1. Your Debts'!$E$7),D30*(1+'1. Your Debts'!$C$7/12))))</f>
        <v>1160.30262900321</v>
      </c>
      <c r="E31" s="15" t="n">
        <f aca="false">MAX(0,E30*(1+'1. Your Debts'!$C$8/12)-IF('1. Your Debts'!$F$8&gt;0,MIN('1. Your Debts'!$F$8,E30*(1+'1. Your Debts'!$C$8/12)),MIN(MAX(E30*(1+'1. Your Debts'!$C$8/12)*'1. Your Debts'!$D$8,'1. Your Debts'!$E$8),E30*(1+'1. Your Debts'!$C$8/12))))</f>
        <v>210.596251749084</v>
      </c>
      <c r="F31" s="15" t="n">
        <f aca="false">MAX(0,F30*(1+'1. Your Debts'!$C$9/12)-IF('1. Your Debts'!$F$9&gt;0,MIN('1. Your Debts'!$F$9,F30*(1+'1. Your Debts'!$C$9/12)),MIN(MAX(F30*(1+'1. Your Debts'!$C$9/12)*'1. Your Debts'!$D$9,'1. Your Debts'!$E$9),F30*(1+'1. Your Debts'!$C$9/12))))</f>
        <v>3104.78939913667</v>
      </c>
      <c r="G31" s="15" t="n">
        <f aca="false">(B30*'1. Your Debts'!$C$5+C30*'1. Your Debts'!$C$6+D30*'1. Your Debts'!$C$7+E30*'1. Your Debts'!$C$8+F30*'1. Your Debts'!$C$9)/12</f>
        <v>110.863457783705</v>
      </c>
      <c r="H31" s="15" t="n">
        <f aca="false">I30+G31-I31</f>
        <v>395.548309230619</v>
      </c>
      <c r="I31" s="15" t="n">
        <f aca="false">SUM(B31:F31)</f>
        <v>7823.37507607859</v>
      </c>
    </row>
    <row r="32" customFormat="false" ht="15" hidden="false" customHeight="false" outlineLevel="0" collapsed="false">
      <c r="A32" s="10" t="n">
        <v>24</v>
      </c>
      <c r="B32" s="15" t="n">
        <f aca="false">MAX(0,B31*(1+'1. Your Debts'!$C$5/12)-IF('1. Your Debts'!$F$5&gt;0,MIN('1. Your Debts'!$F$5,B31*(1+'1. Your Debts'!$C$5/12)),MIN(MAX(B31*(1+'1. Your Debts'!$C$5/12)*'1. Your Debts'!$D$5,'1. Your Debts'!$E$5),B31*(1+'1. Your Debts'!$C$5/12))))</f>
        <v>581.221615548167</v>
      </c>
      <c r="C32" s="15" t="n">
        <f aca="false">MAX(0,C31*(1+'1. Your Debts'!$C$6/12)-IF('1. Your Debts'!$F$6&gt;0,MIN('1. Your Debts'!$F$6,C31*(1+'1. Your Debts'!$C$6/12)),MIN(MAX(C31*(1+'1. Your Debts'!$C$6/12)*'1. Your Debts'!$D$6,'1. Your Debts'!$E$6),C31*(1+'1. Your Debts'!$C$6/12))))</f>
        <v>2743.42776659158</v>
      </c>
      <c r="D32" s="15" t="n">
        <f aca="false">MAX(0,D31*(1+'1. Your Debts'!$C$7/12)-IF('1. Your Debts'!$F$7&gt;0,MIN('1. Your Debts'!$F$7,D31*(1+'1. Your Debts'!$C$7/12)),MIN(MAX(D31*(1+'1. Your Debts'!$C$7/12)*'1. Your Debts'!$D$7,'1. Your Debts'!$E$7),D31*(1+'1. Your Debts'!$C$7/12))))</f>
        <v>1149.11296052476</v>
      </c>
      <c r="E32" s="15" t="n">
        <f aca="false">MAX(0,E31*(1+'1. Your Debts'!$C$8/12)-IF('1. Your Debts'!$F$8&gt;0,MIN('1. Your Debts'!$F$8,E31*(1+'1. Your Debts'!$C$8/12)),MIN(MAX(E31*(1+'1. Your Debts'!$C$8/12)*'1. Your Debts'!$D$8,'1. Your Debts'!$E$8),E31*(1+'1. Your Debts'!$C$8/12))))</f>
        <v>117.789962704804</v>
      </c>
      <c r="F32" s="15" t="n">
        <f aca="false">MAX(0,F31*(1+'1. Your Debts'!$C$9/12)-IF('1. Your Debts'!$F$9&gt;0,MIN('1. Your Debts'!$F$9,F31*(1+'1. Your Debts'!$C$9/12)),MIN(MAX(F31*(1+'1. Your Debts'!$C$9/12)*'1. Your Debts'!$D$9,'1. Your Debts'!$E$9),F31*(1+'1. Your Debts'!$C$9/12))))</f>
        <v>2945.22926268099</v>
      </c>
      <c r="G32" s="15" t="n">
        <f aca="false">(B31*'1. Your Debts'!$C$5+C31*'1. Your Debts'!$C$6+D31*'1. Your Debts'!$C$7+E31*'1. Your Debts'!$C$8+F31*'1. Your Debts'!$C$9)/12</f>
        <v>108.215228564447</v>
      </c>
      <c r="H32" s="15" t="n">
        <f aca="false">I31+G32-I32</f>
        <v>394.808736592727</v>
      </c>
      <c r="I32" s="15" t="n">
        <f aca="false">SUM(B32:F32)</f>
        <v>7536.78156805031</v>
      </c>
    </row>
    <row r="33" customFormat="false" ht="15" hidden="false" customHeight="false" outlineLevel="0" collapsed="false">
      <c r="A33" s="10" t="n">
        <v>25</v>
      </c>
      <c r="B33" s="15" t="n">
        <f aca="false">MAX(0,B32*(1+'1. Your Debts'!$C$5/12)-IF('1. Your Debts'!$F$5&gt;0,MIN('1. Your Debts'!$F$5,B32*(1+'1. Your Debts'!$C$5/12)),MIN(MAX(B32*(1+'1. Your Debts'!$C$5/12)*'1. Your Debts'!$D$5,'1. Your Debts'!$E$5),B32*(1+'1. Your Debts'!$C$5/12))))</f>
        <v>575.703720802242</v>
      </c>
      <c r="C33" s="15" t="n">
        <f aca="false">MAX(0,C32*(1+'1. Your Debts'!$C$6/12)-IF('1. Your Debts'!$F$6&gt;0,MIN('1. Your Debts'!$F$6,C32*(1+'1. Your Debts'!$C$6/12)),MIN(MAX(C32*(1+'1. Your Debts'!$C$6/12)*'1. Your Debts'!$D$6,'1. Your Debts'!$E$6),C32*(1+'1. Your Debts'!$C$6/12))))</f>
        <v>2725.88697530894</v>
      </c>
      <c r="D33" s="15" t="n">
        <f aca="false">MAX(0,D32*(1+'1. Your Debts'!$C$7/12)-IF('1. Your Debts'!$F$7&gt;0,MIN('1. Your Debts'!$F$7,D32*(1+'1. Your Debts'!$C$7/12)),MIN(MAX(D32*(1+'1. Your Debts'!$C$7/12)*'1. Your Debts'!$D$7,'1. Your Debts'!$E$7),D32*(1+'1. Your Debts'!$C$7/12))))</f>
        <v>1138.0312024117</v>
      </c>
      <c r="E33" s="15" t="n">
        <f aca="false">MAX(0,E32*(1+'1. Your Debts'!$C$8/12)-IF('1. Your Debts'!$F$8&gt;0,MIN('1. Your Debts'!$F$8,E32*(1+'1. Your Debts'!$C$8/12)),MIN(MAX(E32*(1+'1. Your Debts'!$C$8/12)*'1. Your Debts'!$D$8,'1. Your Debts'!$E$8),E32*(1+'1. Your Debts'!$C$8/12))))</f>
        <v>24.0169414829786</v>
      </c>
      <c r="F33" s="15" t="n">
        <f aca="false">MAX(0,F32*(1+'1. Your Debts'!$C$9/12)-IF('1. Your Debts'!$F$9&gt;0,MIN('1. Your Debts'!$F$9,F32*(1+'1. Your Debts'!$C$9/12)),MIN(MAX(F32*(1+'1. Your Debts'!$C$9/12)*'1. Your Debts'!$D$9,'1. Your Debts'!$E$9),F32*(1+'1. Your Debts'!$C$9/12))))</f>
        <v>2784.61868866031</v>
      </c>
      <c r="G33" s="15" t="n">
        <f aca="false">(B32*'1. Your Debts'!$C$5+C32*'1. Your Debts'!$C$6+D32*'1. Your Debts'!$C$7+E32*'1. Your Debts'!$C$8+F32*'1. Your Debts'!$C$9)/12</f>
        <v>105.550785685621</v>
      </c>
      <c r="H33" s="15" t="n">
        <f aca="false">I32+G33-I33</f>
        <v>394.07482506976</v>
      </c>
      <c r="I33" s="15" t="n">
        <f aca="false">SUM(B33:F33)</f>
        <v>7248.25752866617</v>
      </c>
    </row>
    <row r="34" customFormat="false" ht="15" hidden="false" customHeight="false" outlineLevel="0" collapsed="false">
      <c r="A34" s="10" t="n">
        <v>26</v>
      </c>
      <c r="B34" s="15" t="n">
        <f aca="false">MAX(0,B33*(1+'1. Your Debts'!$C$5/12)-IF('1. Your Debts'!$F$5&gt;0,MIN('1. Your Debts'!$F$5,B33*(1+'1. Your Debts'!$C$5/12)),MIN(MAX(B33*(1+'1. Your Debts'!$C$5/12)*'1. Your Debts'!$D$5,'1. Your Debts'!$E$5),B33*(1+'1. Your Debts'!$C$5/12))))</f>
        <v>570.048338512231</v>
      </c>
      <c r="C34" s="15" t="n">
        <f aca="false">MAX(0,C33*(1+'1. Your Debts'!$C$6/12)-IF('1. Your Debts'!$F$6&gt;0,MIN('1. Your Debts'!$F$6,C33*(1+'1. Your Debts'!$C$6/12)),MIN(MAX(C33*(1+'1. Your Debts'!$C$6/12)*'1. Your Debts'!$D$6,'1. Your Debts'!$E$6),C33*(1+'1. Your Debts'!$C$6/12))))</f>
        <v>2708.45833546056</v>
      </c>
      <c r="D34" s="15" t="n">
        <f aca="false">MAX(0,D33*(1+'1. Your Debts'!$C$7/12)-IF('1. Your Debts'!$F$7&gt;0,MIN('1. Your Debts'!$F$7,D33*(1+'1. Your Debts'!$C$7/12)),MIN(MAX(D33*(1+'1. Your Debts'!$C$7/12)*'1. Your Debts'!$D$7,'1. Your Debts'!$E$7),D33*(1+'1. Your Debts'!$C$7/12))))</f>
        <v>1127.05631400344</v>
      </c>
      <c r="E34" s="15" t="n">
        <f aca="false">MAX(0,E33*(1+'1. Your Debts'!$C$8/12)-IF('1. Your Debts'!$F$8&gt;0,MIN('1. Your Debts'!$F$8,E33*(1+'1. Your Debts'!$C$8/12)),MIN(MAX(E33*(1+'1. Your Debts'!$C$8/12)*'1. Your Debts'!$D$8,'1. Your Debts'!$E$8),E33*(1+'1. Your Debts'!$C$8/12))))</f>
        <v>0</v>
      </c>
      <c r="F34" s="15" t="n">
        <f aca="false">MAX(0,F33*(1+'1. Your Debts'!$C$9/12)-IF('1. Your Debts'!$F$9&gt;0,MIN('1. Your Debts'!$F$9,F33*(1+'1. Your Debts'!$C$9/12)),MIN(MAX(F33*(1+'1. Your Debts'!$C$9/12)*'1. Your Debts'!$D$9,'1. Your Debts'!$E$9),F33*(1+'1. Your Debts'!$C$9/12))))</f>
        <v>2622.95076169399</v>
      </c>
      <c r="G34" s="15" t="n">
        <f aca="false">(B33*'1. Your Debts'!$C$5+C33*'1. Your Debts'!$C$6+D33*'1. Your Debts'!$C$7+E33*'1. Your Debts'!$C$8+F33*'1. Your Debts'!$C$9)/12</f>
        <v>102.869868434247</v>
      </c>
      <c r="H34" s="15" t="n">
        <f aca="false">I33+G34-I34</f>
        <v>322.613647430196</v>
      </c>
      <c r="I34" s="15" t="n">
        <f aca="false">SUM(B34:F34)</f>
        <v>7028.51374967022</v>
      </c>
    </row>
    <row r="35" customFormat="false" ht="15" hidden="false" customHeight="false" outlineLevel="0" collapsed="false">
      <c r="A35" s="10" t="n">
        <v>27</v>
      </c>
      <c r="B35" s="15" t="n">
        <f aca="false">MAX(0,B34*(1+'1. Your Debts'!$C$5/12)-IF('1. Your Debts'!$F$5&gt;0,MIN('1. Your Debts'!$F$5,B34*(1+'1. Your Debts'!$C$5/12)),MIN(MAX(B34*(1+'1. Your Debts'!$C$5/12)*'1. Your Debts'!$D$5,'1. Your Debts'!$E$5),B34*(1+'1. Your Debts'!$C$5/12))))</f>
        <v>564.252042946828</v>
      </c>
      <c r="C35" s="15" t="n">
        <f aca="false">MAX(0,C34*(1+'1. Your Debts'!$C$6/12)-IF('1. Your Debts'!$F$6&gt;0,MIN('1. Your Debts'!$F$6,C34*(1+'1. Your Debts'!$C$6/12)),MIN(MAX(C34*(1+'1. Your Debts'!$C$6/12)*'1. Your Debts'!$D$6,'1. Your Debts'!$E$6),C34*(1+'1. Your Debts'!$C$6/12))))</f>
        <v>2691.14112997821</v>
      </c>
      <c r="D35" s="15" t="n">
        <f aca="false">MAX(0,D34*(1+'1. Your Debts'!$C$7/12)-IF('1. Your Debts'!$F$7&gt;0,MIN('1. Your Debts'!$F$7,D34*(1+'1. Your Debts'!$C$7/12)),MIN(MAX(D34*(1+'1. Your Debts'!$C$7/12)*'1. Your Debts'!$D$7,'1. Your Debts'!$E$7),D34*(1+'1. Your Debts'!$C$7/12))))</f>
        <v>1116.18726467527</v>
      </c>
      <c r="E35" s="15" t="n">
        <f aca="false">MAX(0,E34*(1+'1. Your Debts'!$C$8/12)-IF('1. Your Debts'!$F$8&gt;0,MIN('1. Your Debts'!$F$8,E34*(1+'1. Your Debts'!$C$8/12)),MIN(MAX(E34*(1+'1. Your Debts'!$C$8/12)*'1. Your Debts'!$D$8,'1. Your Debts'!$E$8),E34*(1+'1. Your Debts'!$C$8/12))))</f>
        <v>0</v>
      </c>
      <c r="F35" s="15" t="n">
        <f aca="false">MAX(0,F34*(1+'1. Your Debts'!$C$9/12)-IF('1. Your Debts'!$F$9&gt;0,MIN('1. Your Debts'!$F$9,F34*(1+'1. Your Debts'!$C$9/12)),MIN(MAX(F34*(1+'1. Your Debts'!$C$9/12)*'1. Your Debts'!$D$9,'1. Your Debts'!$E$9),F34*(1+'1. Your Debts'!$C$9/12))))</f>
        <v>2460.21852087514</v>
      </c>
      <c r="G35" s="15" t="n">
        <f aca="false">(B34*'1. Your Debts'!$C$5+C34*'1. Your Debts'!$C$6+D34*'1. Your Debts'!$C$7+E34*'1. Your Debts'!$C$8+F34*'1. Your Debts'!$C$9)/12</f>
        <v>100.909013796342</v>
      </c>
      <c r="H35" s="15" t="n">
        <f aca="false">I34+G35-I35</f>
        <v>297.623804991115</v>
      </c>
      <c r="I35" s="15" t="n">
        <f aca="false">SUM(B35:F35)</f>
        <v>6831.79895847545</v>
      </c>
    </row>
    <row r="36" customFormat="false" ht="15" hidden="false" customHeight="false" outlineLevel="0" collapsed="false">
      <c r="A36" s="10" t="n">
        <v>28</v>
      </c>
      <c r="B36" s="15" t="n">
        <f aca="false">MAX(0,B35*(1+'1. Your Debts'!$C$5/12)-IF('1. Your Debts'!$F$5&gt;0,MIN('1. Your Debts'!$F$5,B35*(1+'1. Your Debts'!$C$5/12)),MIN(MAX(B35*(1+'1. Your Debts'!$C$5/12)*'1. Your Debts'!$D$5,'1. Your Debts'!$E$5),B35*(1+'1. Your Debts'!$C$5/12))))</f>
        <v>558.31132301692</v>
      </c>
      <c r="C36" s="15" t="n">
        <f aca="false">MAX(0,C35*(1+'1. Your Debts'!$C$6/12)-IF('1. Your Debts'!$F$6&gt;0,MIN('1. Your Debts'!$F$6,C35*(1+'1. Your Debts'!$C$6/12)),MIN(MAX(C35*(1+'1. Your Debts'!$C$6/12)*'1. Your Debts'!$D$6,'1. Your Debts'!$E$6),C35*(1+'1. Your Debts'!$C$6/12))))</f>
        <v>2673.93464637841</v>
      </c>
      <c r="D36" s="15" t="n">
        <f aca="false">MAX(0,D35*(1+'1. Your Debts'!$C$7/12)-IF('1. Your Debts'!$F$7&gt;0,MIN('1. Your Debts'!$F$7,D35*(1+'1. Your Debts'!$C$7/12)),MIN(MAX(D35*(1+'1. Your Debts'!$C$7/12)*'1. Your Debts'!$D$7,'1. Your Debts'!$E$7),D35*(1+'1. Your Debts'!$C$7/12))))</f>
        <v>1105.42303374156</v>
      </c>
      <c r="E36" s="15" t="n">
        <f aca="false">MAX(0,E35*(1+'1. Your Debts'!$C$8/12)-IF('1. Your Debts'!$F$8&gt;0,MIN('1. Your Debts'!$F$8,E35*(1+'1. Your Debts'!$C$8/12)),MIN(MAX(E35*(1+'1. Your Debts'!$C$8/12)*'1. Your Debts'!$D$8,'1. Your Debts'!$E$8),E35*(1+'1. Your Debts'!$C$8/12))))</f>
        <v>0</v>
      </c>
      <c r="F36" s="15" t="n">
        <f aca="false">MAX(0,F35*(1+'1. Your Debts'!$C$9/12)-IF('1. Your Debts'!$F$9&gt;0,MIN('1. Your Debts'!$F$9,F35*(1+'1. Your Debts'!$C$9/12)),MIN(MAX(F35*(1+'1. Your Debts'!$C$9/12)*'1. Your Debts'!$D$9,'1. Your Debts'!$E$9),F35*(1+'1. Your Debts'!$C$9/12))))</f>
        <v>2296.4149594709</v>
      </c>
      <c r="G36" s="15" t="n">
        <f aca="false">(B35*'1. Your Debts'!$C$5+C35*'1. Your Debts'!$C$6+D35*'1. Your Debts'!$C$7+E35*'1. Your Debts'!$C$8+F35*'1. Your Debts'!$C$9)/12</f>
        <v>99.1916113149061</v>
      </c>
      <c r="H36" s="15" t="n">
        <f aca="false">I35+G36-I36</f>
        <v>296.906607182564</v>
      </c>
      <c r="I36" s="15" t="n">
        <f aca="false">SUM(B36:F36)</f>
        <v>6634.08396260779</v>
      </c>
    </row>
    <row r="37" customFormat="false" ht="15" hidden="false" customHeight="false" outlineLevel="0" collapsed="false">
      <c r="A37" s="10" t="n">
        <v>29</v>
      </c>
      <c r="B37" s="15" t="n">
        <f aca="false">MAX(0,B36*(1+'1. Your Debts'!$C$5/12)-IF('1. Your Debts'!$F$5&gt;0,MIN('1. Your Debts'!$F$5,B36*(1+'1. Your Debts'!$C$5/12)),MIN(MAX(B36*(1+'1. Your Debts'!$C$5/12)*'1. Your Debts'!$D$5,'1. Your Debts'!$E$5),B36*(1+'1. Your Debts'!$C$5/12))))</f>
        <v>552.222580148758</v>
      </c>
      <c r="C37" s="15" t="n">
        <f aca="false">MAX(0,C36*(1+'1. Your Debts'!$C$6/12)-IF('1. Your Debts'!$F$6&gt;0,MIN('1. Your Debts'!$F$6,C36*(1+'1. Your Debts'!$C$6/12)),MIN(MAX(C36*(1+'1. Your Debts'!$C$6/12)*'1. Your Debts'!$D$6,'1. Your Debts'!$E$6),C36*(1+'1. Your Debts'!$C$6/12))))</f>
        <v>2656.83817673313</v>
      </c>
      <c r="D37" s="15" t="n">
        <f aca="false">MAX(0,D36*(1+'1. Your Debts'!$C$7/12)-IF('1. Your Debts'!$F$7&gt;0,MIN('1. Your Debts'!$F$7,D36*(1+'1. Your Debts'!$C$7/12)),MIN(MAX(D36*(1+'1. Your Debts'!$C$7/12)*'1. Your Debts'!$D$7,'1. Your Debts'!$E$7),D36*(1+'1. Your Debts'!$C$7/12))))</f>
        <v>1094.76261035991</v>
      </c>
      <c r="E37" s="15" t="n">
        <f aca="false">MAX(0,E36*(1+'1. Your Debts'!$C$8/12)-IF('1. Your Debts'!$F$8&gt;0,MIN('1. Your Debts'!$F$8,E36*(1+'1. Your Debts'!$C$8/12)),MIN(MAX(E36*(1+'1. Your Debts'!$C$8/12)*'1. Your Debts'!$D$8,'1. Your Debts'!$E$8),E36*(1+'1. Your Debts'!$C$8/12))))</f>
        <v>0</v>
      </c>
      <c r="F37" s="15" t="n">
        <f aca="false">MAX(0,F36*(1+'1. Your Debts'!$C$9/12)-IF('1. Your Debts'!$F$9&gt;0,MIN('1. Your Debts'!$F$9,F36*(1+'1. Your Debts'!$C$9/12)),MIN(MAX(F36*(1+'1. Your Debts'!$C$9/12)*'1. Your Debts'!$D$9,'1. Your Debts'!$E$9),F36*(1+'1. Your Debts'!$C$9/12))))</f>
        <v>2131.53302462075</v>
      </c>
      <c r="G37" s="15" t="n">
        <f aca="false">(B36*'1. Your Debts'!$C$5+C36*'1. Your Debts'!$C$6+D36*'1. Your Debts'!$C$7+E36*'1. Your Debts'!$C$8+F36*'1. Your Debts'!$C$9)/12</f>
        <v>97.4673212315059</v>
      </c>
      <c r="H37" s="15" t="n">
        <f aca="false">I36+G37-I37</f>
        <v>296.194891976744</v>
      </c>
      <c r="I37" s="15" t="n">
        <f aca="false">SUM(B37:F37)</f>
        <v>6435.35639186255</v>
      </c>
    </row>
    <row r="38" customFormat="false" ht="15" hidden="false" customHeight="false" outlineLevel="0" collapsed="false">
      <c r="A38" s="10" t="n">
        <v>30</v>
      </c>
      <c r="B38" s="15" t="n">
        <f aca="false">MAX(0,B37*(1+'1. Your Debts'!$C$5/12)-IF('1. Your Debts'!$F$5&gt;0,MIN('1. Your Debts'!$F$5,B37*(1+'1. Your Debts'!$C$5/12)),MIN(MAX(B37*(1+'1. Your Debts'!$C$5/12)*'1. Your Debts'!$D$5,'1. Your Debts'!$E$5),B37*(1+'1. Your Debts'!$C$5/12))))</f>
        <v>545.982126104131</v>
      </c>
      <c r="C38" s="15" t="n">
        <f aca="false">MAX(0,C37*(1+'1. Your Debts'!$C$6/12)-IF('1. Your Debts'!$F$6&gt;0,MIN('1. Your Debts'!$F$6,C37*(1+'1. Your Debts'!$C$6/12)),MIN(MAX(C37*(1+'1. Your Debts'!$C$6/12)*'1. Your Debts'!$D$6,'1. Your Debts'!$E$6),C37*(1+'1. Your Debts'!$C$6/12))))</f>
        <v>2639.85101764064</v>
      </c>
      <c r="D38" s="15" t="n">
        <f aca="false">MAX(0,D37*(1+'1. Your Debts'!$C$7/12)-IF('1. Your Debts'!$F$7&gt;0,MIN('1. Your Debts'!$F$7,D37*(1+'1. Your Debts'!$C$7/12)),MIN(MAX(D37*(1+'1. Your Debts'!$C$7/12)*'1. Your Debts'!$D$7,'1. Your Debts'!$E$7),D37*(1+'1. Your Debts'!$C$7/12))))</f>
        <v>1084.20499343626</v>
      </c>
      <c r="E38" s="15" t="n">
        <f aca="false">MAX(0,E37*(1+'1. Your Debts'!$C$8/12)-IF('1. Your Debts'!$F$8&gt;0,MIN('1. Your Debts'!$F$8,E37*(1+'1. Your Debts'!$C$8/12)),MIN(MAX(E37*(1+'1. Your Debts'!$C$8/12)*'1. Your Debts'!$D$8,'1. Your Debts'!$E$8),E37*(1+'1. Your Debts'!$C$8/12))))</f>
        <v>0</v>
      </c>
      <c r="F38" s="15" t="n">
        <f aca="false">MAX(0,F37*(1+'1. Your Debts'!$C$9/12)-IF('1. Your Debts'!$F$9&gt;0,MIN('1. Your Debts'!$F$9,F37*(1+'1. Your Debts'!$C$9/12)),MIN(MAX(F37*(1+'1. Your Debts'!$C$9/12)*'1. Your Debts'!$D$9,'1. Your Debts'!$E$9),F37*(1+'1. Your Debts'!$C$9/12))))</f>
        <v>1965.56561703284</v>
      </c>
      <c r="G38" s="15" t="n">
        <f aca="false">(B37*'1. Your Debts'!$C$5+C37*'1. Your Debts'!$C$6+D37*'1. Your Debts'!$C$7+E37*'1. Your Debts'!$C$8+F37*'1. Your Debts'!$C$9)/12</f>
        <v>95.7359780199523</v>
      </c>
      <c r="H38" s="15" t="n">
        <f aca="false">I37+G38-I38</f>
        <v>295.488615668639</v>
      </c>
      <c r="I38" s="15" t="n">
        <f aca="false">SUM(B38:F38)</f>
        <v>6235.60375421386</v>
      </c>
    </row>
    <row r="39" customFormat="false" ht="15" hidden="false" customHeight="false" outlineLevel="0" collapsed="false">
      <c r="A39" s="10" t="n">
        <v>31</v>
      </c>
      <c r="B39" s="15" t="n">
        <f aca="false">MAX(0,B38*(1+'1. Your Debts'!$C$5/12)-IF('1. Your Debts'!$F$5&gt;0,MIN('1. Your Debts'!$F$5,B38*(1+'1. Your Debts'!$C$5/12)),MIN(MAX(B38*(1+'1. Your Debts'!$C$5/12)*'1. Your Debts'!$D$5,'1. Your Debts'!$E$5),B38*(1+'1. Your Debts'!$C$5/12))))</f>
        <v>539.586180746226</v>
      </c>
      <c r="C39" s="15" t="n">
        <f aca="false">MAX(0,C38*(1+'1. Your Debts'!$C$6/12)-IF('1. Your Debts'!$F$6&gt;0,MIN('1. Your Debts'!$F$6,C38*(1+'1. Your Debts'!$C$6/12)),MIN(MAX(C38*(1+'1. Your Debts'!$C$6/12)*'1. Your Debts'!$D$6,'1. Your Debts'!$E$6),C38*(1+'1. Your Debts'!$C$6/12))))</f>
        <v>2622.9724701966</v>
      </c>
      <c r="D39" s="15" t="n">
        <f aca="false">MAX(0,D38*(1+'1. Your Debts'!$C$7/12)-IF('1. Your Debts'!$F$7&gt;0,MIN('1. Your Debts'!$F$7,D38*(1+'1. Your Debts'!$C$7/12)),MIN(MAX(D38*(1+'1. Your Debts'!$C$7/12)*'1. Your Debts'!$D$7,'1. Your Debts'!$E$7),D38*(1+'1. Your Debts'!$C$7/12))))</f>
        <v>1073.74919153081</v>
      </c>
      <c r="E39" s="15" t="n">
        <f aca="false">MAX(0,E38*(1+'1. Your Debts'!$C$8/12)-IF('1. Your Debts'!$F$8&gt;0,MIN('1. Your Debts'!$F$8,E38*(1+'1. Your Debts'!$C$8/12)),MIN(MAX(E38*(1+'1. Your Debts'!$C$8/12)*'1. Your Debts'!$D$8,'1. Your Debts'!$E$8),E38*(1+'1. Your Debts'!$C$8/12))))</f>
        <v>0</v>
      </c>
      <c r="F39" s="15" t="n">
        <f aca="false">MAX(0,F38*(1+'1. Your Debts'!$C$9/12)-IF('1. Your Debts'!$F$9&gt;0,MIN('1. Your Debts'!$F$9,F38*(1+'1. Your Debts'!$C$9/12)),MIN(MAX(F38*(1+'1. Your Debts'!$C$9/12)*'1. Your Debts'!$D$9,'1. Your Debts'!$E$9),F38*(1+'1. Your Debts'!$C$9/12))))</f>
        <v>1798.5055906783</v>
      </c>
      <c r="G39" s="15" t="n">
        <f aca="false">(B38*'1. Your Debts'!$C$5+C38*'1. Your Debts'!$C$6+D38*'1. Your Debts'!$C$7+E38*'1. Your Debts'!$C$8+F38*'1. Your Debts'!$C$9)/12</f>
        <v>93.9974138541573</v>
      </c>
      <c r="H39" s="15" t="n">
        <f aca="false">I38+G39-I39</f>
        <v>294.787734916087</v>
      </c>
      <c r="I39" s="15" t="n">
        <f aca="false">SUM(B39:F39)</f>
        <v>6034.81343315193</v>
      </c>
    </row>
    <row r="40" customFormat="false" ht="15" hidden="false" customHeight="false" outlineLevel="0" collapsed="false">
      <c r="A40" s="10" t="n">
        <v>32</v>
      </c>
      <c r="B40" s="15" t="n">
        <f aca="false">MAX(0,B39*(1+'1. Your Debts'!$C$5/12)-IF('1. Your Debts'!$F$5&gt;0,MIN('1. Your Debts'!$F$5,B39*(1+'1. Your Debts'!$C$5/12)),MIN(MAX(B39*(1+'1. Your Debts'!$C$5/12)*'1. Your Debts'!$D$5,'1. Your Debts'!$E$5),B39*(1+'1. Your Debts'!$C$5/12))))</f>
        <v>533.030869749819</v>
      </c>
      <c r="C40" s="15" t="n">
        <f aca="false">MAX(0,C39*(1+'1. Your Debts'!$C$6/12)-IF('1. Your Debts'!$F$6&gt;0,MIN('1. Your Debts'!$F$6,C39*(1+'1. Your Debts'!$C$6/12)),MIN(MAX(C39*(1+'1. Your Debts'!$C$6/12)*'1. Your Debts'!$D$6,'1. Your Debts'!$E$6),C39*(1+'1. Your Debts'!$C$6/12))))</f>
        <v>2606.20183996528</v>
      </c>
      <c r="D40" s="15" t="n">
        <f aca="false">MAX(0,D39*(1+'1. Your Debts'!$C$7/12)-IF('1. Your Debts'!$F$7&gt;0,MIN('1. Your Debts'!$F$7,D39*(1+'1. Your Debts'!$C$7/12)),MIN(MAX(D39*(1+'1. Your Debts'!$C$7/12)*'1. Your Debts'!$D$7,'1. Your Debts'!$E$7),D39*(1+'1. Your Debts'!$C$7/12))))</f>
        <v>1063.39422276498</v>
      </c>
      <c r="E40" s="15" t="n">
        <f aca="false">MAX(0,E39*(1+'1. Your Debts'!$C$8/12)-IF('1. Your Debts'!$F$8&gt;0,MIN('1. Your Debts'!$F$8,E39*(1+'1. Your Debts'!$C$8/12)),MIN(MAX(E39*(1+'1. Your Debts'!$C$8/12)*'1. Your Debts'!$D$8,'1. Your Debts'!$E$8),E39*(1+'1. Your Debts'!$C$8/12))))</f>
        <v>0</v>
      </c>
      <c r="F40" s="15" t="n">
        <f aca="false">MAX(0,F39*(1+'1. Your Debts'!$C$9/12)-IF('1. Your Debts'!$F$9&gt;0,MIN('1. Your Debts'!$F$9,F39*(1+'1. Your Debts'!$C$9/12)),MIN(MAX(F39*(1+'1. Your Debts'!$C$9/12)*'1. Your Debts'!$D$9,'1. Your Debts'!$E$9),F39*(1+'1. Your Debts'!$C$9/12))))</f>
        <v>1630.3457524836</v>
      </c>
      <c r="G40" s="15" t="n">
        <f aca="false">(B39*'1. Your Debts'!$C$5+C39*'1. Your Debts'!$C$6+D39*'1. Your Debts'!$C$7+E39*'1. Your Debts'!$C$8+F39*'1. Your Debts'!$C$9)/12</f>
        <v>92.2514585484209</v>
      </c>
      <c r="H40" s="15" t="n">
        <f aca="false">I39+G40-I40</f>
        <v>294.092206736673</v>
      </c>
      <c r="I40" s="15" t="n">
        <f aca="false">SUM(B40:F40)</f>
        <v>5832.97268496368</v>
      </c>
    </row>
    <row r="41" customFormat="false" ht="15" hidden="false" customHeight="false" outlineLevel="0" collapsed="false">
      <c r="A41" s="10" t="n">
        <v>33</v>
      </c>
      <c r="B41" s="15" t="n">
        <f aca="false">MAX(0,B40*(1+'1. Your Debts'!$C$5/12)-IF('1. Your Debts'!$F$5&gt;0,MIN('1. Your Debts'!$F$5,B40*(1+'1. Your Debts'!$C$5/12)),MIN(MAX(B40*(1+'1. Your Debts'!$C$5/12)*'1. Your Debts'!$D$5,'1. Your Debts'!$E$5),B40*(1+'1. Your Debts'!$C$5/12))))</f>
        <v>526.312222254419</v>
      </c>
      <c r="C41" s="15" t="n">
        <f aca="false">MAX(0,C40*(1+'1. Your Debts'!$C$6/12)-IF('1. Your Debts'!$F$6&gt;0,MIN('1. Your Debts'!$F$6,C40*(1+'1. Your Debts'!$C$6/12)),MIN(MAX(C40*(1+'1. Your Debts'!$C$6/12)*'1. Your Debts'!$D$6,'1. Your Debts'!$E$6),C40*(1+'1. Your Debts'!$C$6/12))))</f>
        <v>2589.538436951</v>
      </c>
      <c r="D41" s="15" t="n">
        <f aca="false">MAX(0,D40*(1+'1. Your Debts'!$C$7/12)-IF('1. Your Debts'!$F$7&gt;0,MIN('1. Your Debts'!$F$7,D40*(1+'1. Your Debts'!$C$7/12)),MIN(MAX(D40*(1+'1. Your Debts'!$C$7/12)*'1. Your Debts'!$D$7,'1. Your Debts'!$E$7),D40*(1+'1. Your Debts'!$C$7/12))))</f>
        <v>1053.13911472919</v>
      </c>
      <c r="E41" s="15" t="n">
        <f aca="false">MAX(0,E40*(1+'1. Your Debts'!$C$8/12)-IF('1. Your Debts'!$F$8&gt;0,MIN('1. Your Debts'!$F$8,E40*(1+'1. Your Debts'!$C$8/12)),MIN(MAX(E40*(1+'1. Your Debts'!$C$8/12)*'1. Your Debts'!$D$8,'1. Your Debts'!$E$8),E40*(1+'1. Your Debts'!$C$8/12))))</f>
        <v>0</v>
      </c>
      <c r="F41" s="15" t="n">
        <f aca="false">MAX(0,F40*(1+'1. Your Debts'!$C$9/12)-IF('1. Your Debts'!$F$9&gt;0,MIN('1. Your Debts'!$F$9,F40*(1+'1. Your Debts'!$C$9/12)),MIN(MAX(F40*(1+'1. Your Debts'!$C$9/12)*'1. Your Debts'!$D$9,'1. Your Debts'!$E$9),F40*(1+'1. Your Debts'!$C$9/12))))</f>
        <v>1461.07886202079</v>
      </c>
      <c r="G41" s="15" t="n">
        <f aca="false">(B40*'1. Your Debts'!$C$5+C40*'1. Your Debts'!$C$6+D40*'1. Your Debts'!$C$7+E40*'1. Your Debts'!$C$8+F40*'1. Your Debts'!$C$9)/12</f>
        <v>90.4979394963359</v>
      </c>
      <c r="H41" s="15" t="n">
        <f aca="false">I40+G41-I41</f>
        <v>293.40198850462</v>
      </c>
      <c r="I41" s="15" t="n">
        <f aca="false">SUM(B41:F41)</f>
        <v>5630.0686359554</v>
      </c>
    </row>
    <row r="42" customFormat="false" ht="15" hidden="false" customHeight="false" outlineLevel="0" collapsed="false">
      <c r="A42" s="10" t="n">
        <v>34</v>
      </c>
      <c r="B42" s="15" t="n">
        <f aca="false">MAX(0,B41*(1+'1. Your Debts'!$C$5/12)-IF('1. Your Debts'!$F$5&gt;0,MIN('1. Your Debts'!$F$5,B41*(1+'1. Your Debts'!$C$5/12)),MIN(MAX(B41*(1+'1. Your Debts'!$C$5/12)*'1. Your Debts'!$D$5,'1. Your Debts'!$E$5),B41*(1+'1. Your Debts'!$C$5/12))))</f>
        <v>519.426168458925</v>
      </c>
      <c r="C42" s="15" t="n">
        <f aca="false">MAX(0,C41*(1+'1. Your Debts'!$C$6/12)-IF('1. Your Debts'!$F$6&gt;0,MIN('1. Your Debts'!$F$6,C41*(1+'1. Your Debts'!$C$6/12)),MIN(MAX(C41*(1+'1. Your Debts'!$C$6/12)*'1. Your Debts'!$D$6,'1. Your Debts'!$E$6),C41*(1+'1. Your Debts'!$C$6/12))))</f>
        <v>2572.98157556975</v>
      </c>
      <c r="D42" s="15" t="n">
        <f aca="false">MAX(0,D41*(1+'1. Your Debts'!$C$7/12)-IF('1. Your Debts'!$F$7&gt;0,MIN('1. Your Debts'!$F$7,D41*(1+'1. Your Debts'!$C$7/12)),MIN(MAX(D41*(1+'1. Your Debts'!$C$7/12)*'1. Your Debts'!$D$7,'1. Your Debts'!$E$7),D41*(1+'1. Your Debts'!$C$7/12))))</f>
        <v>1042.98290439152</v>
      </c>
      <c r="E42" s="15" t="n">
        <f aca="false">MAX(0,E41*(1+'1. Your Debts'!$C$8/12)-IF('1. Your Debts'!$F$8&gt;0,MIN('1. Your Debts'!$F$8,E41*(1+'1. Your Debts'!$C$8/12)),MIN(MAX(E41*(1+'1. Your Debts'!$C$8/12)*'1. Your Debts'!$D$8,'1. Your Debts'!$E$8),E41*(1+'1. Your Debts'!$C$8/12))))</f>
        <v>0</v>
      </c>
      <c r="F42" s="15" t="n">
        <f aca="false">MAX(0,F41*(1+'1. Your Debts'!$C$9/12)-IF('1. Your Debts'!$F$9&gt;0,MIN('1. Your Debts'!$F$9,F41*(1+'1. Your Debts'!$C$9/12)),MIN(MAX(F41*(1+'1. Your Debts'!$C$9/12)*'1. Your Debts'!$D$9,'1. Your Debts'!$E$9),F41*(1+'1. Your Debts'!$C$9/12))))</f>
        <v>1290.69763119576</v>
      </c>
      <c r="G42" s="15" t="n">
        <f aca="false">(B41*'1. Your Debts'!$C$5+C41*'1. Your Debts'!$C$6+D41*'1. Your Debts'!$C$7+E41*'1. Your Debts'!$C$8+F41*'1. Your Debts'!$C$9)/12</f>
        <v>88.7366816082758</v>
      </c>
      <c r="H42" s="15" t="n">
        <f aca="false">I41+G42-I42</f>
        <v>292.717037947725</v>
      </c>
      <c r="I42" s="15" t="n">
        <f aca="false">SUM(B42:F42)</f>
        <v>5426.08827961595</v>
      </c>
    </row>
    <row r="43" customFormat="false" ht="15" hidden="false" customHeight="false" outlineLevel="0" collapsed="false">
      <c r="A43" s="10" t="n">
        <v>35</v>
      </c>
      <c r="B43" s="15" t="n">
        <f aca="false">MAX(0,B42*(1+'1. Your Debts'!$C$5/12)-IF('1. Your Debts'!$F$5&gt;0,MIN('1. Your Debts'!$F$5,B42*(1+'1. Your Debts'!$C$5/12)),MIN(MAX(B42*(1+'1. Your Debts'!$C$5/12)*'1. Your Debts'!$D$5,'1. Your Debts'!$E$5),B42*(1+'1. Your Debts'!$C$5/12))))</f>
        <v>512.36853715636</v>
      </c>
      <c r="C43" s="15" t="n">
        <f aca="false">MAX(0,C42*(1+'1. Your Debts'!$C$6/12)-IF('1. Your Debts'!$F$6&gt;0,MIN('1. Your Debts'!$F$6,C42*(1+'1. Your Debts'!$C$6/12)),MIN(MAX(C42*(1+'1. Your Debts'!$C$6/12)*'1. Your Debts'!$D$6,'1. Your Debts'!$E$6),C42*(1+'1. Your Debts'!$C$6/12))))</f>
        <v>2556.53057462095</v>
      </c>
      <c r="D43" s="15" t="n">
        <f aca="false">MAX(0,D42*(1+'1. Your Debts'!$C$7/12)-IF('1. Your Debts'!$F$7&gt;0,MIN('1. Your Debts'!$F$7,D42*(1+'1. Your Debts'!$C$7/12)),MIN(MAX(D42*(1+'1. Your Debts'!$C$7/12)*'1. Your Debts'!$D$7,'1. Your Debts'!$E$7),D42*(1+'1. Your Debts'!$C$7/12))))</f>
        <v>1032.92463800729</v>
      </c>
      <c r="E43" s="15" t="n">
        <f aca="false">MAX(0,E42*(1+'1. Your Debts'!$C$8/12)-IF('1. Your Debts'!$F$8&gt;0,MIN('1. Your Debts'!$F$8,E42*(1+'1. Your Debts'!$C$8/12)),MIN(MAX(E42*(1+'1. Your Debts'!$C$8/12)*'1. Your Debts'!$D$8,'1. Your Debts'!$E$8),E42*(1+'1. Your Debts'!$C$8/12))))</f>
        <v>0</v>
      </c>
      <c r="F43" s="15" t="n">
        <f aca="false">MAX(0,F42*(1+'1. Your Debts'!$C$9/12)-IF('1. Your Debts'!$F$9&gt;0,MIN('1. Your Debts'!$F$9,F42*(1+'1. Your Debts'!$C$9/12)),MIN(MAX(F42*(1+'1. Your Debts'!$C$9/12)*'1. Your Debts'!$D$9,'1. Your Debts'!$E$9),F42*(1+'1. Your Debts'!$C$9/12))))</f>
        <v>1119.19472393446</v>
      </c>
      <c r="G43" s="15" t="n">
        <f aca="false">(B42*'1. Your Debts'!$C$5+C42*'1. Your Debts'!$C$6+D42*'1. Your Debts'!$C$7+E42*'1. Your Debts'!$C$8+F42*'1. Your Debts'!$C$9)/12</f>
        <v>86.9675072474294</v>
      </c>
      <c r="H43" s="15" t="n">
        <f aca="false">I42+G43-I43</f>
        <v>292.037313144314</v>
      </c>
      <c r="I43" s="15" t="n">
        <f aca="false">SUM(B43:F43)</f>
        <v>5221.01847371906</v>
      </c>
    </row>
    <row r="44" customFormat="false" ht="15" hidden="false" customHeight="false" outlineLevel="0" collapsed="false">
      <c r="A44" s="10" t="n">
        <v>36</v>
      </c>
      <c r="B44" s="15" t="n">
        <f aca="false">MAX(0,B43*(1+'1. Your Debts'!$C$5/12)-IF('1. Your Debts'!$F$5&gt;0,MIN('1. Your Debts'!$F$5,B43*(1+'1. Your Debts'!$C$5/12)),MIN(MAX(B43*(1+'1. Your Debts'!$C$5/12)*'1. Your Debts'!$D$5,'1. Your Debts'!$E$5),B43*(1+'1. Your Debts'!$C$5/12))))</f>
        <v>505.135053207172</v>
      </c>
      <c r="C44" s="15" t="n">
        <f aca="false">MAX(0,C43*(1+'1. Your Debts'!$C$6/12)-IF('1. Your Debts'!$F$6&gt;0,MIN('1. Your Debts'!$F$6,C43*(1+'1. Your Debts'!$C$6/12)),MIN(MAX(C43*(1+'1. Your Debts'!$C$6/12)*'1. Your Debts'!$D$6,'1. Your Debts'!$E$6),C43*(1+'1. Your Debts'!$C$6/12))))</f>
        <v>2540.18475725946</v>
      </c>
      <c r="D44" s="15" t="n">
        <f aca="false">MAX(0,D43*(1+'1. Your Debts'!$C$7/12)-IF('1. Your Debts'!$F$7&gt;0,MIN('1. Your Debts'!$F$7,D43*(1+'1. Your Debts'!$C$7/12)),MIN(MAX(D43*(1+'1. Your Debts'!$C$7/12)*'1. Your Debts'!$D$7,'1. Your Debts'!$E$7),D43*(1+'1. Your Debts'!$C$7/12))))</f>
        <v>1022.96337102951</v>
      </c>
      <c r="E44" s="15" t="n">
        <f aca="false">MAX(0,E43*(1+'1. Your Debts'!$C$8/12)-IF('1. Your Debts'!$F$8&gt;0,MIN('1. Your Debts'!$F$8,E43*(1+'1. Your Debts'!$C$8/12)),MIN(MAX(E43*(1+'1. Your Debts'!$C$8/12)*'1. Your Debts'!$D$8,'1. Your Debts'!$E$8),E43*(1+'1. Your Debts'!$C$8/12))))</f>
        <v>0</v>
      </c>
      <c r="F44" s="15" t="n">
        <f aca="false">MAX(0,F43*(1+'1. Your Debts'!$C$9/12)-IF('1. Your Debts'!$F$9&gt;0,MIN('1. Your Debts'!$F$9,F43*(1+'1. Your Debts'!$C$9/12)),MIN(MAX(F43*(1+'1. Your Debts'!$C$9/12)*'1. Your Debts'!$D$9,'1. Your Debts'!$E$9),F43*(1+'1. Your Debts'!$C$9/12))))</f>
        <v>946.562755867031</v>
      </c>
      <c r="G44" s="15" t="n">
        <f aca="false">(B43*'1. Your Debts'!$C$5+C43*'1. Your Debts'!$C$6+D43*'1. Your Debts'!$C$7+E43*'1. Your Debts'!$C$8+F43*'1. Your Debts'!$C$9)/12</f>
        <v>85.1902361643458</v>
      </c>
      <c r="H44" s="15" t="n">
        <f aca="false">I43+G44-I44</f>
        <v>291.36277252023</v>
      </c>
      <c r="I44" s="15" t="n">
        <f aca="false">SUM(B44:F44)</f>
        <v>5014.84593736318</v>
      </c>
    </row>
    <row r="45" customFormat="false" ht="15" hidden="false" customHeight="false" outlineLevel="0" collapsed="false">
      <c r="A45" s="10" t="n">
        <v>37</v>
      </c>
      <c r="B45" s="15" t="n">
        <f aca="false">MAX(0,B44*(1+'1. Your Debts'!$C$5/12)-IF('1. Your Debts'!$F$5&gt;0,MIN('1. Your Debts'!$F$5,B44*(1+'1. Your Debts'!$C$5/12)),MIN(MAX(B44*(1+'1. Your Debts'!$C$5/12)*'1. Your Debts'!$D$5,'1. Your Debts'!$E$5),B44*(1+'1. Your Debts'!$C$5/12))))</f>
        <v>497.721334949585</v>
      </c>
      <c r="C45" s="15" t="n">
        <f aca="false">MAX(0,C44*(1+'1. Your Debts'!$C$6/12)-IF('1. Your Debts'!$F$6&gt;0,MIN('1. Your Debts'!$F$6,C44*(1+'1. Your Debts'!$C$6/12)),MIN(MAX(C44*(1+'1. Your Debts'!$C$6/12)*'1. Your Debts'!$D$6,'1. Your Debts'!$E$6),C44*(1+'1. Your Debts'!$C$6/12))))</f>
        <v>2523.94345096774</v>
      </c>
      <c r="D45" s="15" t="n">
        <f aca="false">MAX(0,D44*(1+'1. Your Debts'!$C$7/12)-IF('1. Your Debts'!$F$7&gt;0,MIN('1. Your Debts'!$F$7,D44*(1+'1. Your Debts'!$C$7/12)),MIN(MAX(D44*(1+'1. Your Debts'!$C$7/12)*'1. Your Debts'!$D$7,'1. Your Debts'!$E$7),D44*(1+'1. Your Debts'!$C$7/12))))</f>
        <v>1013.09816802015</v>
      </c>
      <c r="E45" s="15" t="n">
        <f aca="false">MAX(0,E44*(1+'1. Your Debts'!$C$8/12)-IF('1. Your Debts'!$F$8&gt;0,MIN('1. Your Debts'!$F$8,E44*(1+'1. Your Debts'!$C$8/12)),MIN(MAX(E44*(1+'1. Your Debts'!$C$8/12)*'1. Your Debts'!$D$8,'1. Your Debts'!$E$8),E44*(1+'1. Your Debts'!$C$8/12))))</f>
        <v>0</v>
      </c>
      <c r="F45" s="15" t="n">
        <f aca="false">MAX(0,F44*(1+'1. Your Debts'!$C$9/12)-IF('1. Your Debts'!$F$9&gt;0,MIN('1. Your Debts'!$F$9,F44*(1+'1. Your Debts'!$C$9/12)),MIN(MAX(F44*(1+'1. Your Debts'!$C$9/12)*'1. Your Debts'!$D$9,'1. Your Debts'!$E$9),F44*(1+'1. Your Debts'!$C$9/12))))</f>
        <v>772.794294009822</v>
      </c>
      <c r="G45" s="15" t="n">
        <f aca="false">(B44*'1. Your Debts'!$C$5+C44*'1. Your Debts'!$C$6+D44*'1. Your Debts'!$C$7+E44*'1. Your Debts'!$C$8+F44*'1. Your Debts'!$C$9)/12</f>
        <v>83.4046854299529</v>
      </c>
      <c r="H45" s="15" t="n">
        <f aca="false">I44+G45-I45</f>
        <v>290.693374845843</v>
      </c>
      <c r="I45" s="15" t="n">
        <f aca="false">SUM(B45:F45)</f>
        <v>4807.55724794729</v>
      </c>
    </row>
    <row r="46" customFormat="false" ht="15" hidden="false" customHeight="false" outlineLevel="0" collapsed="false">
      <c r="A46" s="10" t="n">
        <v>38</v>
      </c>
      <c r="B46" s="15" t="n">
        <f aca="false">MAX(0,B45*(1+'1. Your Debts'!$C$5/12)-IF('1. Your Debts'!$F$5&gt;0,MIN('1. Your Debts'!$F$5,B45*(1+'1. Your Debts'!$C$5/12)),MIN(MAX(B45*(1+'1. Your Debts'!$C$5/12)*'1. Your Debts'!$D$5,'1. Your Debts'!$E$5),B45*(1+'1. Your Debts'!$C$5/12))))</f>
        <v>490.122891545412</v>
      </c>
      <c r="C46" s="15" t="n">
        <f aca="false">MAX(0,C45*(1+'1. Your Debts'!$C$6/12)-IF('1. Your Debts'!$F$6&gt;0,MIN('1. Your Debts'!$F$6,C45*(1+'1. Your Debts'!$C$6/12)),MIN(MAX(C45*(1+'1. Your Debts'!$C$6/12)*'1. Your Debts'!$D$6,'1. Your Debts'!$E$6),C45*(1+'1. Your Debts'!$C$6/12))))</f>
        <v>2507.80598752811</v>
      </c>
      <c r="D46" s="15" t="n">
        <f aca="false">MAX(0,D45*(1+'1. Your Debts'!$C$7/12)-IF('1. Your Debts'!$F$7&gt;0,MIN('1. Your Debts'!$F$7,D45*(1+'1. Your Debts'!$C$7/12)),MIN(MAX(D45*(1+'1. Your Debts'!$C$7/12)*'1. Your Debts'!$D$7,'1. Your Debts'!$E$7),D45*(1+'1. Your Debts'!$C$7/12))))</f>
        <v>1003.3281025623</v>
      </c>
      <c r="E46" s="15" t="n">
        <f aca="false">MAX(0,E45*(1+'1. Your Debts'!$C$8/12)-IF('1. Your Debts'!$F$8&gt;0,MIN('1. Your Debts'!$F$8,E45*(1+'1. Your Debts'!$C$8/12)),MIN(MAX(E45*(1+'1. Your Debts'!$C$8/12)*'1. Your Debts'!$D$8,'1. Your Debts'!$E$8),E45*(1+'1. Your Debts'!$C$8/12))))</f>
        <v>0</v>
      </c>
      <c r="F46" s="15" t="n">
        <f aca="false">MAX(0,F45*(1+'1. Your Debts'!$C$9/12)-IF('1. Your Debts'!$F$9&gt;0,MIN('1. Your Debts'!$F$9,F45*(1+'1. Your Debts'!$C$9/12)),MIN(MAX(F45*(1+'1. Your Debts'!$C$9/12)*'1. Your Debts'!$D$9,'1. Your Debts'!$E$9),F45*(1+'1. Your Debts'!$C$9/12))))</f>
        <v>597.881856445387</v>
      </c>
      <c r="G46" s="15" t="n">
        <f aca="false">(B45*'1. Your Debts'!$C$5+C45*'1. Your Debts'!$C$6+D45*'1. Your Debts'!$C$7+E45*'1. Your Debts'!$C$8+F45*'1. Your Debts'!$C$9)/12</f>
        <v>81.6106693670101</v>
      </c>
      <c r="H46" s="15" t="n">
        <f aca="false">I45+G46-I46</f>
        <v>290.029079233087</v>
      </c>
      <c r="I46" s="15" t="n">
        <f aca="false">SUM(B46:F46)</f>
        <v>4599.13883808121</v>
      </c>
    </row>
    <row r="47" customFormat="false" ht="15" hidden="false" customHeight="false" outlineLevel="0" collapsed="false">
      <c r="A47" s="10" t="n">
        <v>39</v>
      </c>
      <c r="B47" s="15" t="n">
        <f aca="false">MAX(0,B46*(1+'1. Your Debts'!$C$5/12)-IF('1. Your Debts'!$F$5&gt;0,MIN('1. Your Debts'!$F$5,B46*(1+'1. Your Debts'!$C$5/12)),MIN(MAX(B46*(1+'1. Your Debts'!$C$5/12)*'1. Your Debts'!$D$5,'1. Your Debts'!$E$5),B46*(1+'1. Your Debts'!$C$5/12))))</f>
        <v>482.335120259752</v>
      </c>
      <c r="C47" s="15" t="n">
        <f aca="false">MAX(0,C46*(1+'1. Your Debts'!$C$6/12)-IF('1. Your Debts'!$F$6&gt;0,MIN('1. Your Debts'!$F$6,C46*(1+'1. Your Debts'!$C$6/12)),MIN(MAX(C46*(1+'1. Your Debts'!$C$6/12)*'1. Your Debts'!$D$6,'1. Your Debts'!$E$6),C46*(1+'1. Your Debts'!$C$6/12))))</f>
        <v>2491.77170299535</v>
      </c>
      <c r="D47" s="15" t="n">
        <f aca="false">MAX(0,D46*(1+'1. Your Debts'!$C$7/12)-IF('1. Your Debts'!$F$7&gt;0,MIN('1. Your Debts'!$F$7,D46*(1+'1. Your Debts'!$C$7/12)),MIN(MAX(D46*(1+'1. Your Debts'!$C$7/12)*'1. Your Debts'!$D$7,'1. Your Debts'!$E$7),D46*(1+'1. Your Debts'!$C$7/12))))</f>
        <v>993.652257173216</v>
      </c>
      <c r="E47" s="15" t="n">
        <f aca="false">MAX(0,E46*(1+'1. Your Debts'!$C$8/12)-IF('1. Your Debts'!$F$8&gt;0,MIN('1. Your Debts'!$F$8,E46*(1+'1. Your Debts'!$C$8/12)),MIN(MAX(E46*(1+'1. Your Debts'!$C$8/12)*'1. Your Debts'!$D$8,'1. Your Debts'!$E$8),E46*(1+'1. Your Debts'!$C$8/12))))</f>
        <v>0</v>
      </c>
      <c r="F47" s="15" t="n">
        <f aca="false">MAX(0,F46*(1+'1. Your Debts'!$C$9/12)-IF('1. Your Debts'!$F$9&gt;0,MIN('1. Your Debts'!$F$9,F46*(1+'1. Your Debts'!$C$9/12)),MIN(MAX(F46*(1+'1. Your Debts'!$C$9/12)*'1. Your Debts'!$D$9,'1. Your Debts'!$E$9),F46*(1+'1. Your Debts'!$C$9/12))))</f>
        <v>421.817912000319</v>
      </c>
      <c r="G47" s="15" t="n">
        <f aca="false">(B46*'1. Your Debts'!$C$5+C46*'1. Your Debts'!$C$6+D46*'1. Your Debts'!$C$7+E46*'1. Your Debts'!$C$8+F46*'1. Your Debts'!$C$9)/12</f>
        <v>79.8079994799563</v>
      </c>
      <c r="H47" s="15" t="n">
        <f aca="false">I46+G47-I47</f>
        <v>289.369845132528</v>
      </c>
      <c r="I47" s="15" t="n">
        <f aca="false">SUM(B47:F47)</f>
        <v>4389.57699242864</v>
      </c>
    </row>
    <row r="48" customFormat="false" ht="15" hidden="false" customHeight="false" outlineLevel="0" collapsed="false">
      <c r="A48" s="10" t="n">
        <v>40</v>
      </c>
      <c r="B48" s="15" t="n">
        <f aca="false">MAX(0,B47*(1+'1. Your Debts'!$C$5/12)-IF('1. Your Debts'!$F$5&gt;0,MIN('1. Your Debts'!$F$5,B47*(1+'1. Your Debts'!$C$5/12)),MIN(MAX(B47*(1+'1. Your Debts'!$C$5/12)*'1. Your Debts'!$D$5,'1. Your Debts'!$E$5),B47*(1+'1. Your Debts'!$C$5/12))))</f>
        <v>474.35330367289</v>
      </c>
      <c r="C48" s="15" t="n">
        <f aca="false">MAX(0,C47*(1+'1. Your Debts'!$C$6/12)-IF('1. Your Debts'!$F$6&gt;0,MIN('1. Your Debts'!$F$6,C47*(1+'1. Your Debts'!$C$6/12)),MIN(MAX(C47*(1+'1. Your Debts'!$C$6/12)*'1. Your Debts'!$D$6,'1. Your Debts'!$E$6),C47*(1+'1. Your Debts'!$C$6/12))))</f>
        <v>2475.83993766933</v>
      </c>
      <c r="D48" s="15" t="n">
        <f aca="false">MAX(0,D47*(1+'1. Your Debts'!$C$7/12)-IF('1. Your Debts'!$F$7&gt;0,MIN('1. Your Debts'!$F$7,D47*(1+'1. Your Debts'!$C$7/12)),MIN(MAX(D47*(1+'1. Your Debts'!$C$7/12)*'1. Your Debts'!$D$7,'1. Your Debts'!$E$7),D47*(1+'1. Your Debts'!$C$7/12))))</f>
        <v>984.069723218102</v>
      </c>
      <c r="E48" s="15" t="n">
        <f aca="false">MAX(0,E47*(1+'1. Your Debts'!$C$8/12)-IF('1. Your Debts'!$F$8&gt;0,MIN('1. Your Debts'!$F$8,E47*(1+'1. Your Debts'!$C$8/12)),MIN(MAX(E47*(1+'1. Your Debts'!$C$8/12)*'1. Your Debts'!$D$8,'1. Your Debts'!$E$8),E47*(1+'1. Your Debts'!$C$8/12))))</f>
        <v>0</v>
      </c>
      <c r="F48" s="15" t="n">
        <f aca="false">MAX(0,F47*(1+'1. Your Debts'!$C$9/12)-IF('1. Your Debts'!$F$9&gt;0,MIN('1. Your Debts'!$F$9,F47*(1+'1. Your Debts'!$C$9/12)),MIN(MAX(F47*(1+'1. Your Debts'!$C$9/12)*'1. Your Debts'!$D$9,'1. Your Debts'!$E$9),F47*(1+'1. Your Debts'!$C$9/12))))</f>
        <v>244.594879920988</v>
      </c>
      <c r="G48" s="15" t="n">
        <f aca="false">(B47*'1. Your Debts'!$C$5+C47*'1. Your Debts'!$C$6+D47*'1. Your Debts'!$C$7+E47*'1. Your Debts'!$C$8+F47*'1. Your Debts'!$C$9)/12</f>
        <v>77.9964843831137</v>
      </c>
      <c r="H48" s="15" t="n">
        <f aca="false">I47+G48-I48</f>
        <v>288.715632330447</v>
      </c>
      <c r="I48" s="15" t="n">
        <f aca="false">SUM(B48:F48)</f>
        <v>4178.85784448131</v>
      </c>
    </row>
    <row r="49" customFormat="false" ht="15" hidden="false" customHeight="false" outlineLevel="0" collapsed="false">
      <c r="A49" s="10" t="n">
        <v>41</v>
      </c>
      <c r="B49" s="15" t="n">
        <f aca="false">MAX(0,B48*(1+'1. Your Debts'!$C$5/12)-IF('1. Your Debts'!$F$5&gt;0,MIN('1. Your Debts'!$F$5,B48*(1+'1. Your Debts'!$C$5/12)),MIN(MAX(B48*(1+'1. Your Debts'!$C$5/12)*'1. Your Debts'!$D$5,'1. Your Debts'!$E$5),B48*(1+'1. Your Debts'!$C$5/12))))</f>
        <v>466.17260682274</v>
      </c>
      <c r="C49" s="15" t="n">
        <f aca="false">MAX(0,C48*(1+'1. Your Debts'!$C$6/12)-IF('1. Your Debts'!$F$6&gt;0,MIN('1. Your Debts'!$F$6,C48*(1+'1. Your Debts'!$C$6/12)),MIN(MAX(C48*(1+'1. Your Debts'!$C$6/12)*'1. Your Debts'!$D$6,'1. Your Debts'!$E$6),C48*(1+'1. Your Debts'!$C$6/12))))</f>
        <v>2460.01003606785</v>
      </c>
      <c r="D49" s="15" t="n">
        <f aca="false">MAX(0,D48*(1+'1. Your Debts'!$C$7/12)-IF('1. Your Debts'!$F$7&gt;0,MIN('1. Your Debts'!$F$7,D48*(1+'1. Your Debts'!$C$7/12)),MIN(MAX(D48*(1+'1. Your Debts'!$C$7/12)*'1. Your Debts'!$D$7,'1. Your Debts'!$E$7),D48*(1+'1. Your Debts'!$C$7/12))))</f>
        <v>974.568821358787</v>
      </c>
      <c r="E49" s="15" t="n">
        <f aca="false">MAX(0,E48*(1+'1. Your Debts'!$C$8/12)-IF('1. Your Debts'!$F$8&gt;0,MIN('1. Your Debts'!$F$8,E48*(1+'1. Your Debts'!$C$8/12)),MIN(MAX(E48*(1+'1. Your Debts'!$C$8/12)*'1. Your Debts'!$D$8,'1. Your Debts'!$E$8),E48*(1+'1. Your Debts'!$C$8/12))))</f>
        <v>0</v>
      </c>
      <c r="F49" s="15" t="n">
        <f aca="false">MAX(0,F48*(1+'1. Your Debts'!$C$9/12)-IF('1. Your Debts'!$F$9&gt;0,MIN('1. Your Debts'!$F$9,F48*(1+'1. Your Debts'!$C$9/12)),MIN(MAX(F48*(1+'1. Your Debts'!$C$9/12)*'1. Your Debts'!$D$9,'1. Your Debts'!$E$9),F48*(1+'1. Your Debts'!$C$9/12))))</f>
        <v>66.2051295471345</v>
      </c>
      <c r="G49" s="15" t="n">
        <f aca="false">(B48*'1. Your Debts'!$C$5+C48*'1. Your Debts'!$C$6+D48*'1. Your Debts'!$C$7+E48*'1. Your Debts'!$C$8+F48*'1. Your Debts'!$C$9)/12</f>
        <v>76.1759297272041</v>
      </c>
      <c r="H49" s="15" t="n">
        <f aca="false">I48+G49-I49</f>
        <v>288.077180411996</v>
      </c>
      <c r="I49" s="15" t="n">
        <f aca="false">SUM(B49:F49)</f>
        <v>3966.95659379651</v>
      </c>
    </row>
    <row r="50" customFormat="false" ht="15" hidden="false" customHeight="false" outlineLevel="0" collapsed="false">
      <c r="A50" s="10" t="n">
        <v>42</v>
      </c>
      <c r="B50" s="15" t="n">
        <f aca="false">MAX(0,B49*(1+'1. Your Debts'!$C$5/12)-IF('1. Your Debts'!$F$5&gt;0,MIN('1. Your Debts'!$F$5,B49*(1+'1. Your Debts'!$C$5/12)),MIN(MAX(B49*(1+'1. Your Debts'!$C$5/12)*'1. Your Debts'!$D$5,'1. Your Debts'!$E$5),B49*(1+'1. Your Debts'!$C$5/12))))</f>
        <v>457.788074276073</v>
      </c>
      <c r="C50" s="15" t="n">
        <f aca="false">MAX(0,C49*(1+'1. Your Debts'!$C$6/12)-IF('1. Your Debts'!$F$6&gt;0,MIN('1. Your Debts'!$F$6,C49*(1+'1. Your Debts'!$C$6/12)),MIN(MAX(C49*(1+'1. Your Debts'!$C$6/12)*'1. Your Debts'!$D$6,'1. Your Debts'!$E$6),C49*(1+'1. Your Debts'!$C$6/12))))</f>
        <v>2444.28134689974</v>
      </c>
      <c r="D50" s="15" t="n">
        <f aca="false">MAX(0,D49*(1+'1. Your Debts'!$C$7/12)-IF('1. Your Debts'!$F$7&gt;0,MIN('1. Your Debts'!$F$7,D49*(1+'1. Your Debts'!$C$7/12)),MIN(MAX(D49*(1+'1. Your Debts'!$C$7/12)*'1. Your Debts'!$D$7,'1. Your Debts'!$E$7),D49*(1+'1. Your Debts'!$C$7/12))))</f>
        <v>964.918280295187</v>
      </c>
      <c r="E50" s="15" t="n">
        <f aca="false">MAX(0,E49*(1+'1. Your Debts'!$C$8/12)-IF('1. Your Debts'!$F$8&gt;0,MIN('1. Your Debts'!$F$8,E49*(1+'1. Your Debts'!$C$8/12)),MIN(MAX(E49*(1+'1. Your Debts'!$C$8/12)*'1. Your Debts'!$D$8,'1. Your Debts'!$E$8),E49*(1+'1. Your Debts'!$C$8/12))))</f>
        <v>0</v>
      </c>
      <c r="F50" s="15" t="n">
        <f aca="false">MAX(0,F49*(1+'1. Your Debts'!$C$9/12)-IF('1. Your Debts'!$F$9&gt;0,MIN('1. Your Debts'!$F$9,F49*(1+'1. Your Debts'!$C$9/12)),MIN(MAX(F49*(1+'1. Your Debts'!$C$9/12)*'1. Your Debts'!$D$9,'1. Your Debts'!$E$9),F49*(1+'1. Your Debts'!$C$9/12))))</f>
        <v>0</v>
      </c>
      <c r="G50" s="15" t="n">
        <f aca="false">(B49*'1. Your Debts'!$C$5+C49*'1. Your Debts'!$C$6+D49*'1. Your Debts'!$C$7+E49*'1. Your Debts'!$C$8+F49*'1. Your Debts'!$C$9)/12</f>
        <v>74.3459683475477</v>
      </c>
      <c r="H50" s="15" t="n">
        <f aca="false">I49+G50-I50</f>
        <v>174.314860673057</v>
      </c>
      <c r="I50" s="15" t="n">
        <f aca="false">SUM(B50:F50)</f>
        <v>3866.98770147101</v>
      </c>
    </row>
    <row r="51" customFormat="false" ht="15" hidden="false" customHeight="false" outlineLevel="0" collapsed="false">
      <c r="A51" s="10" t="n">
        <v>43</v>
      </c>
      <c r="B51" s="15" t="n">
        <f aca="false">MAX(0,B50*(1+'1. Your Debts'!$C$5/12)-IF('1. Your Debts'!$F$5&gt;0,MIN('1. Your Debts'!$F$5,B50*(1+'1. Your Debts'!$C$5/12)),MIN(MAX(B50*(1+'1. Your Debts'!$C$5/12)*'1. Your Debts'!$D$5,'1. Your Debts'!$E$5),B50*(1+'1. Your Debts'!$C$5/12))))</f>
        <v>449.194627126785</v>
      </c>
      <c r="C51" s="15" t="n">
        <f aca="false">MAX(0,C50*(1+'1. Your Debts'!$C$6/12)-IF('1. Your Debts'!$F$6&gt;0,MIN('1. Your Debts'!$F$6,C50*(1+'1. Your Debts'!$C$6/12)),MIN(MAX(C50*(1+'1. Your Debts'!$C$6/12)*'1. Your Debts'!$D$6,'1. Your Debts'!$E$6),C50*(1+'1. Your Debts'!$C$6/12))))</f>
        <v>2428.653223038</v>
      </c>
      <c r="D51" s="15" t="n">
        <f aca="false">MAX(0,D50*(1+'1. Your Debts'!$C$7/12)-IF('1. Your Debts'!$F$7&gt;0,MIN('1. Your Debts'!$F$7,D50*(1+'1. Your Debts'!$C$7/12)),MIN(MAX(D50*(1+'1. Your Debts'!$C$7/12)*'1. Your Debts'!$D$7,'1. Your Debts'!$E$7),D50*(1+'1. Your Debts'!$C$7/12))))</f>
        <v>955.115743209837</v>
      </c>
      <c r="E51" s="15" t="n">
        <f aca="false">MAX(0,E50*(1+'1. Your Debts'!$C$8/12)-IF('1. Your Debts'!$F$8&gt;0,MIN('1. Your Debts'!$F$8,E50*(1+'1. Your Debts'!$C$8/12)),MIN(MAX(E50*(1+'1. Your Debts'!$C$8/12)*'1. Your Debts'!$D$8,'1. Your Debts'!$E$8),E50*(1+'1. Your Debts'!$C$8/12))))</f>
        <v>0</v>
      </c>
      <c r="F51" s="15" t="n">
        <f aca="false">MAX(0,F50*(1+'1. Your Debts'!$C$9/12)-IF('1. Your Debts'!$F$9&gt;0,MIN('1. Your Debts'!$F$9,F50*(1+'1. Your Debts'!$C$9/12)),MIN(MAX(F50*(1+'1. Your Debts'!$C$9/12)*'1. Your Debts'!$D$9,'1. Your Debts'!$E$9),F50*(1+'1. Your Debts'!$C$9/12))))</f>
        <v>0</v>
      </c>
      <c r="G51" s="15" t="n">
        <f aca="false">(B50*'1. Your Debts'!$C$5+C50*'1. Your Debts'!$C$6+D50*'1. Your Debts'!$C$7+E50*'1. Your Debts'!$C$8+F50*'1. Your Debts'!$C$9)/12</f>
        <v>73.2490514686982</v>
      </c>
      <c r="H51" s="15" t="n">
        <f aca="false">I50+G51-I51</f>
        <v>107.273159565077</v>
      </c>
      <c r="I51" s="15" t="n">
        <f aca="false">SUM(B51:F51)</f>
        <v>3832.96359337463</v>
      </c>
    </row>
    <row r="52" customFormat="false" ht="15" hidden="false" customHeight="false" outlineLevel="0" collapsed="false">
      <c r="A52" s="10" t="n">
        <v>44</v>
      </c>
      <c r="B52" s="15" t="n">
        <f aca="false">MAX(0,B51*(1+'1. Your Debts'!$C$5/12)-IF('1. Your Debts'!$F$5&gt;0,MIN('1. Your Debts'!$F$5,B51*(1+'1. Your Debts'!$C$5/12)),MIN(MAX(B51*(1+'1. Your Debts'!$C$5/12)*'1. Your Debts'!$D$5,'1. Your Debts'!$E$5),B51*(1+'1. Your Debts'!$C$5/12))))</f>
        <v>440.387059919361</v>
      </c>
      <c r="C52" s="15" t="n">
        <f aca="false">MAX(0,C51*(1+'1. Your Debts'!$C$6/12)-IF('1. Your Debts'!$F$6&gt;0,MIN('1. Your Debts'!$F$6,C51*(1+'1. Your Debts'!$C$6/12)),MIN(MAX(C51*(1+'1. Your Debts'!$C$6/12)*'1. Your Debts'!$D$6,'1. Your Debts'!$E$6),C51*(1+'1. Your Debts'!$C$6/12))))</f>
        <v>2413.12502149321</v>
      </c>
      <c r="D52" s="15" t="n">
        <f aca="false">MAX(0,D51*(1+'1. Your Debts'!$C$7/12)-IF('1. Your Debts'!$F$7&gt;0,MIN('1. Your Debts'!$F$7,D51*(1+'1. Your Debts'!$C$7/12)),MIN(MAX(D51*(1+'1. Your Debts'!$C$7/12)*'1. Your Debts'!$D$7,'1. Your Debts'!$E$7),D51*(1+'1. Your Debts'!$C$7/12))))</f>
        <v>945.158816165391</v>
      </c>
      <c r="E52" s="15" t="n">
        <f aca="false">MAX(0,E51*(1+'1. Your Debts'!$C$8/12)-IF('1. Your Debts'!$F$8&gt;0,MIN('1. Your Debts'!$F$8,E51*(1+'1. Your Debts'!$C$8/12)),MIN(MAX(E51*(1+'1. Your Debts'!$C$8/12)*'1. Your Debts'!$D$8,'1. Your Debts'!$E$8),E51*(1+'1. Your Debts'!$C$8/12))))</f>
        <v>0</v>
      </c>
      <c r="F52" s="15" t="n">
        <f aca="false">MAX(0,F51*(1+'1. Your Debts'!$C$9/12)-IF('1. Your Debts'!$F$9&gt;0,MIN('1. Your Debts'!$F$9,F51*(1+'1. Your Debts'!$C$9/12)),MIN(MAX(F51*(1+'1. Your Debts'!$C$9/12)*'1. Your Debts'!$D$9,'1. Your Debts'!$E$9),F51*(1+'1. Your Debts'!$C$9/12))))</f>
        <v>0</v>
      </c>
      <c r="G52" s="15" t="n">
        <f aca="false">(B51*'1. Your Debts'!$C$5+C51*'1. Your Debts'!$C$6+D51*'1. Your Debts'!$C$7+E51*'1. Your Debts'!$C$8+F51*'1. Your Debts'!$C$9)/12</f>
        <v>72.5823047544393</v>
      </c>
      <c r="H52" s="15" t="n">
        <f aca="false">I51+G52-I52</f>
        <v>106.875000551108</v>
      </c>
      <c r="I52" s="15" t="n">
        <f aca="false">SUM(B52:F52)</f>
        <v>3798.67089757796</v>
      </c>
    </row>
    <row r="53" customFormat="false" ht="15" hidden="false" customHeight="false" outlineLevel="0" collapsed="false">
      <c r="A53" s="10" t="n">
        <v>45</v>
      </c>
      <c r="B53" s="15" t="n">
        <f aca="false">MAX(0,B52*(1+'1. Your Debts'!$C$5/12)-IF('1. Your Debts'!$F$5&gt;0,MIN('1. Your Debts'!$F$5,B52*(1+'1. Your Debts'!$C$5/12)),MIN(MAX(B52*(1+'1. Your Debts'!$C$5/12)*'1. Your Debts'!$D$5,'1. Your Debts'!$E$5),B52*(1+'1. Your Debts'!$C$5/12))))</f>
        <v>431.360037495685</v>
      </c>
      <c r="C53" s="15" t="n">
        <f aca="false">MAX(0,C52*(1+'1. Your Debts'!$C$6/12)-IF('1. Your Debts'!$F$6&gt;0,MIN('1. Your Debts'!$F$6,C52*(1+'1. Your Debts'!$C$6/12)),MIN(MAX(C52*(1+'1. Your Debts'!$C$6/12)*'1. Your Debts'!$D$6,'1. Your Debts'!$E$6),C52*(1+'1. Your Debts'!$C$6/12))))</f>
        <v>2397.69610338703</v>
      </c>
      <c r="D53" s="15" t="n">
        <f aca="false">MAX(0,D52*(1+'1. Your Debts'!$C$7/12)-IF('1. Your Debts'!$F$7&gt;0,MIN('1. Your Debts'!$F$7,D52*(1+'1. Your Debts'!$C$7/12)),MIN(MAX(D52*(1+'1. Your Debts'!$C$7/12)*'1. Your Debts'!$D$7,'1. Your Debts'!$E$7),D52*(1+'1. Your Debts'!$C$7/12))))</f>
        <v>935.045067519996</v>
      </c>
      <c r="E53" s="15" t="n">
        <f aca="false">MAX(0,E52*(1+'1. Your Debts'!$C$8/12)-IF('1. Your Debts'!$F$8&gt;0,MIN('1. Your Debts'!$F$8,E52*(1+'1. Your Debts'!$C$8/12)),MIN(MAX(E52*(1+'1. Your Debts'!$C$8/12)*'1. Your Debts'!$D$8,'1. Your Debts'!$E$8),E52*(1+'1. Your Debts'!$C$8/12))))</f>
        <v>0</v>
      </c>
      <c r="F53" s="15" t="n">
        <f aca="false">MAX(0,F52*(1+'1. Your Debts'!$C$9/12)-IF('1. Your Debts'!$F$9&gt;0,MIN('1. Your Debts'!$F$9,F52*(1+'1. Your Debts'!$C$9/12)),MIN(MAX(F52*(1+'1. Your Debts'!$C$9/12)*'1. Your Debts'!$D$9,'1. Your Debts'!$E$9),F52*(1+'1. Your Debts'!$C$9/12))))</f>
        <v>0</v>
      </c>
      <c r="G53" s="15" t="n">
        <f aca="false">(B52*'1. Your Debts'!$C$5+C52*'1. Your Debts'!$C$6+D52*'1. Your Debts'!$C$7+E52*'1. Your Debts'!$C$8+F52*'1. Your Debts'!$C$9)/12</f>
        <v>71.909698091091</v>
      </c>
      <c r="H53" s="15" t="n">
        <f aca="false">I52+G53-I53</f>
        <v>106.479387266334</v>
      </c>
      <c r="I53" s="15" t="n">
        <f aca="false">SUM(B53:F53)</f>
        <v>3764.10120840271</v>
      </c>
    </row>
    <row r="54" customFormat="false" ht="15" hidden="false" customHeight="false" outlineLevel="0" collapsed="false">
      <c r="A54" s="10" t="n">
        <v>46</v>
      </c>
      <c r="B54" s="15" t="n">
        <f aca="false">MAX(0,B53*(1+'1. Your Debts'!$C$5/12)-IF('1. Your Debts'!$F$5&gt;0,MIN('1. Your Debts'!$F$5,B53*(1+'1. Your Debts'!$C$5/12)),MIN(MAX(B53*(1+'1. Your Debts'!$C$5/12)*'1. Your Debts'!$D$5,'1. Your Debts'!$E$5),B53*(1+'1. Your Debts'!$C$5/12))))</f>
        <v>422.108091763286</v>
      </c>
      <c r="C54" s="15" t="n">
        <f aca="false">MAX(0,C53*(1+'1. Your Debts'!$C$6/12)-IF('1. Your Debts'!$F$6&gt;0,MIN('1. Your Debts'!$F$6,C53*(1+'1. Your Debts'!$C$6/12)),MIN(MAX(C53*(1+'1. Your Debts'!$C$6/12)*'1. Your Debts'!$D$6,'1. Your Debts'!$E$6),C53*(1+'1. Your Debts'!$C$6/12))))</f>
        <v>2382.365833926</v>
      </c>
      <c r="D54" s="15" t="n">
        <f aca="false">MAX(0,D53*(1+'1. Your Debts'!$C$7/12)-IF('1. Your Debts'!$F$7&gt;0,MIN('1. Your Debts'!$F$7,D53*(1+'1. Your Debts'!$C$7/12)),MIN(MAX(D53*(1+'1. Your Debts'!$C$7/12)*'1. Your Debts'!$D$7,'1. Your Debts'!$E$7),D53*(1+'1. Your Debts'!$C$7/12))))</f>
        <v>924.772027333436</v>
      </c>
      <c r="E54" s="15" t="n">
        <f aca="false">MAX(0,E53*(1+'1. Your Debts'!$C$8/12)-IF('1. Your Debts'!$F$8&gt;0,MIN('1. Your Debts'!$F$8,E53*(1+'1. Your Debts'!$C$8/12)),MIN(MAX(E53*(1+'1. Your Debts'!$C$8/12)*'1. Your Debts'!$D$8,'1. Your Debts'!$E$8),E53*(1+'1. Your Debts'!$C$8/12))))</f>
        <v>0</v>
      </c>
      <c r="F54" s="15" t="n">
        <f aca="false">MAX(0,F53*(1+'1. Your Debts'!$C$9/12)-IF('1. Your Debts'!$F$9&gt;0,MIN('1. Your Debts'!$F$9,F53*(1+'1. Your Debts'!$C$9/12)),MIN(MAX(F53*(1+'1. Your Debts'!$C$9/12)*'1. Your Debts'!$D$9,'1. Your Debts'!$E$9),F53*(1+'1. Your Debts'!$C$9/12))))</f>
        <v>0</v>
      </c>
      <c r="G54" s="15" t="n">
        <f aca="false">(B53*'1. Your Debts'!$C$5+C53*'1. Your Debts'!$C$6+D53*'1. Your Debts'!$C$7+E53*'1. Your Debts'!$C$8+F53*'1. Your Debts'!$C$9)/12</f>
        <v>71.23104805401</v>
      </c>
      <c r="H54" s="15" t="n">
        <f aca="false">I53+G54-I54</f>
        <v>106.086303434</v>
      </c>
      <c r="I54" s="15" t="n">
        <f aca="false">SUM(B54:F54)</f>
        <v>3729.24595302272</v>
      </c>
    </row>
    <row r="55" customFormat="false" ht="15" hidden="false" customHeight="false" outlineLevel="0" collapsed="false">
      <c r="A55" s="10" t="n">
        <v>47</v>
      </c>
      <c r="B55" s="15" t="n">
        <f aca="false">MAX(0,B54*(1+'1. Your Debts'!$C$5/12)-IF('1. Your Debts'!$F$5&gt;0,MIN('1. Your Debts'!$F$5,B54*(1+'1. Your Debts'!$C$5/12)),MIN(MAX(B54*(1+'1. Your Debts'!$C$5/12)*'1. Your Debts'!$D$5,'1. Your Debts'!$E$5),B54*(1+'1. Your Debts'!$C$5/12))))</f>
        <v>412.625618383055</v>
      </c>
      <c r="C55" s="15" t="n">
        <f aca="false">MAX(0,C54*(1+'1. Your Debts'!$C$6/12)-IF('1. Your Debts'!$F$6&gt;0,MIN('1. Your Debts'!$F$6,C54*(1+'1. Your Debts'!$C$6/12)),MIN(MAX(C54*(1+'1. Your Debts'!$C$6/12)*'1. Your Debts'!$D$6,'1. Your Debts'!$E$6),C54*(1+'1. Your Debts'!$C$6/12))))</f>
        <v>2367.13358237534</v>
      </c>
      <c r="D55" s="15" t="n">
        <f aca="false">MAX(0,D54*(1+'1. Your Debts'!$C$7/12)-IF('1. Your Debts'!$F$7&gt;0,MIN('1. Your Debts'!$F$7,D54*(1+'1. Your Debts'!$C$7/12)),MIN(MAX(D54*(1+'1. Your Debts'!$C$7/12)*'1. Your Debts'!$D$7,'1. Your Debts'!$E$7),D54*(1+'1. Your Debts'!$C$7/12))))</f>
        <v>914.337186763938</v>
      </c>
      <c r="E55" s="15" t="n">
        <f aca="false">MAX(0,E54*(1+'1. Your Debts'!$C$8/12)-IF('1. Your Debts'!$F$8&gt;0,MIN('1. Your Debts'!$F$8,E54*(1+'1. Your Debts'!$C$8/12)),MIN(MAX(E54*(1+'1. Your Debts'!$C$8/12)*'1. Your Debts'!$D$8,'1. Your Debts'!$E$8),E54*(1+'1. Your Debts'!$C$8/12))))</f>
        <v>0</v>
      </c>
      <c r="F55" s="15" t="n">
        <f aca="false">MAX(0,F54*(1+'1. Your Debts'!$C$9/12)-IF('1. Your Debts'!$F$9&gt;0,MIN('1. Your Debts'!$F$9,F54*(1+'1. Your Debts'!$C$9/12)),MIN(MAX(F54*(1+'1. Your Debts'!$C$9/12)*'1. Your Debts'!$D$9,'1. Your Debts'!$E$9),F54*(1+'1. Your Debts'!$C$9/12))))</f>
        <v>0</v>
      </c>
      <c r="G55" s="15" t="n">
        <f aca="false">(B54*'1. Your Debts'!$C$5+C54*'1. Your Debts'!$C$6+D54*'1. Your Debts'!$C$7+E54*'1. Your Debts'!$C$8+F54*'1. Your Debts'!$C$9)/12</f>
        <v>70.5461673810247</v>
      </c>
      <c r="H55" s="15" t="n">
        <f aca="false">I54+G55-I55</f>
        <v>105.695732881419</v>
      </c>
      <c r="I55" s="15" t="n">
        <f aca="false">SUM(B55:F55)</f>
        <v>3694.09638752233</v>
      </c>
    </row>
    <row r="56" customFormat="false" ht="15" hidden="false" customHeight="false" outlineLevel="0" collapsed="false">
      <c r="A56" s="10" t="n">
        <v>48</v>
      </c>
      <c r="B56" s="15" t="n">
        <f aca="false">MAX(0,B55*(1+'1. Your Debts'!$C$5/12)-IF('1. Your Debts'!$F$5&gt;0,MIN('1. Your Debts'!$F$5,B55*(1+'1. Your Debts'!$C$5/12)),MIN(MAX(B55*(1+'1. Your Debts'!$C$5/12)*'1. Your Debts'!$D$5,'1. Your Debts'!$E$5),B55*(1+'1. Your Debts'!$C$5/12))))</f>
        <v>402.906873374432</v>
      </c>
      <c r="C56" s="15" t="n">
        <f aca="false">MAX(0,C55*(1+'1. Your Debts'!$C$6/12)-IF('1. Your Debts'!$F$6&gt;0,MIN('1. Your Debts'!$F$6,C55*(1+'1. Your Debts'!$C$6/12)),MIN(MAX(C55*(1+'1. Your Debts'!$C$6/12)*'1. Your Debts'!$D$6,'1. Your Debts'!$E$6),C55*(1+'1. Your Debts'!$C$6/12))))</f>
        <v>2351.99872203303</v>
      </c>
      <c r="D56" s="15" t="n">
        <f aca="false">MAX(0,D55*(1+'1. Your Debts'!$C$7/12)-IF('1. Your Debts'!$F$7&gt;0,MIN('1. Your Debts'!$F$7,D55*(1+'1. Your Debts'!$C$7/12)),MIN(MAX(D55*(1+'1. Your Debts'!$C$7/12)*'1. Your Debts'!$D$7,'1. Your Debts'!$E$7),D55*(1+'1. Your Debts'!$C$7/12))))</f>
        <v>903.73799745547</v>
      </c>
      <c r="E56" s="15" t="n">
        <f aca="false">MAX(0,E55*(1+'1. Your Debts'!$C$8/12)-IF('1. Your Debts'!$F$8&gt;0,MIN('1. Your Debts'!$F$8,E55*(1+'1. Your Debts'!$C$8/12)),MIN(MAX(E55*(1+'1. Your Debts'!$C$8/12)*'1. Your Debts'!$D$8,'1. Your Debts'!$E$8),E55*(1+'1. Your Debts'!$C$8/12))))</f>
        <v>0</v>
      </c>
      <c r="F56" s="15" t="n">
        <f aca="false">MAX(0,F55*(1+'1. Your Debts'!$C$9/12)-IF('1. Your Debts'!$F$9&gt;0,MIN('1. Your Debts'!$F$9,F55*(1+'1. Your Debts'!$C$9/12)),MIN(MAX(F55*(1+'1. Your Debts'!$C$9/12)*'1. Your Debts'!$D$9,'1. Your Debts'!$E$9),F55*(1+'1. Your Debts'!$C$9/12))))</f>
        <v>0</v>
      </c>
      <c r="G56" s="15" t="n">
        <f aca="false">(B55*'1. Your Debts'!$C$5+C55*'1. Your Debts'!$C$6+D55*'1. Your Debts'!$C$7+E55*'1. Your Debts'!$C$8+F55*'1. Your Debts'!$C$9)/12</f>
        <v>69.8548648799058</v>
      </c>
      <c r="H56" s="15" t="n">
        <f aca="false">I55+G56-I56</f>
        <v>105.307659539308</v>
      </c>
      <c r="I56" s="15" t="n">
        <f aca="false">SUM(B56:F56)</f>
        <v>3658.64359286293</v>
      </c>
    </row>
    <row r="57" customFormat="false" ht="15" hidden="false" customHeight="false" outlineLevel="0" collapsed="false">
      <c r="A57" s="10" t="n">
        <v>49</v>
      </c>
      <c r="B57" s="15" t="n">
        <f aca="false">MAX(0,B56*(1+'1. Your Debts'!$C$5/12)-IF('1. Your Debts'!$F$5&gt;0,MIN('1. Your Debts'!$F$5,B56*(1+'1. Your Debts'!$C$5/12)),MIN(MAX(B56*(1+'1. Your Debts'!$C$5/12)*'1. Your Debts'!$D$5,'1. Your Debts'!$E$5),B56*(1+'1. Your Debts'!$C$5/12))))</f>
        <v>392.945969636012</v>
      </c>
      <c r="C57" s="15" t="n">
        <f aca="false">MAX(0,C56*(1+'1. Your Debts'!$C$6/12)-IF('1. Your Debts'!$F$6&gt;0,MIN('1. Your Debts'!$F$6,C56*(1+'1. Your Debts'!$C$6/12)),MIN(MAX(C56*(1+'1. Your Debts'!$C$6/12)*'1. Your Debts'!$D$6,'1. Your Debts'!$E$6),C56*(1+'1. Your Debts'!$C$6/12))))</f>
        <v>2336.96063020403</v>
      </c>
      <c r="D57" s="15" t="n">
        <f aca="false">MAX(0,D56*(1+'1. Your Debts'!$C$7/12)-IF('1. Your Debts'!$F$7&gt;0,MIN('1. Your Debts'!$F$7,D56*(1+'1. Your Debts'!$C$7/12)),MIN(MAX(D56*(1+'1. Your Debts'!$C$7/12)*'1. Your Debts'!$D$7,'1. Your Debts'!$E$7),D56*(1+'1. Your Debts'!$C$7/12))))</f>
        <v>892.971870915393</v>
      </c>
      <c r="E57" s="15" t="n">
        <f aca="false">MAX(0,E56*(1+'1. Your Debts'!$C$8/12)-IF('1. Your Debts'!$F$8&gt;0,MIN('1. Your Debts'!$F$8,E56*(1+'1. Your Debts'!$C$8/12)),MIN(MAX(E56*(1+'1. Your Debts'!$C$8/12)*'1. Your Debts'!$D$8,'1. Your Debts'!$E$8),E56*(1+'1. Your Debts'!$C$8/12))))</f>
        <v>0</v>
      </c>
      <c r="F57" s="15" t="n">
        <f aca="false">MAX(0,F56*(1+'1. Your Debts'!$C$9/12)-IF('1. Your Debts'!$F$9&gt;0,MIN('1. Your Debts'!$F$9,F56*(1+'1. Your Debts'!$C$9/12)),MIN(MAX(F56*(1+'1. Your Debts'!$C$9/12)*'1. Your Debts'!$D$9,'1. Your Debts'!$E$9),F56*(1+'1. Your Debts'!$C$9/12))))</f>
        <v>0</v>
      </c>
      <c r="G57" s="15" t="n">
        <f aca="false">(B56*'1. Your Debts'!$C$5+C56*'1. Your Debts'!$C$6+D56*'1. Your Debts'!$C$7+E56*'1. Your Debts'!$C$8+F56*'1. Your Debts'!$C$9)/12</f>
        <v>69.1569453336335</v>
      </c>
      <c r="H57" s="15" t="n">
        <f aca="false">I56+G57-I57</f>
        <v>104.922067441129</v>
      </c>
      <c r="I57" s="15" t="n">
        <f aca="false">SUM(B57:F57)</f>
        <v>3622.87847075543</v>
      </c>
    </row>
    <row r="58" customFormat="false" ht="15" hidden="false" customHeight="false" outlineLevel="0" collapsed="false">
      <c r="A58" s="10" t="n">
        <v>50</v>
      </c>
      <c r="B58" s="15" t="n">
        <f aca="false">MAX(0,B57*(1+'1. Your Debts'!$C$5/12)-IF('1. Your Debts'!$F$5&gt;0,MIN('1. Your Debts'!$F$5,B57*(1+'1. Your Debts'!$C$5/12)),MIN(MAX(B57*(1+'1. Your Debts'!$C$5/12)*'1. Your Debts'!$D$5,'1. Your Debts'!$E$5),B57*(1+'1. Your Debts'!$C$5/12))))</f>
        <v>382.736873379443</v>
      </c>
      <c r="C58" s="15" t="n">
        <f aca="false">MAX(0,C57*(1+'1. Your Debts'!$C$6/12)-IF('1. Your Debts'!$F$6&gt;0,MIN('1. Your Debts'!$F$6,C57*(1+'1. Your Debts'!$C$6/12)),MIN(MAX(C57*(1+'1. Your Debts'!$C$6/12)*'1. Your Debts'!$D$6,'1. Your Debts'!$E$6),C57*(1+'1. Your Debts'!$C$6/12))))</f>
        <v>2322.01868817466</v>
      </c>
      <c r="D58" s="15" t="n">
        <f aca="false">MAX(0,D57*(1+'1. Your Debts'!$C$7/12)-IF('1. Your Debts'!$F$7&gt;0,MIN('1. Your Debts'!$F$7,D57*(1+'1. Your Debts'!$C$7/12)),MIN(MAX(D57*(1+'1. Your Debts'!$C$7/12)*'1. Your Debts'!$D$7,'1. Your Debts'!$E$7),D57*(1+'1. Your Debts'!$C$7/12))))</f>
        <v>882.036177882311</v>
      </c>
      <c r="E58" s="15" t="n">
        <f aca="false">MAX(0,E57*(1+'1. Your Debts'!$C$8/12)-IF('1. Your Debts'!$F$8&gt;0,MIN('1. Your Debts'!$F$8,E57*(1+'1. Your Debts'!$C$8/12)),MIN(MAX(E57*(1+'1. Your Debts'!$C$8/12)*'1. Your Debts'!$D$8,'1. Your Debts'!$E$8),E57*(1+'1. Your Debts'!$C$8/12))))</f>
        <v>0</v>
      </c>
      <c r="F58" s="15" t="n">
        <f aca="false">MAX(0,F57*(1+'1. Your Debts'!$C$9/12)-IF('1. Your Debts'!$F$9&gt;0,MIN('1. Your Debts'!$F$9,F57*(1+'1. Your Debts'!$C$9/12)),MIN(MAX(F57*(1+'1. Your Debts'!$C$9/12)*'1. Your Debts'!$D$9,'1. Your Debts'!$E$9),F57*(1+'1. Your Debts'!$C$9/12))))</f>
        <v>0</v>
      </c>
      <c r="G58" s="15" t="n">
        <f aca="false">(B57*'1. Your Debts'!$C$5+C57*'1. Your Debts'!$C$6+D57*'1. Your Debts'!$C$7+E57*'1. Your Debts'!$C$8+F57*'1. Your Debts'!$C$9)/12</f>
        <v>68.4522094034083</v>
      </c>
      <c r="H58" s="15" t="n">
        <f aca="false">I57+G58-I58</f>
        <v>104.538940722426</v>
      </c>
      <c r="I58" s="15" t="n">
        <f aca="false">SUM(B58:F58)</f>
        <v>3586.79173943641</v>
      </c>
    </row>
    <row r="59" customFormat="false" ht="15" hidden="false" customHeight="false" outlineLevel="0" collapsed="false">
      <c r="A59" s="10" t="n">
        <v>51</v>
      </c>
      <c r="B59" s="15" t="n">
        <f aca="false">MAX(0,B58*(1+'1. Your Debts'!$C$5/12)-IF('1. Your Debts'!$F$5&gt;0,MIN('1. Your Debts'!$F$5,B58*(1+'1. Your Debts'!$C$5/12)),MIN(MAX(B58*(1+'1. Your Debts'!$C$5/12)*'1. Your Debts'!$D$5,'1. Your Debts'!$E$5),B58*(1+'1. Your Debts'!$C$5/12))))</f>
        <v>372.27340047448</v>
      </c>
      <c r="C59" s="15" t="n">
        <f aca="false">MAX(0,C58*(1+'1. Your Debts'!$C$6/12)-IF('1. Your Debts'!$F$6&gt;0,MIN('1. Your Debts'!$F$6,C58*(1+'1. Your Debts'!$C$6/12)),MIN(MAX(C58*(1+'1. Your Debts'!$C$6/12)*'1. Your Debts'!$D$6,'1. Your Debts'!$E$6),C58*(1+'1. Your Debts'!$C$6/12))))</f>
        <v>2307.17228118714</v>
      </c>
      <c r="D59" s="15" t="n">
        <f aca="false">MAX(0,D58*(1+'1. Your Debts'!$C$7/12)-IF('1. Your Debts'!$F$7&gt;0,MIN('1. Your Debts'!$F$7,D58*(1+'1. Your Debts'!$C$7/12)),MIN(MAX(D58*(1+'1. Your Debts'!$C$7/12)*'1. Your Debts'!$D$7,'1. Your Debts'!$E$7),D58*(1+'1. Your Debts'!$C$7/12))))</f>
        <v>870.928247683957</v>
      </c>
      <c r="E59" s="15" t="n">
        <f aca="false">MAX(0,E58*(1+'1. Your Debts'!$C$8/12)-IF('1. Your Debts'!$F$8&gt;0,MIN('1. Your Debts'!$F$8,E58*(1+'1. Your Debts'!$C$8/12)),MIN(MAX(E58*(1+'1. Your Debts'!$C$8/12)*'1. Your Debts'!$D$8,'1. Your Debts'!$E$8),E58*(1+'1. Your Debts'!$C$8/12))))</f>
        <v>0</v>
      </c>
      <c r="F59" s="15" t="n">
        <f aca="false">MAX(0,F58*(1+'1. Your Debts'!$C$9/12)-IF('1. Your Debts'!$F$9&gt;0,MIN('1. Your Debts'!$F$9,F58*(1+'1. Your Debts'!$C$9/12)),MIN(MAX(F58*(1+'1. Your Debts'!$C$9/12)*'1. Your Debts'!$D$9,'1. Your Debts'!$E$9),F58*(1+'1. Your Debts'!$C$9/12))))</f>
        <v>0</v>
      </c>
      <c r="G59" s="15" t="n">
        <f aca="false">(B58*'1. Your Debts'!$C$5+C58*'1. Your Debts'!$C$6+D58*'1. Your Debts'!$C$7+E58*'1. Your Debts'!$C$8+F58*'1. Your Debts'!$C$9)/12</f>
        <v>67.7404535293506</v>
      </c>
      <c r="H59" s="15" t="n">
        <f aca="false">I58+G59-I59</f>
        <v>104.158263620184</v>
      </c>
      <c r="I59" s="15" t="n">
        <f aca="false">SUM(B59:F59)</f>
        <v>3550.37392934558</v>
      </c>
    </row>
    <row r="60" customFormat="false" ht="15" hidden="false" customHeight="false" outlineLevel="0" collapsed="false">
      <c r="A60" s="10" t="n">
        <v>52</v>
      </c>
      <c r="B60" s="15" t="n">
        <f aca="false">MAX(0,B59*(1+'1. Your Debts'!$C$5/12)-IF('1. Your Debts'!$F$5&gt;0,MIN('1. Your Debts'!$F$5,B59*(1+'1. Your Debts'!$C$5/12)),MIN(MAX(B59*(1+'1. Your Debts'!$C$5/12)*'1. Your Debts'!$D$5,'1. Your Debts'!$E$5),B59*(1+'1. Your Debts'!$C$5/12))))</f>
        <v>361.54921270297</v>
      </c>
      <c r="C60" s="15" t="n">
        <f aca="false">MAX(0,C59*(1+'1. Your Debts'!$C$6/12)-IF('1. Your Debts'!$F$6&gt;0,MIN('1. Your Debts'!$F$6,C59*(1+'1. Your Debts'!$C$6/12)),MIN(MAX(C59*(1+'1. Your Debts'!$C$6/12)*'1. Your Debts'!$D$6,'1. Your Debts'!$E$6),C59*(1+'1. Your Debts'!$C$6/12))))</f>
        <v>2292.4207984143</v>
      </c>
      <c r="D60" s="15" t="n">
        <f aca="false">MAX(0,D59*(1+'1. Your Debts'!$C$7/12)-IF('1. Your Debts'!$F$7&gt;0,MIN('1. Your Debts'!$F$7,D59*(1+'1. Your Debts'!$C$7/12)),MIN(MAX(D59*(1+'1. Your Debts'!$C$7/12)*'1. Your Debts'!$D$7,'1. Your Debts'!$E$7),D59*(1+'1. Your Debts'!$C$7/12))))</f>
        <v>859.645367584979</v>
      </c>
      <c r="E60" s="15" t="n">
        <f aca="false">MAX(0,E59*(1+'1. Your Debts'!$C$8/12)-IF('1. Your Debts'!$F$8&gt;0,MIN('1. Your Debts'!$F$8,E59*(1+'1. Your Debts'!$C$8/12)),MIN(MAX(E59*(1+'1. Your Debts'!$C$8/12)*'1. Your Debts'!$D$8,'1. Your Debts'!$E$8),E59*(1+'1. Your Debts'!$C$8/12))))</f>
        <v>0</v>
      </c>
      <c r="F60" s="15" t="n">
        <f aca="false">MAX(0,F59*(1+'1. Your Debts'!$C$9/12)-IF('1. Your Debts'!$F$9&gt;0,MIN('1. Your Debts'!$F$9,F59*(1+'1. Your Debts'!$C$9/12)),MIN(MAX(F59*(1+'1. Your Debts'!$C$9/12)*'1. Your Debts'!$D$9,'1. Your Debts'!$E$9),F59*(1+'1. Your Debts'!$C$9/12))))</f>
        <v>0</v>
      </c>
      <c r="G60" s="15" t="n">
        <f aca="false">(B59*'1. Your Debts'!$C$5+C59*'1. Your Debts'!$C$6+D59*'1. Your Debts'!$C$7+E59*'1. Your Debts'!$C$8+F59*'1. Your Debts'!$C$9)/12</f>
        <v>67.0214698288328</v>
      </c>
      <c r="H60" s="15" t="n">
        <f aca="false">I59+G60-I60</f>
        <v>103.780020472162</v>
      </c>
      <c r="I60" s="15" t="n">
        <f aca="false">SUM(B60:F60)</f>
        <v>3513.61537870225</v>
      </c>
    </row>
    <row r="61" customFormat="false" ht="15" hidden="false" customHeight="false" outlineLevel="0" collapsed="false">
      <c r="A61" s="10" t="n">
        <v>53</v>
      </c>
      <c r="B61" s="15" t="n">
        <f aca="false">MAX(0,B60*(1+'1. Your Debts'!$C$5/12)-IF('1. Your Debts'!$F$5&gt;0,MIN('1. Your Debts'!$F$5,B60*(1+'1. Your Debts'!$C$5/12)),MIN(MAX(B60*(1+'1. Your Debts'!$C$5/12)*'1. Your Debts'!$D$5,'1. Your Debts'!$E$5),B60*(1+'1. Your Debts'!$C$5/12))))</f>
        <v>350.557813919485</v>
      </c>
      <c r="C61" s="15" t="n">
        <f aca="false">MAX(0,C60*(1+'1. Your Debts'!$C$6/12)-IF('1. Your Debts'!$F$6&gt;0,MIN('1. Your Debts'!$F$6,C60*(1+'1. Your Debts'!$C$6/12)),MIN(MAX(C60*(1+'1. Your Debts'!$C$6/12)*'1. Your Debts'!$D$6,'1. Your Debts'!$E$6),C60*(1+'1. Your Debts'!$C$6/12))))</f>
        <v>2277.76363293444</v>
      </c>
      <c r="D61" s="15" t="n">
        <f aca="false">MAX(0,D60*(1+'1. Your Debts'!$C$7/12)-IF('1. Your Debts'!$F$7&gt;0,MIN('1. Your Debts'!$F$7,D60*(1+'1. Your Debts'!$C$7/12)),MIN(MAX(D60*(1+'1. Your Debts'!$C$7/12)*'1. Your Debts'!$D$7,'1. Your Debts'!$E$7),D60*(1+'1. Your Debts'!$C$7/12))))</f>
        <v>848.184782124442</v>
      </c>
      <c r="E61" s="15" t="n">
        <f aca="false">MAX(0,E60*(1+'1. Your Debts'!$C$8/12)-IF('1. Your Debts'!$F$8&gt;0,MIN('1. Your Debts'!$F$8,E60*(1+'1. Your Debts'!$C$8/12)),MIN(MAX(E60*(1+'1. Your Debts'!$C$8/12)*'1. Your Debts'!$D$8,'1. Your Debts'!$E$8),E60*(1+'1. Your Debts'!$C$8/12))))</f>
        <v>0</v>
      </c>
      <c r="F61" s="15" t="n">
        <f aca="false">MAX(0,F60*(1+'1. Your Debts'!$C$9/12)-IF('1. Your Debts'!$F$9&gt;0,MIN('1. Your Debts'!$F$9,F60*(1+'1. Your Debts'!$C$9/12)),MIN(MAX(F60*(1+'1. Your Debts'!$C$9/12)*'1. Your Debts'!$D$9,'1. Your Debts'!$E$9),F60*(1+'1. Your Debts'!$C$9/12))))</f>
        <v>0</v>
      </c>
      <c r="G61" s="15" t="n">
        <f aca="false">(B60*'1. Your Debts'!$C$5+C60*'1. Your Debts'!$C$6+D60*'1. Your Debts'!$C$7+E60*'1. Your Debts'!$C$8+F60*'1. Your Debts'!$C$9)/12</f>
        <v>66.2950459923854</v>
      </c>
      <c r="H61" s="15" t="n">
        <f aca="false">I60+G61-I61</f>
        <v>103.404195716268</v>
      </c>
      <c r="I61" s="15" t="n">
        <f aca="false">SUM(B61:F61)</f>
        <v>3476.50622897837</v>
      </c>
    </row>
    <row r="62" customFormat="false" ht="15" hidden="false" customHeight="false" outlineLevel="0" collapsed="false">
      <c r="A62" s="10" t="n">
        <v>54</v>
      </c>
      <c r="B62" s="15" t="n">
        <f aca="false">MAX(0,B61*(1+'1. Your Debts'!$C$5/12)-IF('1. Your Debts'!$F$5&gt;0,MIN('1. Your Debts'!$F$5,B61*(1+'1. Your Debts'!$C$5/12)),MIN(MAX(B61*(1+'1. Your Debts'!$C$5/12)*'1. Your Debts'!$D$5,'1. Your Debts'!$E$5),B61*(1+'1. Your Debts'!$C$5/12))))</f>
        <v>339.292546116312</v>
      </c>
      <c r="C62" s="15" t="n">
        <f aca="false">MAX(0,C61*(1+'1. Your Debts'!$C$6/12)-IF('1. Your Debts'!$F$6&gt;0,MIN('1. Your Debts'!$F$6,C61*(1+'1. Your Debts'!$C$6/12)),MIN(MAX(C61*(1+'1. Your Debts'!$C$6/12)*'1. Your Debts'!$D$6,'1. Your Debts'!$E$6),C61*(1+'1. Your Debts'!$C$6/12))))</f>
        <v>2263.20018170637</v>
      </c>
      <c r="D62" s="15" t="n">
        <f aca="false">MAX(0,D61*(1+'1. Your Debts'!$C$7/12)-IF('1. Your Debts'!$F$7&gt;0,MIN('1. Your Debts'!$F$7,D61*(1+'1. Your Debts'!$C$7/12)),MIN(MAX(D61*(1+'1. Your Debts'!$C$7/12)*'1. Your Debts'!$D$7,'1. Your Debts'!$E$7),D61*(1+'1. Your Debts'!$C$7/12))))</f>
        <v>836.543692442902</v>
      </c>
      <c r="E62" s="15" t="n">
        <f aca="false">MAX(0,E61*(1+'1. Your Debts'!$C$8/12)-IF('1. Your Debts'!$F$8&gt;0,MIN('1. Your Debts'!$F$8,E61*(1+'1. Your Debts'!$C$8/12)),MIN(MAX(E61*(1+'1. Your Debts'!$C$8/12)*'1. Your Debts'!$D$8,'1. Your Debts'!$E$8),E61*(1+'1. Your Debts'!$C$8/12))))</f>
        <v>0</v>
      </c>
      <c r="F62" s="15" t="n">
        <f aca="false">MAX(0,F61*(1+'1. Your Debts'!$C$9/12)-IF('1. Your Debts'!$F$9&gt;0,MIN('1. Your Debts'!$F$9,F61*(1+'1. Your Debts'!$C$9/12)),MIN(MAX(F61*(1+'1. Your Debts'!$C$9/12)*'1. Your Debts'!$D$9,'1. Your Debts'!$E$9),F61*(1+'1. Your Debts'!$C$9/12))))</f>
        <v>0</v>
      </c>
      <c r="G62" s="15" t="n">
        <f aca="false">(B61*'1. Your Debts'!$C$5+C61*'1. Your Debts'!$C$6+D61*'1. Your Debts'!$C$7+E61*'1. Your Debts'!$C$8+F61*'1. Your Debts'!$C$9)/12</f>
        <v>65.5609651771194</v>
      </c>
      <c r="H62" s="15" t="n">
        <f aca="false">I61+G62-I62</f>
        <v>103.030773889907</v>
      </c>
      <c r="I62" s="15" t="n">
        <f aca="false">SUM(B62:F62)</f>
        <v>3439.03642026558</v>
      </c>
    </row>
    <row r="63" customFormat="false" ht="15" hidden="false" customHeight="false" outlineLevel="0" collapsed="false">
      <c r="A63" s="10" t="n">
        <v>55</v>
      </c>
      <c r="B63" s="15" t="n">
        <f aca="false">MAX(0,B62*(1+'1. Your Debts'!$C$5/12)-IF('1. Your Debts'!$F$5&gt;0,MIN('1. Your Debts'!$F$5,B62*(1+'1. Your Debts'!$C$5/12)),MIN(MAX(B62*(1+'1. Your Debts'!$C$5/12)*'1. Your Debts'!$D$5,'1. Your Debts'!$E$5),B62*(1+'1. Your Debts'!$C$5/12))))</f>
        <v>327.746585390377</v>
      </c>
      <c r="C63" s="15" t="n">
        <f aca="false">MAX(0,C62*(1+'1. Your Debts'!$C$6/12)-IF('1. Your Debts'!$F$6&gt;0,MIN('1. Your Debts'!$F$6,C62*(1+'1. Your Debts'!$C$6/12)),MIN(MAX(C62*(1+'1. Your Debts'!$C$6/12)*'1. Your Debts'!$D$6,'1. Your Debts'!$E$6),C62*(1+'1. Your Debts'!$C$6/12))))</f>
        <v>2248.72984554458</v>
      </c>
      <c r="D63" s="15" t="n">
        <f aca="false">MAX(0,D62*(1+'1. Your Debts'!$C$7/12)-IF('1. Your Debts'!$F$7&gt;0,MIN('1. Your Debts'!$F$7,D62*(1+'1. Your Debts'!$C$7/12)),MIN(MAX(D62*(1+'1. Your Debts'!$C$7/12)*'1. Your Debts'!$D$7,'1. Your Debts'!$E$7),D62*(1+'1. Your Debts'!$C$7/12))))</f>
        <v>824.719255598878</v>
      </c>
      <c r="E63" s="15" t="n">
        <f aca="false">MAX(0,E62*(1+'1. Your Debts'!$C$8/12)-IF('1. Your Debts'!$F$8&gt;0,MIN('1. Your Debts'!$F$8,E62*(1+'1. Your Debts'!$C$8/12)),MIN(MAX(E62*(1+'1. Your Debts'!$C$8/12)*'1. Your Debts'!$D$8,'1. Your Debts'!$E$8),E62*(1+'1. Your Debts'!$C$8/12))))</f>
        <v>0</v>
      </c>
      <c r="F63" s="15" t="n">
        <f aca="false">MAX(0,F62*(1+'1. Your Debts'!$C$9/12)-IF('1. Your Debts'!$F$9&gt;0,MIN('1. Your Debts'!$F$9,F62*(1+'1. Your Debts'!$C$9/12)),MIN(MAX(F62*(1+'1. Your Debts'!$C$9/12)*'1. Your Debts'!$D$9,'1. Your Debts'!$E$9),F62*(1+'1. Your Debts'!$C$9/12))))</f>
        <v>0</v>
      </c>
      <c r="G63" s="15" t="n">
        <f aca="false">(B62*'1. Your Debts'!$C$5+C62*'1. Your Debts'!$C$6+D62*'1. Your Debts'!$C$7+E62*'1. Your Debts'!$C$8+F62*'1. Your Debts'!$C$9)/12</f>
        <v>64.8190058976037</v>
      </c>
      <c r="H63" s="15" t="n">
        <f aca="false">I62+G63-I63</f>
        <v>102.659739629348</v>
      </c>
      <c r="I63" s="15" t="n">
        <f aca="false">SUM(B63:F63)</f>
        <v>3401.19568653384</v>
      </c>
    </row>
    <row r="64" customFormat="false" ht="15" hidden="false" customHeight="false" outlineLevel="0" collapsed="false">
      <c r="A64" s="10" t="n">
        <v>56</v>
      </c>
      <c r="B64" s="15" t="n">
        <f aca="false">MAX(0,B63*(1+'1. Your Debts'!$C$5/12)-IF('1. Your Debts'!$F$5&gt;0,MIN('1. Your Debts'!$F$5,B63*(1+'1. Your Debts'!$C$5/12)),MIN(MAX(B63*(1+'1. Your Debts'!$C$5/12)*'1. Your Debts'!$D$5,'1. Your Debts'!$E$5),B63*(1+'1. Your Debts'!$C$5/12))))</f>
        <v>315.912937809687</v>
      </c>
      <c r="C64" s="15" t="n">
        <f aca="false">MAX(0,C63*(1+'1. Your Debts'!$C$6/12)-IF('1. Your Debts'!$F$6&gt;0,MIN('1. Your Debts'!$F$6,C63*(1+'1. Your Debts'!$C$6/12)),MIN(MAX(C63*(1+'1. Your Debts'!$C$6/12)*'1. Your Debts'!$D$6,'1. Your Debts'!$E$6),C63*(1+'1. Your Debts'!$C$6/12))))</f>
        <v>2234.35202909463</v>
      </c>
      <c r="D64" s="15" t="n">
        <f aca="false">MAX(0,D63*(1+'1. Your Debts'!$C$7/12)-IF('1. Your Debts'!$F$7&gt;0,MIN('1. Your Debts'!$F$7,D63*(1+'1. Your Debts'!$C$7/12)),MIN(MAX(D63*(1+'1. Your Debts'!$C$7/12)*'1. Your Debts'!$D$7,'1. Your Debts'!$E$7),D63*(1+'1. Your Debts'!$C$7/12))))</f>
        <v>812.70858387456</v>
      </c>
      <c r="E64" s="15" t="n">
        <f aca="false">MAX(0,E63*(1+'1. Your Debts'!$C$8/12)-IF('1. Your Debts'!$F$8&gt;0,MIN('1. Your Debts'!$F$8,E63*(1+'1. Your Debts'!$C$8/12)),MIN(MAX(E63*(1+'1. Your Debts'!$C$8/12)*'1. Your Debts'!$D$8,'1. Your Debts'!$E$8),E63*(1+'1. Your Debts'!$C$8/12))))</f>
        <v>0</v>
      </c>
      <c r="F64" s="15" t="n">
        <f aca="false">MAX(0,F63*(1+'1. Your Debts'!$C$9/12)-IF('1. Your Debts'!$F$9&gt;0,MIN('1. Your Debts'!$F$9,F63*(1+'1. Your Debts'!$C$9/12)),MIN(MAX(F63*(1+'1. Your Debts'!$C$9/12)*'1. Your Debts'!$D$9,'1. Your Debts'!$E$9),F63*(1+'1. Your Debts'!$C$9/12))))</f>
        <v>0</v>
      </c>
      <c r="G64" s="15" t="n">
        <f aca="false">(B63*'1. Your Debts'!$C$5+C63*'1. Your Debts'!$C$6+D63*'1. Your Debts'!$C$7+E63*'1. Your Debts'!$C$8+F63*'1. Your Debts'!$C$9)/12</f>
        <v>64.068941914135</v>
      </c>
      <c r="H64" s="15" t="n">
        <f aca="false">I63+G64-I64</f>
        <v>102.291077669094</v>
      </c>
      <c r="I64" s="15" t="n">
        <f aca="false">SUM(B64:F64)</f>
        <v>3362.97355077888</v>
      </c>
    </row>
    <row r="65" customFormat="false" ht="15" hidden="false" customHeight="false" outlineLevel="0" collapsed="false">
      <c r="A65" s="10" t="n">
        <v>57</v>
      </c>
      <c r="B65" s="15" t="n">
        <f aca="false">MAX(0,B64*(1+'1. Your Debts'!$C$5/12)-IF('1. Your Debts'!$F$5&gt;0,MIN('1. Your Debts'!$F$5,B64*(1+'1. Your Debts'!$C$5/12)),MIN(MAX(B64*(1+'1. Your Debts'!$C$5/12)*'1. Your Debts'!$D$5,'1. Your Debts'!$E$5),B64*(1+'1. Your Debts'!$C$5/12))))</f>
        <v>303.784435176779</v>
      </c>
      <c r="C65" s="15" t="n">
        <f aca="false">MAX(0,C64*(1+'1. Your Debts'!$C$6/12)-IF('1. Your Debts'!$F$6&gt;0,MIN('1. Your Debts'!$F$6,C64*(1+'1. Your Debts'!$C$6/12)),MIN(MAX(C64*(1+'1. Your Debts'!$C$6/12)*'1. Your Debts'!$D$6,'1. Your Debts'!$E$6),C64*(1+'1. Your Debts'!$C$6/12))))</f>
        <v>2220.06614080861</v>
      </c>
      <c r="D65" s="15" t="n">
        <f aca="false">MAX(0,D64*(1+'1. Your Debts'!$C$7/12)-IF('1. Your Debts'!$F$7&gt;0,MIN('1. Your Debts'!$F$7,D64*(1+'1. Your Debts'!$C$7/12)),MIN(MAX(D64*(1+'1. Your Debts'!$C$7/12)*'1. Your Debts'!$D$7,'1. Your Debts'!$E$7),D64*(1+'1. Your Debts'!$C$7/12))))</f>
        <v>800.508744070585</v>
      </c>
      <c r="E65" s="15" t="n">
        <f aca="false">MAX(0,E64*(1+'1. Your Debts'!$C$8/12)-IF('1. Your Debts'!$F$8&gt;0,MIN('1. Your Debts'!$F$8,E64*(1+'1. Your Debts'!$C$8/12)),MIN(MAX(E64*(1+'1. Your Debts'!$C$8/12)*'1. Your Debts'!$D$8,'1. Your Debts'!$E$8),E64*(1+'1. Your Debts'!$C$8/12))))</f>
        <v>0</v>
      </c>
      <c r="F65" s="15" t="n">
        <f aca="false">MAX(0,F64*(1+'1. Your Debts'!$C$9/12)-IF('1. Your Debts'!$F$9&gt;0,MIN('1. Your Debts'!$F$9,F64*(1+'1. Your Debts'!$C$9/12)),MIN(MAX(F64*(1+'1. Your Debts'!$C$9/12)*'1. Your Debts'!$D$9,'1. Your Debts'!$E$9),F64*(1+'1. Your Debts'!$C$9/12))))</f>
        <v>0</v>
      </c>
      <c r="G65" s="15" t="n">
        <f aca="false">(B64*'1. Your Debts'!$C$5+C64*'1. Your Debts'!$C$6+D64*'1. Your Debts'!$C$7+E64*'1. Your Debts'!$C$8+F64*'1. Your Debts'!$C$9)/12</f>
        <v>63.3105421183383</v>
      </c>
      <c r="H65" s="15" t="n">
        <f aca="false">I64+G65-I65</f>
        <v>101.924772841246</v>
      </c>
      <c r="I65" s="15" t="n">
        <f aca="false">SUM(B65:F65)</f>
        <v>3324.35932005597</v>
      </c>
    </row>
    <row r="66" customFormat="false" ht="15" hidden="false" customHeight="false" outlineLevel="0" collapsed="false">
      <c r="A66" s="10" t="n">
        <v>58</v>
      </c>
      <c r="B66" s="15" t="n">
        <f aca="false">MAX(0,B65*(1+'1. Your Debts'!$C$5/12)-IF('1. Your Debts'!$F$5&gt;0,MIN('1. Your Debts'!$F$5,B65*(1+'1. Your Debts'!$C$5/12)),MIN(MAX(B65*(1+'1. Your Debts'!$C$5/12)*'1. Your Debts'!$D$5,'1. Your Debts'!$E$5),B65*(1+'1. Your Debts'!$C$5/12))))</f>
        <v>291.3537306866</v>
      </c>
      <c r="C66" s="15" t="n">
        <f aca="false">MAX(0,C65*(1+'1. Your Debts'!$C$6/12)-IF('1. Your Debts'!$F$6&gt;0,MIN('1. Your Debts'!$F$6,C65*(1+'1. Your Debts'!$C$6/12)),MIN(MAX(C65*(1+'1. Your Debts'!$C$6/12)*'1. Your Debts'!$D$6,'1. Your Debts'!$E$6),C65*(1+'1. Your Debts'!$C$6/12))))</f>
        <v>2205.87159292081</v>
      </c>
      <c r="D66" s="15" t="n">
        <f aca="false">MAX(0,D65*(1+'1. Your Debts'!$C$7/12)-IF('1. Your Debts'!$F$7&gt;0,MIN('1. Your Debts'!$F$7,D65*(1+'1. Your Debts'!$C$7/12)),MIN(MAX(D65*(1+'1. Your Debts'!$C$7/12)*'1. Your Debts'!$D$7,'1. Your Debts'!$E$7),D65*(1+'1. Your Debts'!$C$7/12))))</f>
        <v>788.116756789696</v>
      </c>
      <c r="E66" s="15" t="n">
        <f aca="false">MAX(0,E65*(1+'1. Your Debts'!$C$8/12)-IF('1. Your Debts'!$F$8&gt;0,MIN('1. Your Debts'!$F$8,E65*(1+'1. Your Debts'!$C$8/12)),MIN(MAX(E65*(1+'1. Your Debts'!$C$8/12)*'1. Your Debts'!$D$8,'1. Your Debts'!$E$8),E65*(1+'1. Your Debts'!$C$8/12))))</f>
        <v>0</v>
      </c>
      <c r="F66" s="15" t="n">
        <f aca="false">MAX(0,F65*(1+'1. Your Debts'!$C$9/12)-IF('1. Your Debts'!$F$9&gt;0,MIN('1. Your Debts'!$F$9,F65*(1+'1. Your Debts'!$C$9/12)),MIN(MAX(F65*(1+'1. Your Debts'!$C$9/12)*'1. Your Debts'!$D$9,'1. Your Debts'!$E$9),F65*(1+'1. Your Debts'!$C$9/12))))</f>
        <v>0</v>
      </c>
      <c r="G66" s="15" t="n">
        <f aca="false">(B65*'1. Your Debts'!$C$5+C65*'1. Your Debts'!$C$6+D65*'1. Your Debts'!$C$7+E65*'1. Your Debts'!$C$8+F65*'1. Your Debts'!$C$9)/12</f>
        <v>62.5435704160307</v>
      </c>
      <c r="H66" s="15" t="n">
        <f aca="false">I65+G66-I66</f>
        <v>101.560810074893</v>
      </c>
      <c r="I66" s="15" t="n">
        <f aca="false">SUM(B66:F66)</f>
        <v>3285.34208039711</v>
      </c>
    </row>
    <row r="67" customFormat="false" ht="15" hidden="false" customHeight="false" outlineLevel="0" collapsed="false">
      <c r="A67" s="10" t="n">
        <v>59</v>
      </c>
      <c r="B67" s="15" t="n">
        <f aca="false">MAX(0,B66*(1+'1. Your Debts'!$C$5/12)-IF('1. Your Debts'!$F$5&gt;0,MIN('1. Your Debts'!$F$5,B66*(1+'1. Your Debts'!$C$5/12)),MIN(MAX(B66*(1+'1. Your Debts'!$C$5/12)*'1. Your Debts'!$D$5,'1. Your Debts'!$E$5),B66*(1+'1. Your Debts'!$C$5/12))))</f>
        <v>278.613294476208</v>
      </c>
      <c r="C67" s="15" t="n">
        <f aca="false">MAX(0,C66*(1+'1. Your Debts'!$C$6/12)-IF('1. Your Debts'!$F$6&gt;0,MIN('1. Your Debts'!$F$6,C66*(1+'1. Your Debts'!$C$6/12)),MIN(MAX(C66*(1+'1. Your Debts'!$C$6/12)*'1. Your Debts'!$D$6,'1. Your Debts'!$E$6),C66*(1+'1. Your Debts'!$C$6/12))))</f>
        <v>2191.76780142358</v>
      </c>
      <c r="D67" s="15" t="n">
        <f aca="false">MAX(0,D66*(1+'1. Your Debts'!$C$7/12)-IF('1. Your Debts'!$F$7&gt;0,MIN('1. Your Debts'!$F$7,D66*(1+'1. Your Debts'!$C$7/12)),MIN(MAX(D66*(1+'1. Your Debts'!$C$7/12)*'1. Your Debts'!$D$7,'1. Your Debts'!$E$7),D66*(1+'1. Your Debts'!$C$7/12))))</f>
        <v>775.529595709134</v>
      </c>
      <c r="E67" s="15" t="n">
        <f aca="false">MAX(0,E66*(1+'1. Your Debts'!$C$8/12)-IF('1. Your Debts'!$F$8&gt;0,MIN('1. Your Debts'!$F$8,E66*(1+'1. Your Debts'!$C$8/12)),MIN(MAX(E66*(1+'1. Your Debts'!$C$8/12)*'1. Your Debts'!$D$8,'1. Your Debts'!$E$8),E66*(1+'1. Your Debts'!$C$8/12))))</f>
        <v>0</v>
      </c>
      <c r="F67" s="15" t="n">
        <f aca="false">MAX(0,F66*(1+'1. Your Debts'!$C$9/12)-IF('1. Your Debts'!$F$9&gt;0,MIN('1. Your Debts'!$F$9,F66*(1+'1. Your Debts'!$C$9/12)),MIN(MAX(F66*(1+'1. Your Debts'!$C$9/12)*'1. Your Debts'!$D$9,'1. Your Debts'!$E$9),F66*(1+'1. Your Debts'!$C$9/12))))</f>
        <v>0</v>
      </c>
      <c r="G67" s="15" t="n">
        <f aca="false">(B66*'1. Your Debts'!$C$5+C66*'1. Your Debts'!$C$6+D66*'1. Your Debts'!$C$7+E66*'1. Your Debts'!$C$8+F66*'1. Your Debts'!$C$9)/12</f>
        <v>61.7677856072844</v>
      </c>
      <c r="H67" s="15" t="n">
        <f aca="false">I66+G67-I67</f>
        <v>101.199174395476</v>
      </c>
      <c r="I67" s="15" t="n">
        <f aca="false">SUM(B67:F67)</f>
        <v>3245.91069160892</v>
      </c>
    </row>
    <row r="68" customFormat="false" ht="15" hidden="false" customHeight="false" outlineLevel="0" collapsed="false">
      <c r="A68" s="10" t="n">
        <v>60</v>
      </c>
      <c r="B68" s="15" t="n">
        <f aca="false">MAX(0,B67*(1+'1. Your Debts'!$C$5/12)-IF('1. Your Debts'!$F$5&gt;0,MIN('1. Your Debts'!$F$5,B67*(1+'1. Your Debts'!$C$5/12)),MIN(MAX(B67*(1+'1. Your Debts'!$C$5/12)*'1. Your Debts'!$D$5,'1. Your Debts'!$E$5),B67*(1+'1. Your Debts'!$C$5/12))))</f>
        <v>265.555409063574</v>
      </c>
      <c r="C68" s="15" t="n">
        <f aca="false">MAX(0,C67*(1+'1. Your Debts'!$C$6/12)-IF('1. Your Debts'!$F$6&gt;0,MIN('1. Your Debts'!$F$6,C67*(1+'1. Your Debts'!$C$6/12)),MIN(MAX(C67*(1+'1. Your Debts'!$C$6/12)*'1. Your Debts'!$D$6,'1. Your Debts'!$E$6),C67*(1+'1. Your Debts'!$C$6/12))))</f>
        <v>2177.75418604322</v>
      </c>
      <c r="D68" s="15" t="n">
        <f aca="false">MAX(0,D67*(1+'1. Your Debts'!$C$7/12)-IF('1. Your Debts'!$F$7&gt;0,MIN('1. Your Debts'!$F$7,D67*(1+'1. Your Debts'!$C$7/12)),MIN(MAX(D67*(1+'1. Your Debts'!$C$7/12)*'1. Your Debts'!$D$7,'1. Your Debts'!$E$7),D67*(1+'1. Your Debts'!$C$7/12))))</f>
        <v>762.744186841553</v>
      </c>
      <c r="E68" s="15" t="n">
        <f aca="false">MAX(0,E67*(1+'1. Your Debts'!$C$8/12)-IF('1. Your Debts'!$F$8&gt;0,MIN('1. Your Debts'!$F$8,E67*(1+'1. Your Debts'!$C$8/12)),MIN(MAX(E67*(1+'1. Your Debts'!$C$8/12)*'1. Your Debts'!$D$8,'1. Your Debts'!$E$8),E67*(1+'1. Your Debts'!$C$8/12))))</f>
        <v>0</v>
      </c>
      <c r="F68" s="15" t="n">
        <f aca="false">MAX(0,F67*(1+'1. Your Debts'!$C$9/12)-IF('1. Your Debts'!$F$9&gt;0,MIN('1. Your Debts'!$F$9,F67*(1+'1. Your Debts'!$C$9/12)),MIN(MAX(F67*(1+'1. Your Debts'!$C$9/12)*'1. Your Debts'!$D$9,'1. Your Debts'!$E$9),F67*(1+'1. Your Debts'!$C$9/12))))</f>
        <v>0</v>
      </c>
      <c r="G68" s="15" t="n">
        <f aca="false">(B67*'1. Your Debts'!$C$5+C67*'1. Your Debts'!$C$6+D67*'1. Your Debts'!$C$7+E67*'1. Your Debts'!$C$8+F67*'1. Your Debts'!$C$9)/12</f>
        <v>60.9829412636176</v>
      </c>
      <c r="H68" s="15" t="n">
        <f aca="false">I67+G68-I68</f>
        <v>100.839850924185</v>
      </c>
      <c r="I68" s="15" t="n">
        <f aca="false">SUM(B68:F68)</f>
        <v>3206.05378194835</v>
      </c>
    </row>
    <row r="69" customFormat="false" ht="15" hidden="false" customHeight="false" outlineLevel="0" collapsed="false">
      <c r="A69" s="10" t="n">
        <v>61</v>
      </c>
      <c r="B69" s="15" t="n">
        <f aca="false">MAX(0,B68*(1+'1. Your Debts'!$C$5/12)-IF('1. Your Debts'!$F$5&gt;0,MIN('1. Your Debts'!$F$5,B68*(1+'1. Your Debts'!$C$5/12)),MIN(MAX(B68*(1+'1. Your Debts'!$C$5/12)*'1. Your Debts'!$D$5,'1. Your Debts'!$E$5),B68*(1+'1. Your Debts'!$C$5/12))))</f>
        <v>252.172164672741</v>
      </c>
      <c r="C69" s="15" t="n">
        <f aca="false">MAX(0,C68*(1+'1. Your Debts'!$C$6/12)-IF('1. Your Debts'!$F$6&gt;0,MIN('1. Your Debts'!$F$6,C68*(1+'1. Your Debts'!$C$6/12)),MIN(MAX(C68*(1+'1. Your Debts'!$C$6/12)*'1. Your Debts'!$D$6,'1. Your Debts'!$E$6),C68*(1+'1. Your Debts'!$C$6/12))))</f>
        <v>2163.83017021621</v>
      </c>
      <c r="D69" s="15" t="n">
        <f aca="false">MAX(0,D68*(1+'1. Your Debts'!$C$7/12)-IF('1. Your Debts'!$F$7&gt;0,MIN('1. Your Debts'!$F$7,D68*(1+'1. Your Debts'!$C$7/12)),MIN(MAX(D68*(1+'1. Your Debts'!$C$7/12)*'1. Your Debts'!$D$7,'1. Your Debts'!$E$7),D68*(1+'1. Your Debts'!$C$7/12))))</f>
        <v>749.757407784307</v>
      </c>
      <c r="E69" s="15" t="n">
        <f aca="false">MAX(0,E68*(1+'1. Your Debts'!$C$8/12)-IF('1. Your Debts'!$F$8&gt;0,MIN('1. Your Debts'!$F$8,E68*(1+'1. Your Debts'!$C$8/12)),MIN(MAX(E68*(1+'1. Your Debts'!$C$8/12)*'1. Your Debts'!$D$8,'1. Your Debts'!$E$8),E68*(1+'1. Your Debts'!$C$8/12))))</f>
        <v>0</v>
      </c>
      <c r="F69" s="15" t="n">
        <f aca="false">MAX(0,F68*(1+'1. Your Debts'!$C$9/12)-IF('1. Your Debts'!$F$9&gt;0,MIN('1. Your Debts'!$F$9,F68*(1+'1. Your Debts'!$C$9/12)),MIN(MAX(F68*(1+'1. Your Debts'!$C$9/12)*'1. Your Debts'!$D$9,'1. Your Debts'!$E$9),F68*(1+'1. Your Debts'!$C$9/12))))</f>
        <v>0</v>
      </c>
      <c r="G69" s="15" t="n">
        <f aca="false">(B68*'1. Your Debts'!$C$5+C68*'1. Your Debts'!$C$6+D68*'1. Your Debts'!$C$7+E68*'1. Your Debts'!$C$8+F68*'1. Your Debts'!$C$9)/12</f>
        <v>60.1887856022467</v>
      </c>
      <c r="H69" s="15" t="n">
        <f aca="false">I68+G69-I69</f>
        <v>100.482824877339</v>
      </c>
      <c r="I69" s="15" t="n">
        <f aca="false">SUM(B69:F69)</f>
        <v>3165.75974267326</v>
      </c>
    </row>
    <row r="70" customFormat="false" ht="15" hidden="false" customHeight="false" outlineLevel="0" collapsed="false">
      <c r="A70" s="10" t="n">
        <v>62</v>
      </c>
      <c r="B70" s="15" t="n">
        <f aca="false">MAX(0,B69*(1+'1. Your Debts'!$C$5/12)-IF('1. Your Debts'!$F$5&gt;0,MIN('1. Your Debts'!$F$5,B69*(1+'1. Your Debts'!$C$5/12)),MIN(MAX(B69*(1+'1. Your Debts'!$C$5/12)*'1. Your Debts'!$D$5,'1. Your Debts'!$E$5),B69*(1+'1. Your Debts'!$C$5/12))))</f>
        <v>238.455454442503</v>
      </c>
      <c r="C70" s="15" t="n">
        <f aca="false">MAX(0,C69*(1+'1. Your Debts'!$C$6/12)-IF('1. Your Debts'!$F$6&gt;0,MIN('1. Your Debts'!$F$6,C69*(1+'1. Your Debts'!$C$6/12)),MIN(MAX(C69*(1+'1. Your Debts'!$C$6/12)*'1. Your Debts'!$D$6,'1. Your Debts'!$E$6),C69*(1+'1. Your Debts'!$C$6/12))))</f>
        <v>2149.99518106539</v>
      </c>
      <c r="D70" s="15" t="n">
        <f aca="false">MAX(0,D69*(1+'1. Your Debts'!$C$7/12)-IF('1. Your Debts'!$F$7&gt;0,MIN('1. Your Debts'!$F$7,D69*(1+'1. Your Debts'!$C$7/12)),MIN(MAX(D69*(1+'1. Your Debts'!$C$7/12)*'1. Your Debts'!$D$7,'1. Your Debts'!$E$7),D69*(1+'1. Your Debts'!$C$7/12))))</f>
        <v>736.56608695691</v>
      </c>
      <c r="E70" s="15" t="n">
        <f aca="false">MAX(0,E69*(1+'1. Your Debts'!$C$8/12)-IF('1. Your Debts'!$F$8&gt;0,MIN('1. Your Debts'!$F$8,E69*(1+'1. Your Debts'!$C$8/12)),MIN(MAX(E69*(1+'1. Your Debts'!$C$8/12)*'1. Your Debts'!$D$8,'1. Your Debts'!$E$8),E69*(1+'1. Your Debts'!$C$8/12))))</f>
        <v>0</v>
      </c>
      <c r="F70" s="15" t="n">
        <f aca="false">MAX(0,F69*(1+'1. Your Debts'!$C$9/12)-IF('1. Your Debts'!$F$9&gt;0,MIN('1. Your Debts'!$F$9,F69*(1+'1. Your Debts'!$C$9/12)),MIN(MAX(F69*(1+'1. Your Debts'!$C$9/12)*'1. Your Debts'!$D$9,'1. Your Debts'!$E$9),F69*(1+'1. Your Debts'!$C$9/12))))</f>
        <v>0</v>
      </c>
      <c r="G70" s="15" t="n">
        <f aca="false">(B69*'1. Your Debts'!$C$5+C69*'1. Your Debts'!$C$6+D69*'1. Your Debts'!$C$7+E69*'1. Your Debts'!$C$8+F69*'1. Your Debts'!$C$9)/12</f>
        <v>59.3850613573246</v>
      </c>
      <c r="H70" s="15" t="n">
        <f aca="false">I69+G70-I70</f>
        <v>100.12808156578</v>
      </c>
      <c r="I70" s="15" t="n">
        <f aca="false">SUM(B70:F70)</f>
        <v>3125.0167224648</v>
      </c>
    </row>
    <row r="71" customFormat="false" ht="15" hidden="false" customHeight="false" outlineLevel="0" collapsed="false">
      <c r="A71" s="10" t="n">
        <v>63</v>
      </c>
      <c r="B71" s="15" t="n">
        <f aca="false">MAX(0,B70*(1+'1. Your Debts'!$C$5/12)-IF('1. Your Debts'!$F$5&gt;0,MIN('1. Your Debts'!$F$5,B70*(1+'1. Your Debts'!$C$5/12)),MIN(MAX(B70*(1+'1. Your Debts'!$C$5/12)*'1. Your Debts'!$D$5,'1. Your Debts'!$E$5),B70*(1+'1. Your Debts'!$C$5/12))))</f>
        <v>224.396969515696</v>
      </c>
      <c r="C71" s="15" t="n">
        <f aca="false">MAX(0,C70*(1+'1. Your Debts'!$C$6/12)-IF('1. Your Debts'!$F$6&gt;0,MIN('1. Your Debts'!$F$6,C70*(1+'1. Your Debts'!$C$6/12)),MIN(MAX(C70*(1+'1. Your Debts'!$C$6/12)*'1. Your Debts'!$D$6,'1. Your Debts'!$E$6),C70*(1+'1. Your Debts'!$C$6/12))))</f>
        <v>2136.24864937645</v>
      </c>
      <c r="D71" s="15" t="n">
        <f aca="false">MAX(0,D70*(1+'1. Your Debts'!$C$7/12)-IF('1. Your Debts'!$F$7&gt;0,MIN('1. Your Debts'!$F$7,D70*(1+'1. Your Debts'!$C$7/12)),MIN(MAX(D70*(1+'1. Your Debts'!$C$7/12)*'1. Your Debts'!$D$7,'1. Your Debts'!$E$7),D70*(1+'1. Your Debts'!$C$7/12))))</f>
        <v>723.167002826481</v>
      </c>
      <c r="E71" s="15" t="n">
        <f aca="false">MAX(0,E70*(1+'1. Your Debts'!$C$8/12)-IF('1. Your Debts'!$F$8&gt;0,MIN('1. Your Debts'!$F$8,E70*(1+'1. Your Debts'!$C$8/12)),MIN(MAX(E70*(1+'1. Your Debts'!$C$8/12)*'1. Your Debts'!$D$8,'1. Your Debts'!$E$8),E70*(1+'1. Your Debts'!$C$8/12))))</f>
        <v>0</v>
      </c>
      <c r="F71" s="15" t="n">
        <f aca="false">MAX(0,F70*(1+'1. Your Debts'!$C$9/12)-IF('1. Your Debts'!$F$9&gt;0,MIN('1. Your Debts'!$F$9,F70*(1+'1. Your Debts'!$C$9/12)),MIN(MAX(F70*(1+'1. Your Debts'!$C$9/12)*'1. Your Debts'!$D$9,'1. Your Debts'!$E$9),F70*(1+'1. Your Debts'!$C$9/12))))</f>
        <v>0</v>
      </c>
      <c r="G71" s="15" t="n">
        <f aca="false">(B70*'1. Your Debts'!$C$5+C70*'1. Your Debts'!$C$6+D70*'1. Your Debts'!$C$7+E70*'1. Your Debts'!$C$8+F70*'1. Your Debts'!$C$9)/12</f>
        <v>58.5715056480949</v>
      </c>
      <c r="H71" s="15" t="n">
        <f aca="false">I70+G71-I71</f>
        <v>99.7756063942679</v>
      </c>
      <c r="I71" s="15" t="n">
        <f aca="false">SUM(B71:F71)</f>
        <v>3083.81262171863</v>
      </c>
    </row>
    <row r="72" customFormat="false" ht="15" hidden="false" customHeight="false" outlineLevel="0" collapsed="false">
      <c r="A72" s="10" t="n">
        <v>64</v>
      </c>
      <c r="B72" s="15" t="n">
        <f aca="false">MAX(0,B71*(1+'1. Your Debts'!$C$5/12)-IF('1. Your Debts'!$F$5&gt;0,MIN('1. Your Debts'!$F$5,B71*(1+'1. Your Debts'!$C$5/12)),MIN(MAX(B71*(1+'1. Your Debts'!$C$5/12)*'1. Your Debts'!$D$5,'1. Your Debts'!$E$5),B71*(1+'1. Your Debts'!$C$5/12))))</f>
        <v>209.988194006129</v>
      </c>
      <c r="C72" s="15" t="n">
        <f aca="false">MAX(0,C71*(1+'1. Your Debts'!$C$6/12)-IF('1. Your Debts'!$F$6&gt;0,MIN('1. Your Debts'!$F$6,C71*(1+'1. Your Debts'!$C$6/12)),MIN(MAX(C71*(1+'1. Your Debts'!$C$6/12)*'1. Your Debts'!$D$6,'1. Your Debts'!$E$6),C71*(1+'1. Your Debts'!$C$6/12))))</f>
        <v>2122.5900095745</v>
      </c>
      <c r="D72" s="15" t="n">
        <f aca="false">MAX(0,D71*(1+'1. Your Debts'!$C$7/12)-IF('1. Your Debts'!$F$7&gt;0,MIN('1. Your Debts'!$F$7,D71*(1+'1. Your Debts'!$C$7/12)),MIN(MAX(D71*(1+'1. Your Debts'!$C$7/12)*'1. Your Debts'!$D$7,'1. Your Debts'!$E$7),D71*(1+'1. Your Debts'!$C$7/12))))</f>
        <v>709.556883120998</v>
      </c>
      <c r="E72" s="15" t="n">
        <f aca="false">MAX(0,E71*(1+'1. Your Debts'!$C$8/12)-IF('1. Your Debts'!$F$8&gt;0,MIN('1. Your Debts'!$F$8,E71*(1+'1. Your Debts'!$C$8/12)),MIN(MAX(E71*(1+'1. Your Debts'!$C$8/12)*'1. Your Debts'!$D$8,'1. Your Debts'!$E$8),E71*(1+'1. Your Debts'!$C$8/12))))</f>
        <v>0</v>
      </c>
      <c r="F72" s="15" t="n">
        <f aca="false">MAX(0,F71*(1+'1. Your Debts'!$C$9/12)-IF('1. Your Debts'!$F$9&gt;0,MIN('1. Your Debts'!$F$9,F71*(1+'1. Your Debts'!$C$9/12)),MIN(MAX(F71*(1+'1. Your Debts'!$C$9/12)*'1. Your Debts'!$D$9,'1. Your Debts'!$E$9),F71*(1+'1. Your Debts'!$C$9/12))))</f>
        <v>0</v>
      </c>
      <c r="G72" s="15" t="n">
        <f aca="false">(B71*'1. Your Debts'!$C$5+C71*'1. Your Debts'!$C$6+D71*'1. Your Debts'!$C$7+E71*'1. Your Debts'!$C$8+F71*'1. Your Debts'!$C$9)/12</f>
        <v>57.7478498438838</v>
      </c>
      <c r="H72" s="15" t="n">
        <f aca="false">I71+G72-I72</f>
        <v>99.4253848608842</v>
      </c>
      <c r="I72" s="15" t="n">
        <f aca="false">SUM(B72:F72)</f>
        <v>3042.13508670163</v>
      </c>
    </row>
    <row r="73" customFormat="false" ht="15" hidden="false" customHeight="false" outlineLevel="0" collapsed="false">
      <c r="A73" s="10" t="n">
        <v>65</v>
      </c>
      <c r="B73" s="15" t="n">
        <f aca="false">MAX(0,B72*(1+'1. Your Debts'!$C$5/12)-IF('1. Your Debts'!$F$5&gt;0,MIN('1. Your Debts'!$F$5,B72*(1+'1. Your Debts'!$C$5/12)),MIN(MAX(B72*(1+'1. Your Debts'!$C$5/12)*'1. Your Debts'!$D$5,'1. Your Debts'!$E$5),B72*(1+'1. Your Debts'!$C$5/12))))</f>
        <v>195.220399840115</v>
      </c>
      <c r="C73" s="15" t="n">
        <f aca="false">MAX(0,C72*(1+'1. Your Debts'!$C$6/12)-IF('1. Your Debts'!$F$6&gt;0,MIN('1. Your Debts'!$F$6,C72*(1+'1. Your Debts'!$C$6/12)),MIN(MAX(C72*(1+'1. Your Debts'!$C$6/12)*'1. Your Debts'!$D$6,'1. Your Debts'!$E$6),C72*(1+'1. Your Debts'!$C$6/12))))</f>
        <v>2109.01869970079</v>
      </c>
      <c r="D73" s="15" t="n">
        <f aca="false">MAX(0,D72*(1+'1. Your Debts'!$C$7/12)-IF('1. Your Debts'!$F$7&gt;0,MIN('1. Your Debts'!$F$7,D72*(1+'1. Your Debts'!$C$7/12)),MIN(MAX(D72*(1+'1. Your Debts'!$C$7/12)*'1. Your Debts'!$D$7,'1. Your Debts'!$E$7),D72*(1+'1. Your Debts'!$C$7/12))))</f>
        <v>695.732404030154</v>
      </c>
      <c r="E73" s="15" t="n">
        <f aca="false">MAX(0,E72*(1+'1. Your Debts'!$C$8/12)-IF('1. Your Debts'!$F$8&gt;0,MIN('1. Your Debts'!$F$8,E72*(1+'1. Your Debts'!$C$8/12)),MIN(MAX(E72*(1+'1. Your Debts'!$C$8/12)*'1. Your Debts'!$D$8,'1. Your Debts'!$E$8),E72*(1+'1. Your Debts'!$C$8/12))))</f>
        <v>0</v>
      </c>
      <c r="F73" s="15" t="n">
        <f aca="false">MAX(0,F72*(1+'1. Your Debts'!$C$9/12)-IF('1. Your Debts'!$F$9&gt;0,MIN('1. Your Debts'!$F$9,F72*(1+'1. Your Debts'!$C$9/12)),MIN(MAX(F72*(1+'1. Your Debts'!$C$9/12)*'1. Your Debts'!$D$9,'1. Your Debts'!$E$9),F72*(1+'1. Your Debts'!$C$9/12))))</f>
        <v>0</v>
      </c>
      <c r="G73" s="15" t="n">
        <f aca="false">(B72*'1. Your Debts'!$C$5+C72*'1. Your Debts'!$C$6+D72*'1. Your Debts'!$C$7+E72*'1. Your Debts'!$C$8+F72*'1. Your Debts'!$C$9)/12</f>
        <v>56.9138194258552</v>
      </c>
      <c r="H73" s="15" t="n">
        <f aca="false">I72+G73-I73</f>
        <v>99.0774025564306</v>
      </c>
      <c r="I73" s="15" t="n">
        <f aca="false">SUM(B73:F73)</f>
        <v>2999.97150357105</v>
      </c>
    </row>
    <row r="74" customFormat="false" ht="15" hidden="false" customHeight="false" outlineLevel="0" collapsed="false">
      <c r="A74" s="10" t="n">
        <v>66</v>
      </c>
      <c r="B74" s="15" t="n">
        <f aca="false">MAX(0,B73*(1+'1. Your Debts'!$C$5/12)-IF('1. Your Debts'!$F$5&gt;0,MIN('1. Your Debts'!$F$5,B73*(1+'1. Your Debts'!$C$5/12)),MIN(MAX(B73*(1+'1. Your Debts'!$C$5/12)*'1. Your Debts'!$D$5,'1. Your Debts'!$E$5),B73*(1+'1. Your Debts'!$C$5/12))))</f>
        <v>180.084641469464</v>
      </c>
      <c r="C74" s="15" t="n">
        <f aca="false">MAX(0,C73*(1+'1. Your Debts'!$C$6/12)-IF('1. Your Debts'!$F$6&gt;0,MIN('1. Your Debts'!$F$6,C73*(1+'1. Your Debts'!$C$6/12)),MIN(MAX(C73*(1+'1. Your Debts'!$C$6/12)*'1. Your Debts'!$D$6,'1. Your Debts'!$E$6),C73*(1+'1. Your Debts'!$C$6/12))))</f>
        <v>2095.53416138957</v>
      </c>
      <c r="D74" s="15" t="n">
        <f aca="false">MAX(0,D73*(1+'1. Your Debts'!$C$7/12)-IF('1. Your Debts'!$F$7&gt;0,MIN('1. Your Debts'!$F$7,D73*(1+'1. Your Debts'!$C$7/12)),MIN(MAX(D73*(1+'1. Your Debts'!$C$7/12)*'1. Your Debts'!$D$7,'1. Your Debts'!$E$7),D73*(1+'1. Your Debts'!$C$7/12))))</f>
        <v>681.690189393629</v>
      </c>
      <c r="E74" s="15" t="n">
        <f aca="false">MAX(0,E73*(1+'1. Your Debts'!$C$8/12)-IF('1. Your Debts'!$F$8&gt;0,MIN('1. Your Debts'!$F$8,E73*(1+'1. Your Debts'!$C$8/12)),MIN(MAX(E73*(1+'1. Your Debts'!$C$8/12)*'1. Your Debts'!$D$8,'1. Your Debts'!$E$8),E73*(1+'1. Your Debts'!$C$8/12))))</f>
        <v>0</v>
      </c>
      <c r="F74" s="15" t="n">
        <f aca="false">MAX(0,F73*(1+'1. Your Debts'!$C$9/12)-IF('1. Your Debts'!$F$9&gt;0,MIN('1. Your Debts'!$F$9,F73*(1+'1. Your Debts'!$C$9/12)),MIN(MAX(F73*(1+'1. Your Debts'!$C$9/12)*'1. Your Debts'!$D$9,'1. Your Debts'!$E$9),F73*(1+'1. Your Debts'!$C$9/12))))</f>
        <v>0</v>
      </c>
      <c r="G74" s="15" t="n">
        <f aca="false">(B73*'1. Your Debts'!$C$5+C73*'1. Your Debts'!$C$6+D73*'1. Your Debts'!$C$7+E73*'1. Your Debts'!$C$8+F73*'1. Your Debts'!$C$9)/12</f>
        <v>56.0691338454478</v>
      </c>
      <c r="H74" s="15" t="n">
        <f aca="false">I73+G74-I74</f>
        <v>98.7316451638353</v>
      </c>
      <c r="I74" s="15" t="n">
        <f aca="false">SUM(B74:F74)</f>
        <v>2957.30899225267</v>
      </c>
    </row>
    <row r="75" customFormat="false" ht="15" hidden="false" customHeight="false" outlineLevel="0" collapsed="false">
      <c r="A75" s="10" t="n">
        <v>67</v>
      </c>
      <c r="B75" s="15" t="n">
        <f aca="false">MAX(0,B74*(1+'1. Your Debts'!$C$5/12)-IF('1. Your Debts'!$F$5&gt;0,MIN('1. Your Debts'!$F$5,B74*(1+'1. Your Debts'!$C$5/12)),MIN(MAX(B74*(1+'1. Your Debts'!$C$5/12)*'1. Your Debts'!$D$5,'1. Your Debts'!$E$5),B74*(1+'1. Your Debts'!$C$5/12))))</f>
        <v>164.571750452745</v>
      </c>
      <c r="C75" s="15" t="n">
        <f aca="false">MAX(0,C74*(1+'1. Your Debts'!$C$6/12)-IF('1. Your Debts'!$F$6&gt;0,MIN('1. Your Debts'!$F$6,C74*(1+'1. Your Debts'!$C$6/12)),MIN(MAX(C74*(1+'1. Your Debts'!$C$6/12)*'1. Your Debts'!$D$6,'1. Your Debts'!$E$6),C74*(1+'1. Your Debts'!$C$6/12))))</f>
        <v>2082.13583984519</v>
      </c>
      <c r="D75" s="15" t="n">
        <f aca="false">MAX(0,D74*(1+'1. Your Debts'!$C$7/12)-IF('1. Your Debts'!$F$7&gt;0,MIN('1. Your Debts'!$F$7,D74*(1+'1. Your Debts'!$C$7/12)),MIN(MAX(D74*(1+'1. Your Debts'!$C$7/12)*'1. Your Debts'!$D$7,'1. Your Debts'!$E$7),D74*(1+'1. Your Debts'!$C$7/12))))</f>
        <v>667.426809876579</v>
      </c>
      <c r="E75" s="15" t="n">
        <f aca="false">MAX(0,E74*(1+'1. Your Debts'!$C$8/12)-IF('1. Your Debts'!$F$8&gt;0,MIN('1. Your Debts'!$F$8,E74*(1+'1. Your Debts'!$C$8/12)),MIN(MAX(E74*(1+'1. Your Debts'!$C$8/12)*'1. Your Debts'!$D$8,'1. Your Debts'!$E$8),E74*(1+'1. Your Debts'!$C$8/12))))</f>
        <v>0</v>
      </c>
      <c r="F75" s="15" t="n">
        <f aca="false">MAX(0,F74*(1+'1. Your Debts'!$C$9/12)-IF('1. Your Debts'!$F$9&gt;0,MIN('1. Your Debts'!$F$9,F74*(1+'1. Your Debts'!$C$9/12)),MIN(MAX(F74*(1+'1. Your Debts'!$C$9/12)*'1. Your Debts'!$D$9,'1. Your Debts'!$E$9),F74*(1+'1. Your Debts'!$C$9/12))))</f>
        <v>0</v>
      </c>
      <c r="G75" s="15" t="n">
        <f aca="false">(B74*'1. Your Debts'!$C$5+C74*'1. Your Debts'!$C$6+D74*'1. Your Debts'!$C$7+E74*'1. Your Debts'!$C$8+F74*'1. Your Debts'!$C$9)/12</f>
        <v>55.2135063794148</v>
      </c>
      <c r="H75" s="15" t="n">
        <f aca="false">I74+G75-I75</f>
        <v>98.388098457569</v>
      </c>
      <c r="I75" s="15" t="n">
        <f aca="false">SUM(B75:F75)</f>
        <v>2914.13440017451</v>
      </c>
    </row>
    <row r="76" customFormat="false" ht="15" hidden="false" customHeight="false" outlineLevel="0" collapsed="false">
      <c r="A76" s="10" t="n">
        <v>68</v>
      </c>
      <c r="B76" s="15" t="n">
        <f aca="false">MAX(0,B75*(1+'1. Your Debts'!$C$5/12)-IF('1. Your Debts'!$F$5&gt;0,MIN('1. Your Debts'!$F$5,B75*(1+'1. Your Debts'!$C$5/12)),MIN(MAX(B75*(1+'1. Your Debts'!$C$5/12)*'1. Your Debts'!$D$5,'1. Your Debts'!$E$5),B75*(1+'1. Your Debts'!$C$5/12))))</f>
        <v>148.672329901526</v>
      </c>
      <c r="C76" s="15" t="n">
        <f aca="false">MAX(0,C75*(1+'1. Your Debts'!$C$6/12)-IF('1. Your Debts'!$F$6&gt;0,MIN('1. Your Debts'!$F$6,C75*(1+'1. Your Debts'!$C$6/12)),MIN(MAX(C75*(1+'1. Your Debts'!$C$6/12)*'1. Your Debts'!$D$6,'1. Your Debts'!$E$6),C75*(1+'1. Your Debts'!$C$6/12))))</f>
        <v>2068.82318381918</v>
      </c>
      <c r="D76" s="15" t="n">
        <f aca="false">MAX(0,D75*(1+'1. Your Debts'!$C$7/12)-IF('1. Your Debts'!$F$7&gt;0,MIN('1. Your Debts'!$F$7,D75*(1+'1. Your Debts'!$C$7/12)),MIN(MAX(D75*(1+'1. Your Debts'!$C$7/12)*'1. Your Debts'!$D$7,'1. Your Debts'!$E$7),D75*(1+'1. Your Debts'!$C$7/12))))</f>
        <v>652.938782132135</v>
      </c>
      <c r="E76" s="15" t="n">
        <f aca="false">MAX(0,E75*(1+'1. Your Debts'!$C$8/12)-IF('1. Your Debts'!$F$8&gt;0,MIN('1. Your Debts'!$F$8,E75*(1+'1. Your Debts'!$C$8/12)),MIN(MAX(E75*(1+'1. Your Debts'!$C$8/12)*'1. Your Debts'!$D$8,'1. Your Debts'!$E$8),E75*(1+'1. Your Debts'!$C$8/12))))</f>
        <v>0</v>
      </c>
      <c r="F76" s="15" t="n">
        <f aca="false">MAX(0,F75*(1+'1. Your Debts'!$C$9/12)-IF('1. Your Debts'!$F$9&gt;0,MIN('1. Your Debts'!$F$9,F75*(1+'1. Your Debts'!$C$9/12)),MIN(MAX(F75*(1+'1. Your Debts'!$C$9/12)*'1. Your Debts'!$D$9,'1. Your Debts'!$E$9),F75*(1+'1. Your Debts'!$C$9/12))))</f>
        <v>0</v>
      </c>
      <c r="G76" s="15" t="n">
        <f aca="false">(B75*'1. Your Debts'!$C$5+C75*'1. Your Debts'!$C$6+D75*'1. Your Debts'!$C$7+E75*'1. Your Debts'!$C$8+F75*'1. Your Debts'!$C$9)/12</f>
        <v>54.3466439813827</v>
      </c>
      <c r="H76" s="15" t="n">
        <f aca="false">I75+G76-I76</f>
        <v>98.0467483030557</v>
      </c>
      <c r="I76" s="15" t="n">
        <f aca="false">SUM(B76:F76)</f>
        <v>2870.43429585284</v>
      </c>
    </row>
    <row r="77" customFormat="false" ht="15" hidden="false" customHeight="false" outlineLevel="0" collapsed="false">
      <c r="A77" s="10" t="n">
        <v>69</v>
      </c>
      <c r="B77" s="15" t="n">
        <f aca="false">MAX(0,B76*(1+'1. Your Debts'!$C$5/12)-IF('1. Your Debts'!$F$5&gt;0,MIN('1. Your Debts'!$F$5,B76*(1+'1. Your Debts'!$C$5/12)),MIN(MAX(B76*(1+'1. Your Debts'!$C$5/12)*'1. Your Debts'!$D$5,'1. Your Debts'!$E$5),B76*(1+'1. Your Debts'!$C$5/12))))</f>
        <v>132.376748788239</v>
      </c>
      <c r="C77" s="15" t="n">
        <f aca="false">MAX(0,C76*(1+'1. Your Debts'!$C$6/12)-IF('1. Your Debts'!$F$6&gt;0,MIN('1. Your Debts'!$F$6,C76*(1+'1. Your Debts'!$C$6/12)),MIN(MAX(C76*(1+'1. Your Debts'!$C$6/12)*'1. Your Debts'!$D$6,'1. Your Debts'!$E$6),C76*(1+'1. Your Debts'!$C$6/12))))</f>
        <v>2055.59564558764</v>
      </c>
      <c r="D77" s="15" t="n">
        <f aca="false">MAX(0,D76*(1+'1. Your Debts'!$C$7/12)-IF('1. Your Debts'!$F$7&gt;0,MIN('1. Your Debts'!$F$7,D76*(1+'1. Your Debts'!$C$7/12)),MIN(MAX(D76*(1+'1. Your Debts'!$C$7/12)*'1. Your Debts'!$D$7,'1. Your Debts'!$E$7),D76*(1+'1. Your Debts'!$C$7/12))))</f>
        <v>638.222567950716</v>
      </c>
      <c r="E77" s="15" t="n">
        <f aca="false">MAX(0,E76*(1+'1. Your Debts'!$C$8/12)-IF('1. Your Debts'!$F$8&gt;0,MIN('1. Your Debts'!$F$8,E76*(1+'1. Your Debts'!$C$8/12)),MIN(MAX(E76*(1+'1. Your Debts'!$C$8/12)*'1. Your Debts'!$D$8,'1. Your Debts'!$E$8),E76*(1+'1. Your Debts'!$C$8/12))))</f>
        <v>0</v>
      </c>
      <c r="F77" s="15" t="n">
        <f aca="false">MAX(0,F76*(1+'1. Your Debts'!$C$9/12)-IF('1. Your Debts'!$F$9&gt;0,MIN('1. Your Debts'!$F$9,F76*(1+'1. Your Debts'!$C$9/12)),MIN(MAX(F76*(1+'1. Your Debts'!$C$9/12)*'1. Your Debts'!$D$9,'1. Your Debts'!$E$9),F76*(1+'1. Your Debts'!$C$9/12))))</f>
        <v>0</v>
      </c>
      <c r="G77" s="15" t="n">
        <f aca="false">(B76*'1. Your Debts'!$C$5+C76*'1. Your Debts'!$C$6+D76*'1. Your Debts'!$C$7+E76*'1. Your Debts'!$C$8+F76*'1. Your Debts'!$C$9)/12</f>
        <v>53.4682471298435</v>
      </c>
      <c r="H77" s="15" t="n">
        <f aca="false">I76+G77-I77</f>
        <v>97.7075806560933</v>
      </c>
      <c r="I77" s="15" t="n">
        <f aca="false">SUM(B77:F77)</f>
        <v>2826.19496232659</v>
      </c>
    </row>
    <row r="78" customFormat="false" ht="15" hidden="false" customHeight="false" outlineLevel="0" collapsed="false">
      <c r="A78" s="10" t="n">
        <v>70</v>
      </c>
      <c r="B78" s="15" t="n">
        <f aca="false">MAX(0,B77*(1+'1. Your Debts'!$C$5/12)-IF('1. Your Debts'!$F$5&gt;0,MIN('1. Your Debts'!$F$5,B77*(1+'1. Your Debts'!$C$5/12)),MIN(MAX(B77*(1+'1. Your Debts'!$C$5/12)*'1. Your Debts'!$D$5,'1. Your Debts'!$E$5),B77*(1+'1. Your Debts'!$C$5/12))))</f>
        <v>115.675136112212</v>
      </c>
      <c r="C78" s="15" t="n">
        <f aca="false">MAX(0,C77*(1+'1. Your Debts'!$C$6/12)-IF('1. Your Debts'!$F$6&gt;0,MIN('1. Your Debts'!$F$6,C77*(1+'1. Your Debts'!$C$6/12)),MIN(MAX(C77*(1+'1. Your Debts'!$C$6/12)*'1. Your Debts'!$D$6,'1. Your Debts'!$E$6),C77*(1+'1. Your Debts'!$C$6/12))))</f>
        <v>2042.45268092866</v>
      </c>
      <c r="D78" s="15" t="n">
        <f aca="false">MAX(0,D77*(1+'1. Your Debts'!$C$7/12)-IF('1. Your Debts'!$F$7&gt;0,MIN('1. Your Debts'!$F$7,D77*(1+'1. Your Debts'!$C$7/12)),MIN(MAX(D77*(1+'1. Your Debts'!$C$7/12)*'1. Your Debts'!$D$7,'1. Your Debts'!$E$7),D77*(1+'1. Your Debts'!$C$7/12))))</f>
        <v>623.27457339594</v>
      </c>
      <c r="E78" s="15" t="n">
        <f aca="false">MAX(0,E77*(1+'1. Your Debts'!$C$8/12)-IF('1. Your Debts'!$F$8&gt;0,MIN('1. Your Debts'!$F$8,E77*(1+'1. Your Debts'!$C$8/12)),MIN(MAX(E77*(1+'1. Your Debts'!$C$8/12)*'1. Your Debts'!$D$8,'1. Your Debts'!$E$8),E77*(1+'1. Your Debts'!$C$8/12))))</f>
        <v>0</v>
      </c>
      <c r="F78" s="15" t="n">
        <f aca="false">MAX(0,F77*(1+'1. Your Debts'!$C$9/12)-IF('1. Your Debts'!$F$9&gt;0,MIN('1. Your Debts'!$F$9,F77*(1+'1. Your Debts'!$C$9/12)),MIN(MAX(F77*(1+'1. Your Debts'!$C$9/12)*'1. Your Debts'!$D$9,'1. Your Debts'!$E$9),F77*(1+'1. Your Debts'!$C$9/12))))</f>
        <v>0</v>
      </c>
      <c r="G78" s="15" t="n">
        <f aca="false">(B77*'1. Your Debts'!$C$5+C77*'1. Your Debts'!$C$6+D77*'1. Your Debts'!$C$7+E77*'1. Your Debts'!$C$8+F77*'1. Your Debts'!$C$9)/12</f>
        <v>52.5780096724948</v>
      </c>
      <c r="H78" s="15" t="n">
        <f aca="false">I77+G78-I78</f>
        <v>97.370581562273</v>
      </c>
      <c r="I78" s="15" t="n">
        <f aca="false">SUM(B78:F78)</f>
        <v>2781.40239043681</v>
      </c>
    </row>
    <row r="79" customFormat="false" ht="15" hidden="false" customHeight="false" outlineLevel="0" collapsed="false">
      <c r="A79" s="10" t="n">
        <v>71</v>
      </c>
      <c r="B79" s="15" t="n">
        <f aca="false">MAX(0,B78*(1+'1. Your Debts'!$C$5/12)-IF('1. Your Debts'!$F$5&gt;0,MIN('1. Your Debts'!$F$5,B78*(1+'1. Your Debts'!$C$5/12)),MIN(MAX(B78*(1+'1. Your Debts'!$C$5/12)*'1. Your Debts'!$D$5,'1. Your Debts'!$E$5),B78*(1+'1. Your Debts'!$C$5/12))))</f>
        <v>98.5573749203417</v>
      </c>
      <c r="C79" s="15" t="n">
        <f aca="false">MAX(0,C78*(1+'1. Your Debts'!$C$6/12)-IF('1. Your Debts'!$F$6&gt;0,MIN('1. Your Debts'!$F$6,C78*(1+'1. Your Debts'!$C$6/12)),MIN(MAX(C78*(1+'1. Your Debts'!$C$6/12)*'1. Your Debts'!$D$6,'1. Your Debts'!$E$6),C78*(1+'1. Your Debts'!$C$6/12))))</f>
        <v>2029.39374909997</v>
      </c>
      <c r="D79" s="15" t="n">
        <f aca="false">MAX(0,D78*(1+'1. Your Debts'!$C$7/12)-IF('1. Your Debts'!$F$7&gt;0,MIN('1. Your Debts'!$F$7,D78*(1+'1. Your Debts'!$C$7/12)),MIN(MAX(D78*(1+'1. Your Debts'!$C$7/12)*'1. Your Debts'!$D$7,'1. Your Debts'!$E$7),D78*(1+'1. Your Debts'!$C$7/12))))</f>
        <v>608.091147926926</v>
      </c>
      <c r="E79" s="15" t="n">
        <f aca="false">MAX(0,E78*(1+'1. Your Debts'!$C$8/12)-IF('1. Your Debts'!$F$8&gt;0,MIN('1. Your Debts'!$F$8,E78*(1+'1. Your Debts'!$C$8/12)),MIN(MAX(E78*(1+'1. Your Debts'!$C$8/12)*'1. Your Debts'!$D$8,'1. Your Debts'!$E$8),E78*(1+'1. Your Debts'!$C$8/12))))</f>
        <v>0</v>
      </c>
      <c r="F79" s="15" t="n">
        <f aca="false">MAX(0,F78*(1+'1. Your Debts'!$C$9/12)-IF('1. Your Debts'!$F$9&gt;0,MIN('1. Your Debts'!$F$9,F78*(1+'1. Your Debts'!$C$9/12)),MIN(MAX(F78*(1+'1. Your Debts'!$C$9/12)*'1. Your Debts'!$D$9,'1. Your Debts'!$E$9),F78*(1+'1. Your Debts'!$C$9/12))))</f>
        <v>0</v>
      </c>
      <c r="G79" s="15" t="n">
        <f aca="false">(B78*'1. Your Debts'!$C$5+C78*'1. Your Debts'!$C$6+D78*'1. Your Debts'!$C$7+E78*'1. Your Debts'!$C$8+F78*'1. Your Debts'!$C$9)/12</f>
        <v>51.6756186668372</v>
      </c>
      <c r="H79" s="15" t="n">
        <f aca="false">I78+G79-I79</f>
        <v>97.0357371564091</v>
      </c>
      <c r="I79" s="15" t="n">
        <f aca="false">SUM(B79:F79)</f>
        <v>2736.04227194724</v>
      </c>
    </row>
    <row r="80" customFormat="false" ht="15" hidden="false" customHeight="false" outlineLevel="0" collapsed="false">
      <c r="A80" s="10" t="n">
        <v>72</v>
      </c>
      <c r="B80" s="15" t="n">
        <f aca="false">MAX(0,B79*(1+'1. Your Debts'!$C$5/12)-IF('1. Your Debts'!$F$5&gt;0,MIN('1. Your Debts'!$F$5,B79*(1+'1. Your Debts'!$C$5/12)),MIN(MAX(B79*(1+'1. Your Debts'!$C$5/12)*'1. Your Debts'!$D$5,'1. Your Debts'!$E$5),B79*(1+'1. Your Debts'!$C$5/12))))</f>
        <v>81.0130961787736</v>
      </c>
      <c r="C80" s="15" t="n">
        <f aca="false">MAX(0,C79*(1+'1. Your Debts'!$C$6/12)-IF('1. Your Debts'!$F$6&gt;0,MIN('1. Your Debts'!$F$6,C79*(1+'1. Your Debts'!$C$6/12)),MIN(MAX(C79*(1+'1. Your Debts'!$C$6/12)*'1. Your Debts'!$D$6,'1. Your Debts'!$E$6),C79*(1+'1. Your Debts'!$C$6/12))))</f>
        <v>2016.41831281666</v>
      </c>
      <c r="D80" s="15" t="n">
        <f aca="false">MAX(0,D79*(1+'1. Your Debts'!$C$7/12)-IF('1. Your Debts'!$F$7&gt;0,MIN('1. Your Debts'!$F$7,D79*(1+'1. Your Debts'!$C$7/12)),MIN(MAX(D79*(1+'1. Your Debts'!$C$7/12)*'1. Your Debts'!$D$7,'1. Your Debts'!$E$7),D79*(1+'1. Your Debts'!$C$7/12))))</f>
        <v>592.668583506775</v>
      </c>
      <c r="E80" s="15" t="n">
        <f aca="false">MAX(0,E79*(1+'1. Your Debts'!$C$8/12)-IF('1. Your Debts'!$F$8&gt;0,MIN('1. Your Debts'!$F$8,E79*(1+'1. Your Debts'!$C$8/12)),MIN(MAX(E79*(1+'1. Your Debts'!$C$8/12)*'1. Your Debts'!$D$8,'1. Your Debts'!$E$8),E79*(1+'1. Your Debts'!$C$8/12))))</f>
        <v>0</v>
      </c>
      <c r="F80" s="15" t="n">
        <f aca="false">MAX(0,F79*(1+'1. Your Debts'!$C$9/12)-IF('1. Your Debts'!$F$9&gt;0,MIN('1. Your Debts'!$F$9,F79*(1+'1. Your Debts'!$C$9/12)),MIN(MAX(F79*(1+'1. Your Debts'!$C$9/12)*'1. Your Debts'!$D$9,'1. Your Debts'!$E$9),F79*(1+'1. Your Debts'!$C$9/12))))</f>
        <v>0</v>
      </c>
      <c r="G80" s="15" t="n">
        <f aca="false">(B79*'1. Your Debts'!$C$5+C79*'1. Your Debts'!$C$6+D79*'1. Your Debts'!$C$7+E79*'1. Your Debts'!$C$8+F79*'1. Your Debts'!$C$9)/12</f>
        <v>50.7607542169387</v>
      </c>
      <c r="H80" s="15" t="n">
        <f aca="false">I79+G80-I80</f>
        <v>96.703033661966</v>
      </c>
      <c r="I80" s="15" t="n">
        <f aca="false">SUM(B80:F80)</f>
        <v>2690.09999250221</v>
      </c>
    </row>
    <row r="81" customFormat="false" ht="15" hidden="false" customHeight="false" outlineLevel="0" collapsed="false">
      <c r="A81" s="10" t="n">
        <v>73</v>
      </c>
      <c r="B81" s="15" t="n">
        <f aca="false">MAX(0,B80*(1+'1. Your Debts'!$C$5/12)-IF('1. Your Debts'!$F$5&gt;0,MIN('1. Your Debts'!$F$5,B80*(1+'1. Your Debts'!$C$5/12)),MIN(MAX(B80*(1+'1. Your Debts'!$C$5/12)*'1. Your Debts'!$D$5,'1. Your Debts'!$E$5),B80*(1+'1. Your Debts'!$C$5/12))))</f>
        <v>63.0316724918947</v>
      </c>
      <c r="C81" s="15" t="n">
        <f aca="false">MAX(0,C80*(1+'1. Your Debts'!$C$6/12)-IF('1. Your Debts'!$F$6&gt;0,MIN('1. Your Debts'!$F$6,C80*(1+'1. Your Debts'!$C$6/12)),MIN(MAX(C80*(1+'1. Your Debts'!$C$6/12)*'1. Your Debts'!$D$6,'1. Your Debts'!$E$6),C80*(1+'1. Your Debts'!$C$6/12))))</f>
        <v>2003.52583822909</v>
      </c>
      <c r="D81" s="15" t="n">
        <f aca="false">MAX(0,D80*(1+'1. Your Debts'!$C$7/12)-IF('1. Your Debts'!$F$7&gt;0,MIN('1. Your Debts'!$F$7,D80*(1+'1. Your Debts'!$C$7/12)),MIN(MAX(D80*(1+'1. Your Debts'!$C$7/12)*'1. Your Debts'!$D$7,'1. Your Debts'!$E$7),D80*(1+'1. Your Debts'!$C$7/12))))</f>
        <v>577.003113697006</v>
      </c>
      <c r="E81" s="15" t="n">
        <f aca="false">MAX(0,E80*(1+'1. Your Debts'!$C$8/12)-IF('1. Your Debts'!$F$8&gt;0,MIN('1. Your Debts'!$F$8,E80*(1+'1. Your Debts'!$C$8/12)),MIN(MAX(E80*(1+'1. Your Debts'!$C$8/12)*'1. Your Debts'!$D$8,'1. Your Debts'!$E$8),E80*(1+'1. Your Debts'!$C$8/12))))</f>
        <v>0</v>
      </c>
      <c r="F81" s="15" t="n">
        <f aca="false">MAX(0,F80*(1+'1. Your Debts'!$C$9/12)-IF('1. Your Debts'!$F$9&gt;0,MIN('1. Your Debts'!$F$9,F80*(1+'1. Your Debts'!$C$9/12)),MIN(MAX(F80*(1+'1. Your Debts'!$C$9/12)*'1. Your Debts'!$D$9,'1. Your Debts'!$E$9),F80*(1+'1. Your Debts'!$C$9/12))))</f>
        <v>0</v>
      </c>
      <c r="G81" s="15" t="n">
        <f aca="false">(B80*'1. Your Debts'!$C$5+C80*'1. Your Debts'!$C$6+D80*'1. Your Debts'!$C$7+E80*'1. Your Debts'!$C$8+F80*'1. Your Debts'!$C$9)/12</f>
        <v>49.8330893062708</v>
      </c>
      <c r="H81" s="15" t="n">
        <f aca="false">I80+G81-I81</f>
        <v>96.3724573904897</v>
      </c>
      <c r="I81" s="15" t="n">
        <f aca="false">SUM(B81:F81)</f>
        <v>2643.56062441799</v>
      </c>
    </row>
    <row r="82" customFormat="false" ht="15" hidden="false" customHeight="false" outlineLevel="0" collapsed="false">
      <c r="A82" s="10" t="n">
        <v>74</v>
      </c>
      <c r="B82" s="15" t="n">
        <f aca="false">MAX(0,B81*(1+'1. Your Debts'!$C$5/12)-IF('1. Your Debts'!$F$5&gt;0,MIN('1. Your Debts'!$F$5,B81*(1+'1. Your Debts'!$C$5/12)),MIN(MAX(B81*(1+'1. Your Debts'!$C$5/12)*'1. Your Debts'!$D$5,'1. Your Debts'!$E$5),B81*(1+'1. Your Debts'!$C$5/12))))</f>
        <v>44.6022116648178</v>
      </c>
      <c r="C82" s="15" t="n">
        <f aca="false">MAX(0,C81*(1+'1. Your Debts'!$C$6/12)-IF('1. Your Debts'!$F$6&gt;0,MIN('1. Your Debts'!$F$6,C81*(1+'1. Your Debts'!$C$6/12)),MIN(MAX(C81*(1+'1. Your Debts'!$C$6/12)*'1. Your Debts'!$D$6,'1. Your Debts'!$E$6),C81*(1+'1. Your Debts'!$C$6/12))))</f>
        <v>1990.71579490091</v>
      </c>
      <c r="D82" s="15" t="n">
        <f aca="false">MAX(0,D81*(1+'1. Your Debts'!$C$7/12)-IF('1. Your Debts'!$F$7&gt;0,MIN('1. Your Debts'!$F$7,D81*(1+'1. Your Debts'!$C$7/12)),MIN(MAX(D81*(1+'1. Your Debts'!$C$7/12)*'1. Your Debts'!$D$7,'1. Your Debts'!$E$7),D81*(1+'1. Your Debts'!$C$7/12))))</f>
        <v>561.090912737734</v>
      </c>
      <c r="E82" s="15" t="n">
        <f aca="false">MAX(0,E81*(1+'1. Your Debts'!$C$8/12)-IF('1. Your Debts'!$F$8&gt;0,MIN('1. Your Debts'!$F$8,E81*(1+'1. Your Debts'!$C$8/12)),MIN(MAX(E81*(1+'1. Your Debts'!$C$8/12)*'1. Your Debts'!$D$8,'1. Your Debts'!$E$8),E81*(1+'1. Your Debts'!$C$8/12))))</f>
        <v>0</v>
      </c>
      <c r="F82" s="15" t="n">
        <f aca="false">MAX(0,F81*(1+'1. Your Debts'!$C$9/12)-IF('1. Your Debts'!$F$9&gt;0,MIN('1. Your Debts'!$F$9,F81*(1+'1. Your Debts'!$C$9/12)),MIN(MAX(F81*(1+'1. Your Debts'!$C$9/12)*'1. Your Debts'!$D$9,'1. Your Debts'!$E$9),F81*(1+'1. Your Debts'!$C$9/12))))</f>
        <v>0</v>
      </c>
      <c r="G82" s="15" t="n">
        <f aca="false">(B81*'1. Your Debts'!$C$5+C81*'1. Your Debts'!$C$6+D81*'1. Your Debts'!$C$7+E81*'1. Your Debts'!$C$8+F81*'1. Your Debts'!$C$9)/12</f>
        <v>48.8922896265227</v>
      </c>
      <c r="H82" s="15" t="n">
        <f aca="false">I81+G82-I82</f>
        <v>96.0439947410487</v>
      </c>
      <c r="I82" s="15" t="n">
        <f aca="false">SUM(B82:F82)</f>
        <v>2596.40891930347</v>
      </c>
    </row>
    <row r="83" customFormat="false" ht="15" hidden="false" customHeight="false" outlineLevel="0" collapsed="false">
      <c r="A83" s="10" t="n">
        <v>75</v>
      </c>
      <c r="B83" s="15" t="n">
        <f aca="false">MAX(0,B82*(1+'1. Your Debts'!$C$5/12)-IF('1. Your Debts'!$F$5&gt;0,MIN('1. Your Debts'!$F$5,B82*(1+'1. Your Debts'!$C$5/12)),MIN(MAX(B82*(1+'1. Your Debts'!$C$5/12)*'1. Your Debts'!$D$5,'1. Your Debts'!$E$5),B82*(1+'1. Your Debts'!$C$5/12))))</f>
        <v>25.7135501054661</v>
      </c>
      <c r="C83" s="15" t="n">
        <f aca="false">MAX(0,C82*(1+'1. Your Debts'!$C$6/12)-IF('1. Your Debts'!$F$6&gt;0,MIN('1. Your Debts'!$F$6,C82*(1+'1. Your Debts'!$C$6/12)),MIN(MAX(C82*(1+'1. Your Debts'!$C$6/12)*'1. Your Debts'!$D$6,'1. Your Debts'!$E$6),C82*(1+'1. Your Debts'!$C$6/12))))</f>
        <v>1977.98765578727</v>
      </c>
      <c r="D83" s="15" t="n">
        <f aca="false">MAX(0,D82*(1+'1. Your Debts'!$C$7/12)-IF('1. Your Debts'!$F$7&gt;0,MIN('1. Your Debts'!$F$7,D82*(1+'1. Your Debts'!$C$7/12)),MIN(MAX(D82*(1+'1. Your Debts'!$C$7/12)*'1. Your Debts'!$D$7,'1. Your Debts'!$E$7),D82*(1+'1. Your Debts'!$C$7/12))))</f>
        <v>544.928094613353</v>
      </c>
      <c r="E83" s="15" t="n">
        <f aca="false">MAX(0,E82*(1+'1. Your Debts'!$C$8/12)-IF('1. Your Debts'!$F$8&gt;0,MIN('1. Your Debts'!$F$8,E82*(1+'1. Your Debts'!$C$8/12)),MIN(MAX(E82*(1+'1. Your Debts'!$C$8/12)*'1. Your Debts'!$D$8,'1. Your Debts'!$E$8),E82*(1+'1. Your Debts'!$C$8/12))))</f>
        <v>0</v>
      </c>
      <c r="F83" s="15" t="n">
        <f aca="false">MAX(0,F82*(1+'1. Your Debts'!$C$9/12)-IF('1. Your Debts'!$F$9&gt;0,MIN('1. Your Debts'!$F$9,F82*(1+'1. Your Debts'!$C$9/12)),MIN(MAX(F82*(1+'1. Your Debts'!$C$9/12)*'1. Your Debts'!$D$9,'1. Your Debts'!$E$9),F82*(1+'1. Your Debts'!$C$9/12))))</f>
        <v>0</v>
      </c>
      <c r="G83" s="15" t="n">
        <f aca="false">(B82*'1. Your Debts'!$C$5+C82*'1. Your Debts'!$C$6+D82*'1. Your Debts'!$C$7+E82*'1. Your Debts'!$C$8+F82*'1. Your Debts'!$C$9)/12</f>
        <v>47.9380134022935</v>
      </c>
      <c r="H83" s="15" t="n">
        <f aca="false">I82+G83-I83</f>
        <v>95.717632199674</v>
      </c>
      <c r="I83" s="15" t="n">
        <f aca="false">SUM(B83:F83)</f>
        <v>2548.62930050609</v>
      </c>
    </row>
    <row r="84" customFormat="false" ht="15" hidden="false" customHeight="false" outlineLevel="0" collapsed="false">
      <c r="A84" s="10" t="n">
        <v>76</v>
      </c>
      <c r="B84" s="15" t="n">
        <f aca="false">MAX(0,B83*(1+'1. Your Debts'!$C$5/12)-IF('1. Your Debts'!$F$5&gt;0,MIN('1. Your Debts'!$F$5,B83*(1+'1. Your Debts'!$C$5/12)),MIN(MAX(B83*(1+'1. Your Debts'!$C$5/12)*'1. Your Debts'!$D$5,'1. Your Debts'!$E$5),B83*(1+'1. Your Debts'!$C$5/12))))</f>
        <v>6.35424606226066</v>
      </c>
      <c r="C84" s="15" t="n">
        <f aca="false">MAX(0,C83*(1+'1. Your Debts'!$C$6/12)-IF('1. Your Debts'!$F$6&gt;0,MIN('1. Your Debts'!$F$6,C83*(1+'1. Your Debts'!$C$6/12)),MIN(MAX(C83*(1+'1. Your Debts'!$C$6/12)*'1. Your Debts'!$D$6,'1. Your Debts'!$E$6),C83*(1+'1. Your Debts'!$C$6/12))))</f>
        <v>1965.34089721308</v>
      </c>
      <c r="D84" s="15" t="n">
        <f aca="false">MAX(0,D83*(1+'1. Your Debts'!$C$7/12)-IF('1. Your Debts'!$F$7&gt;0,MIN('1. Your Debts'!$F$7,D83*(1+'1. Your Debts'!$C$7/12)),MIN(MAX(D83*(1+'1. Your Debts'!$C$7/12)*'1. Your Debts'!$D$7,'1. Your Debts'!$E$7),D83*(1+'1. Your Debts'!$C$7/12))))</f>
        <v>528.510712103514</v>
      </c>
      <c r="E84" s="15" t="n">
        <f aca="false">MAX(0,E83*(1+'1. Your Debts'!$C$8/12)-IF('1. Your Debts'!$F$8&gt;0,MIN('1. Your Debts'!$F$8,E83*(1+'1. Your Debts'!$C$8/12)),MIN(MAX(E83*(1+'1. Your Debts'!$C$8/12)*'1. Your Debts'!$D$8,'1. Your Debts'!$E$8),E83*(1+'1. Your Debts'!$C$8/12))))</f>
        <v>0</v>
      </c>
      <c r="F84" s="15" t="n">
        <f aca="false">MAX(0,F83*(1+'1. Your Debts'!$C$9/12)-IF('1. Your Debts'!$F$9&gt;0,MIN('1. Your Debts'!$F$9,F83*(1+'1. Your Debts'!$C$9/12)),MIN(MAX(F83*(1+'1. Your Debts'!$C$9/12)*'1. Your Debts'!$D$9,'1. Your Debts'!$E$9),F83*(1+'1. Your Debts'!$C$9/12))))</f>
        <v>0</v>
      </c>
      <c r="G84" s="15" t="n">
        <f aca="false">(B83*'1. Your Debts'!$C$5+C83*'1. Your Debts'!$C$6+D83*'1. Your Debts'!$C$7+E83*'1. Your Debts'!$C$8+F83*'1. Your Debts'!$C$9)/12</f>
        <v>46.9699112115619</v>
      </c>
      <c r="H84" s="15" t="n">
        <f aca="false">I83+G84-I84</f>
        <v>95.3933563387964</v>
      </c>
      <c r="I84" s="15" t="n">
        <f aca="false">SUM(B84:F84)</f>
        <v>2500.20585537885</v>
      </c>
    </row>
    <row r="85" customFormat="false" ht="15" hidden="false" customHeight="false" outlineLevel="0" collapsed="false">
      <c r="A85" s="10" t="n">
        <v>77</v>
      </c>
      <c r="B85" s="15" t="n">
        <f aca="false">MAX(0,B84*(1+'1. Your Debts'!$C$5/12)-IF('1. Your Debts'!$F$5&gt;0,MIN('1. Your Debts'!$F$5,B84*(1+'1. Your Debts'!$C$5/12)),MIN(MAX(B84*(1+'1. Your Debts'!$C$5/12)*'1. Your Debts'!$D$5,'1. Your Debts'!$E$5),B84*(1+'1. Your Debts'!$C$5/12))))</f>
        <v>0</v>
      </c>
      <c r="C85" s="15" t="n">
        <f aca="false">MAX(0,C84*(1+'1. Your Debts'!$C$6/12)-IF('1. Your Debts'!$F$6&gt;0,MIN('1. Your Debts'!$F$6,C84*(1+'1. Your Debts'!$C$6/12)),MIN(MAX(C84*(1+'1. Your Debts'!$C$6/12)*'1. Your Debts'!$D$6,'1. Your Debts'!$E$6),C84*(1+'1. Your Debts'!$C$6/12))))</f>
        <v>1952.77499885152</v>
      </c>
      <c r="D85" s="15" t="n">
        <f aca="false">MAX(0,D84*(1+'1. Your Debts'!$C$7/12)-IF('1. Your Debts'!$F$7&gt;0,MIN('1. Your Debts'!$F$7,D84*(1+'1. Your Debts'!$C$7/12)),MIN(MAX(D84*(1+'1. Your Debts'!$C$7/12)*'1. Your Debts'!$D$7,'1. Your Debts'!$E$7),D84*(1+'1. Your Debts'!$C$7/12))))</f>
        <v>511.834755819144</v>
      </c>
      <c r="E85" s="15" t="n">
        <f aca="false">MAX(0,E84*(1+'1. Your Debts'!$C$8/12)-IF('1. Your Debts'!$F$8&gt;0,MIN('1. Your Debts'!$F$8,E84*(1+'1. Your Debts'!$C$8/12)),MIN(MAX(E84*(1+'1. Your Debts'!$C$8/12)*'1. Your Debts'!$D$8,'1. Your Debts'!$E$8),E84*(1+'1. Your Debts'!$C$8/12))))</f>
        <v>0</v>
      </c>
      <c r="F85" s="15" t="n">
        <f aca="false">MAX(0,F84*(1+'1. Your Debts'!$C$9/12)-IF('1. Your Debts'!$F$9&gt;0,MIN('1. Your Debts'!$F$9,F84*(1+'1. Your Debts'!$C$9/12)),MIN(MAX(F84*(1+'1. Your Debts'!$C$9/12)*'1. Your Debts'!$D$9,'1. Your Debts'!$E$9),F84*(1+'1. Your Debts'!$C$9/12))))</f>
        <v>0</v>
      </c>
      <c r="G85" s="15" t="n">
        <f aca="false">(B84*'1. Your Debts'!$C$5+C84*'1. Your Debts'!$C$6+D84*'1. Your Debts'!$C$7+E84*'1. Your Debts'!$C$8+F84*'1. Your Debts'!$C$9)/12</f>
        <v>45.9876258018312</v>
      </c>
      <c r="H85" s="15" t="n">
        <f aca="false">I84+G85-I85</f>
        <v>81.5837265100176</v>
      </c>
      <c r="I85" s="15" t="n">
        <f aca="false">SUM(B85:F85)</f>
        <v>2464.60975467067</v>
      </c>
    </row>
    <row r="86" customFormat="false" ht="15" hidden="false" customHeight="false" outlineLevel="0" collapsed="false">
      <c r="A86" s="10" t="n">
        <v>78</v>
      </c>
      <c r="B86" s="15" t="n">
        <f aca="false">MAX(0,B85*(1+'1. Your Debts'!$C$5/12)-IF('1. Your Debts'!$F$5&gt;0,MIN('1. Your Debts'!$F$5,B85*(1+'1. Your Debts'!$C$5/12)),MIN(MAX(B85*(1+'1. Your Debts'!$C$5/12)*'1. Your Debts'!$D$5,'1. Your Debts'!$E$5),B85*(1+'1. Your Debts'!$C$5/12))))</f>
        <v>0</v>
      </c>
      <c r="C86" s="15" t="n">
        <f aca="false">MAX(0,C85*(1+'1. Your Debts'!$C$6/12)-IF('1. Your Debts'!$F$6&gt;0,MIN('1. Your Debts'!$F$6,C85*(1+'1. Your Debts'!$C$6/12)),MIN(MAX(C85*(1+'1. Your Debts'!$C$6/12)*'1. Your Debts'!$D$6,'1. Your Debts'!$E$6),C85*(1+'1. Your Debts'!$C$6/12))))</f>
        <v>1940.28944370261</v>
      </c>
      <c r="D86" s="15" t="n">
        <f aca="false">MAX(0,D85*(1+'1. Your Debts'!$C$7/12)-IF('1. Your Debts'!$F$7&gt;0,MIN('1. Your Debts'!$F$7,D85*(1+'1. Your Debts'!$C$7/12)),MIN(MAX(D85*(1+'1. Your Debts'!$C$7/12)*'1. Your Debts'!$D$7,'1. Your Debts'!$E$7),D85*(1+'1. Your Debts'!$C$7/12))))</f>
        <v>494.896153223295</v>
      </c>
      <c r="E86" s="15" t="n">
        <f aca="false">MAX(0,E85*(1+'1. Your Debts'!$C$8/12)-IF('1. Your Debts'!$F$8&gt;0,MIN('1. Your Debts'!$F$8,E85*(1+'1. Your Debts'!$C$8/12)),MIN(MAX(E85*(1+'1. Your Debts'!$C$8/12)*'1. Your Debts'!$D$8,'1. Your Debts'!$E$8),E85*(1+'1. Your Debts'!$C$8/12))))</f>
        <v>0</v>
      </c>
      <c r="F86" s="15" t="n">
        <f aca="false">MAX(0,F85*(1+'1. Your Debts'!$C$9/12)-IF('1. Your Debts'!$F$9&gt;0,MIN('1. Your Debts'!$F$9,F85*(1+'1. Your Debts'!$C$9/12)),MIN(MAX(F85*(1+'1. Your Debts'!$C$9/12)*'1. Your Debts'!$D$9,'1. Your Debts'!$E$9),F85*(1+'1. Your Debts'!$C$9/12))))</f>
        <v>0</v>
      </c>
      <c r="G86" s="15" t="n">
        <f aca="false">(B85*'1. Your Debts'!$C$5+C85*'1. Your Debts'!$C$6+D85*'1. Your Debts'!$C$7+E85*'1. Your Debts'!$C$8+F85*'1. Your Debts'!$C$9)/12</f>
        <v>45.3268536322347</v>
      </c>
      <c r="H86" s="15" t="n">
        <f aca="false">I85+G86-I86</f>
        <v>74.7510113769904</v>
      </c>
      <c r="I86" s="15" t="n">
        <f aca="false">SUM(B86:F86)</f>
        <v>2435.18559692591</v>
      </c>
    </row>
    <row r="87" customFormat="false" ht="15" hidden="false" customHeight="false" outlineLevel="0" collapsed="false">
      <c r="A87" s="10" t="n">
        <v>79</v>
      </c>
      <c r="B87" s="15" t="n">
        <f aca="false">MAX(0,B86*(1+'1. Your Debts'!$C$5/12)-IF('1. Your Debts'!$F$5&gt;0,MIN('1. Your Debts'!$F$5,B86*(1+'1. Your Debts'!$C$5/12)),MIN(MAX(B86*(1+'1. Your Debts'!$C$5/12)*'1. Your Debts'!$D$5,'1. Your Debts'!$E$5),B86*(1+'1. Your Debts'!$C$5/12))))</f>
        <v>0</v>
      </c>
      <c r="C87" s="15" t="n">
        <f aca="false">MAX(0,C86*(1+'1. Your Debts'!$C$6/12)-IF('1. Your Debts'!$F$6&gt;0,MIN('1. Your Debts'!$F$6,C86*(1+'1. Your Debts'!$C$6/12)),MIN(MAX(C86*(1+'1. Your Debts'!$C$6/12)*'1. Your Debts'!$D$6,'1. Your Debts'!$E$6),C86*(1+'1. Your Debts'!$C$6/12))))</f>
        <v>1927.88371807194</v>
      </c>
      <c r="D87" s="15" t="n">
        <f aca="false">MAX(0,D86*(1+'1. Your Debts'!$C$7/12)-IF('1. Your Debts'!$F$7&gt;0,MIN('1. Your Debts'!$F$7,D86*(1+'1. Your Debts'!$C$7/12)),MIN(MAX(D86*(1+'1. Your Debts'!$C$7/12)*'1. Your Debts'!$D$7,'1. Your Debts'!$E$7),D86*(1+'1. Your Debts'!$C$7/12))))</f>
        <v>477.690767636562</v>
      </c>
      <c r="E87" s="15" t="n">
        <f aca="false">MAX(0,E86*(1+'1. Your Debts'!$C$8/12)-IF('1. Your Debts'!$F$8&gt;0,MIN('1. Your Debts'!$F$8,E86*(1+'1. Your Debts'!$C$8/12)),MIN(MAX(E86*(1+'1. Your Debts'!$C$8/12)*'1. Your Debts'!$D$8,'1. Your Debts'!$E$8),E86*(1+'1. Your Debts'!$C$8/12))))</f>
        <v>0</v>
      </c>
      <c r="F87" s="15" t="n">
        <f aca="false">MAX(0,F86*(1+'1. Your Debts'!$C$9/12)-IF('1. Your Debts'!$F$9&gt;0,MIN('1. Your Debts'!$F$9,F86*(1+'1. Your Debts'!$C$9/12)),MIN(MAX(F86*(1+'1. Your Debts'!$C$9/12)*'1. Your Debts'!$D$9,'1. Your Debts'!$E$9),F86*(1+'1. Your Debts'!$C$9/12))))</f>
        <v>0</v>
      </c>
      <c r="G87" s="15" t="n">
        <f aca="false">(B86*'1. Your Debts'!$C$5+C86*'1. Your Debts'!$C$6+D86*'1. Your Debts'!$C$7+E86*'1. Your Debts'!$C$8+F86*'1. Your Debts'!$C$9)/12</f>
        <v>44.8218046305918</v>
      </c>
      <c r="H87" s="15" t="n">
        <f aca="false">I86+G87-I87</f>
        <v>74.4329158479986</v>
      </c>
      <c r="I87" s="15" t="n">
        <f aca="false">SUM(B87:F87)</f>
        <v>2405.5744857085</v>
      </c>
    </row>
    <row r="88" customFormat="false" ht="15" hidden="false" customHeight="false" outlineLevel="0" collapsed="false">
      <c r="A88" s="10" t="n">
        <v>80</v>
      </c>
      <c r="B88" s="15" t="n">
        <f aca="false">MAX(0,B87*(1+'1. Your Debts'!$C$5/12)-IF('1. Your Debts'!$F$5&gt;0,MIN('1. Your Debts'!$F$5,B87*(1+'1. Your Debts'!$C$5/12)),MIN(MAX(B87*(1+'1. Your Debts'!$C$5/12)*'1. Your Debts'!$D$5,'1. Your Debts'!$E$5),B87*(1+'1. Your Debts'!$C$5/12))))</f>
        <v>0</v>
      </c>
      <c r="C88" s="15" t="n">
        <f aca="false">MAX(0,C87*(1+'1. Your Debts'!$C$6/12)-IF('1. Your Debts'!$F$6&gt;0,MIN('1. Your Debts'!$F$6,C87*(1+'1. Your Debts'!$C$6/12)),MIN(MAX(C87*(1+'1. Your Debts'!$C$6/12)*'1. Your Debts'!$D$6,'1. Your Debts'!$E$6),C87*(1+'1. Your Debts'!$C$6/12))))</f>
        <v>1915.55731154952</v>
      </c>
      <c r="D88" s="15" t="n">
        <f aca="false">MAX(0,D87*(1+'1. Your Debts'!$C$7/12)-IF('1. Your Debts'!$F$7&gt;0,MIN('1. Your Debts'!$F$7,D87*(1+'1. Your Debts'!$C$7/12)),MIN(MAX(D87*(1+'1. Your Debts'!$C$7/12)*'1. Your Debts'!$D$7,'1. Your Debts'!$E$7),D87*(1+'1. Your Debts'!$C$7/12))))</f>
        <v>460.214397226838</v>
      </c>
      <c r="E88" s="15" t="n">
        <f aca="false">MAX(0,E87*(1+'1. Your Debts'!$C$8/12)-IF('1. Your Debts'!$F$8&gt;0,MIN('1. Your Debts'!$F$8,E87*(1+'1. Your Debts'!$C$8/12)),MIN(MAX(E87*(1+'1. Your Debts'!$C$8/12)*'1. Your Debts'!$D$8,'1. Your Debts'!$E$8),E87*(1+'1. Your Debts'!$C$8/12))))</f>
        <v>0</v>
      </c>
      <c r="F88" s="15" t="n">
        <f aca="false">MAX(0,F87*(1+'1. Your Debts'!$C$9/12)-IF('1. Your Debts'!$F$9&gt;0,MIN('1. Your Debts'!$F$9,F87*(1+'1. Your Debts'!$C$9/12)),MIN(MAX(F87*(1+'1. Your Debts'!$C$9/12)*'1. Your Debts'!$D$9,'1. Your Debts'!$E$9),F87*(1+'1. Your Debts'!$C$9/12))))</f>
        <v>0</v>
      </c>
      <c r="G88" s="15" t="n">
        <f aca="false">(B87*'1. Your Debts'!$C$5+C87*'1. Your Debts'!$C$6+D87*'1. Your Debts'!$C$7+E87*'1. Your Debts'!$C$8+F87*'1. Your Debts'!$C$9)/12</f>
        <v>44.3140772101487</v>
      </c>
      <c r="H88" s="15" t="n">
        <f aca="false">I87+G88-I88</f>
        <v>74.1168541422953</v>
      </c>
      <c r="I88" s="15" t="n">
        <f aca="false">SUM(B88:F88)</f>
        <v>2375.77170877636</v>
      </c>
    </row>
    <row r="89" customFormat="false" ht="15" hidden="false" customHeight="false" outlineLevel="0" collapsed="false">
      <c r="A89" s="10" t="n">
        <v>81</v>
      </c>
      <c r="B89" s="15" t="n">
        <f aca="false">MAX(0,B88*(1+'1. Your Debts'!$C$5/12)-IF('1. Your Debts'!$F$5&gt;0,MIN('1. Your Debts'!$F$5,B88*(1+'1. Your Debts'!$C$5/12)),MIN(MAX(B88*(1+'1. Your Debts'!$C$5/12)*'1. Your Debts'!$D$5,'1. Your Debts'!$E$5),B88*(1+'1. Your Debts'!$C$5/12))))</f>
        <v>0</v>
      </c>
      <c r="C89" s="15" t="n">
        <f aca="false">MAX(0,C88*(1+'1. Your Debts'!$C$6/12)-IF('1. Your Debts'!$F$6&gt;0,MIN('1. Your Debts'!$F$6,C88*(1+'1. Your Debts'!$C$6/12)),MIN(MAX(C88*(1+'1. Your Debts'!$C$6/12)*'1. Your Debts'!$D$6,'1. Your Debts'!$E$6),C88*(1+'1. Your Debts'!$C$6/12))))</f>
        <v>1903.3097169888</v>
      </c>
      <c r="D89" s="15" t="n">
        <f aca="false">MAX(0,D88*(1+'1. Your Debts'!$C$7/12)-IF('1. Your Debts'!$F$7&gt;0,MIN('1. Your Debts'!$F$7,D88*(1+'1. Your Debts'!$C$7/12)),MIN(MAX(D88*(1+'1. Your Debts'!$C$7/12)*'1. Your Debts'!$D$7,'1. Your Debts'!$E$7),D88*(1+'1. Your Debts'!$C$7/12))))</f>
        <v>442.462773983161</v>
      </c>
      <c r="E89" s="15" t="n">
        <f aca="false">MAX(0,E88*(1+'1. Your Debts'!$C$8/12)-IF('1. Your Debts'!$F$8&gt;0,MIN('1. Your Debts'!$F$8,E88*(1+'1. Your Debts'!$C$8/12)),MIN(MAX(E88*(1+'1. Your Debts'!$C$8/12)*'1. Your Debts'!$D$8,'1. Your Debts'!$E$8),E88*(1+'1. Your Debts'!$C$8/12))))</f>
        <v>0</v>
      </c>
      <c r="F89" s="15" t="n">
        <f aca="false">MAX(0,F88*(1+'1. Your Debts'!$C$9/12)-IF('1. Your Debts'!$F$9&gt;0,MIN('1. Your Debts'!$F$9,F88*(1+'1. Your Debts'!$C$9/12)),MIN(MAX(F88*(1+'1. Your Debts'!$C$9/12)*'1. Your Debts'!$D$9,'1. Your Debts'!$E$9),F88*(1+'1. Your Debts'!$C$9/12))))</f>
        <v>0</v>
      </c>
      <c r="G89" s="15" t="n">
        <f aca="false">(B88*'1. Your Debts'!$C$5+C88*'1. Your Debts'!$C$6+D88*'1. Your Debts'!$C$7+E88*'1. Your Debts'!$C$8+F88*'1. Your Debts'!$C$9)/12</f>
        <v>43.803595451726</v>
      </c>
      <c r="H89" s="15" t="n">
        <f aca="false">I88+G89-I89</f>
        <v>73.802813256123</v>
      </c>
      <c r="I89" s="15" t="n">
        <f aca="false">SUM(B89:F89)</f>
        <v>2345.77249097196</v>
      </c>
    </row>
    <row r="90" customFormat="false" ht="15" hidden="false" customHeight="false" outlineLevel="0" collapsed="false">
      <c r="A90" s="10" t="n">
        <v>82</v>
      </c>
      <c r="B90" s="15" t="n">
        <f aca="false">MAX(0,B89*(1+'1. Your Debts'!$C$5/12)-IF('1. Your Debts'!$F$5&gt;0,MIN('1. Your Debts'!$F$5,B89*(1+'1. Your Debts'!$C$5/12)),MIN(MAX(B89*(1+'1. Your Debts'!$C$5/12)*'1. Your Debts'!$D$5,'1. Your Debts'!$E$5),B89*(1+'1. Your Debts'!$C$5/12))))</f>
        <v>0</v>
      </c>
      <c r="C90" s="15" t="n">
        <f aca="false">MAX(0,C89*(1+'1. Your Debts'!$C$6/12)-IF('1. Your Debts'!$F$6&gt;0,MIN('1. Your Debts'!$F$6,C89*(1+'1. Your Debts'!$C$6/12)),MIN(MAX(C89*(1+'1. Your Debts'!$C$6/12)*'1. Your Debts'!$D$6,'1. Your Debts'!$E$6),C89*(1+'1. Your Debts'!$C$6/12))))</f>
        <v>1891.1404304858</v>
      </c>
      <c r="D90" s="15" t="n">
        <f aca="false">MAX(0,D89*(1+'1. Your Debts'!$C$7/12)-IF('1. Your Debts'!$F$7&gt;0,MIN('1. Your Debts'!$F$7,D89*(1+'1. Your Debts'!$C$7/12)),MIN(MAX(D89*(1+'1. Your Debts'!$C$7/12)*'1. Your Debts'!$D$7,'1. Your Debts'!$E$7),D89*(1+'1. Your Debts'!$C$7/12))))</f>
        <v>424.431562673396</v>
      </c>
      <c r="E90" s="15" t="n">
        <f aca="false">MAX(0,E89*(1+'1. Your Debts'!$C$8/12)-IF('1. Your Debts'!$F$8&gt;0,MIN('1. Your Debts'!$F$8,E89*(1+'1. Your Debts'!$C$8/12)),MIN(MAX(E89*(1+'1. Your Debts'!$C$8/12)*'1. Your Debts'!$D$8,'1. Your Debts'!$E$8),E89*(1+'1. Your Debts'!$C$8/12))))</f>
        <v>0</v>
      </c>
      <c r="F90" s="15" t="n">
        <f aca="false">MAX(0,F89*(1+'1. Your Debts'!$C$9/12)-IF('1. Your Debts'!$F$9&gt;0,MIN('1. Your Debts'!$F$9,F89*(1+'1. Your Debts'!$C$9/12)),MIN(MAX(F89*(1+'1. Your Debts'!$C$9/12)*'1. Your Debts'!$D$9,'1. Your Debts'!$E$9),F89*(1+'1. Your Debts'!$C$9/12))))</f>
        <v>0</v>
      </c>
      <c r="G90" s="15" t="n">
        <f aca="false">(B89*'1. Your Debts'!$C$5+C89*'1. Your Debts'!$C$6+D89*'1. Your Debts'!$C$7+E89*'1. Your Debts'!$C$8+F89*'1. Your Debts'!$C$9)/12</f>
        <v>43.2902824561044</v>
      </c>
      <c r="H90" s="15" t="n">
        <f aca="false">I89+G90-I90</f>
        <v>73.4907802688667</v>
      </c>
      <c r="I90" s="15" t="n">
        <f aca="false">SUM(B90:F90)</f>
        <v>2315.5719931592</v>
      </c>
    </row>
    <row r="91" customFormat="false" ht="15" hidden="false" customHeight="false" outlineLevel="0" collapsed="false">
      <c r="A91" s="10" t="n">
        <v>83</v>
      </c>
      <c r="B91" s="15" t="n">
        <f aca="false">MAX(0,B90*(1+'1. Your Debts'!$C$5/12)-IF('1. Your Debts'!$F$5&gt;0,MIN('1. Your Debts'!$F$5,B90*(1+'1. Your Debts'!$C$5/12)),MIN(MAX(B90*(1+'1. Your Debts'!$C$5/12)*'1. Your Debts'!$D$5,'1. Your Debts'!$E$5),B90*(1+'1. Your Debts'!$C$5/12))))</f>
        <v>0</v>
      </c>
      <c r="C91" s="15" t="n">
        <f aca="false">MAX(0,C90*(1+'1. Your Debts'!$C$6/12)-IF('1. Your Debts'!$F$6&gt;0,MIN('1. Your Debts'!$F$6,C90*(1+'1. Your Debts'!$C$6/12)),MIN(MAX(C90*(1+'1. Your Debts'!$C$6/12)*'1. Your Debts'!$D$6,'1. Your Debts'!$E$6),C90*(1+'1. Your Debts'!$C$6/12))))</f>
        <v>1879.04895135838</v>
      </c>
      <c r="D91" s="15" t="n">
        <f aca="false">MAX(0,D90*(1+'1. Your Debts'!$C$7/12)-IF('1. Your Debts'!$F$7&gt;0,MIN('1. Your Debts'!$F$7,D90*(1+'1. Your Debts'!$C$7/12)),MIN(MAX(D90*(1+'1. Your Debts'!$C$7/12)*'1. Your Debts'!$D$7,'1. Your Debts'!$E$7),D90*(1+'1. Your Debts'!$C$7/12))))</f>
        <v>406.116359785502</v>
      </c>
      <c r="E91" s="15" t="n">
        <f aca="false">MAX(0,E90*(1+'1. Your Debts'!$C$8/12)-IF('1. Your Debts'!$F$8&gt;0,MIN('1. Your Debts'!$F$8,E90*(1+'1. Your Debts'!$C$8/12)),MIN(MAX(E90*(1+'1. Your Debts'!$C$8/12)*'1. Your Debts'!$D$8,'1. Your Debts'!$E$8),E90*(1+'1. Your Debts'!$C$8/12))))</f>
        <v>0</v>
      </c>
      <c r="F91" s="15" t="n">
        <f aca="false">MAX(0,F90*(1+'1. Your Debts'!$C$9/12)-IF('1. Your Debts'!$F$9&gt;0,MIN('1. Your Debts'!$F$9,F90*(1+'1. Your Debts'!$C$9/12)),MIN(MAX(F90*(1+'1. Your Debts'!$C$9/12)*'1. Your Debts'!$D$9,'1. Your Debts'!$E$9),F90*(1+'1. Your Debts'!$C$9/12))))</f>
        <v>0</v>
      </c>
      <c r="G91" s="15" t="n">
        <f aca="false">(B90*'1. Your Debts'!$C$5+C90*'1. Your Debts'!$C$6+D90*'1. Your Debts'!$C$7+E90*'1. Your Debts'!$C$8+F90*'1. Your Debts'!$C$9)/12</f>
        <v>42.77406032721</v>
      </c>
      <c r="H91" s="15" t="n">
        <f aca="false">I90+G91-I91</f>
        <v>73.1807423425225</v>
      </c>
      <c r="I91" s="15" t="n">
        <f aca="false">SUM(B91:F91)</f>
        <v>2285.16531114388</v>
      </c>
    </row>
    <row r="92" customFormat="false" ht="15" hidden="false" customHeight="false" outlineLevel="0" collapsed="false">
      <c r="A92" s="10" t="n">
        <v>84</v>
      </c>
      <c r="B92" s="15" t="n">
        <f aca="false">MAX(0,B91*(1+'1. Your Debts'!$C$5/12)-IF('1. Your Debts'!$F$5&gt;0,MIN('1. Your Debts'!$F$5,B91*(1+'1. Your Debts'!$C$5/12)),MIN(MAX(B91*(1+'1. Your Debts'!$C$5/12)*'1. Your Debts'!$D$5,'1. Your Debts'!$E$5),B91*(1+'1. Your Debts'!$C$5/12))))</f>
        <v>0</v>
      </c>
      <c r="C92" s="15" t="n">
        <f aca="false">MAX(0,C91*(1+'1. Your Debts'!$C$6/12)-IF('1. Your Debts'!$F$6&gt;0,MIN('1. Your Debts'!$F$6,C91*(1+'1. Your Debts'!$C$6/12)),MIN(MAX(C91*(1+'1. Your Debts'!$C$6/12)*'1. Your Debts'!$D$6,'1. Your Debts'!$E$6),C91*(1+'1. Your Debts'!$C$6/12))))</f>
        <v>1867.03478212563</v>
      </c>
      <c r="D92" s="15" t="n">
        <f aca="false">MAX(0,D91*(1+'1. Your Debts'!$C$7/12)-IF('1. Your Debts'!$F$7&gt;0,MIN('1. Your Debts'!$F$7,D91*(1+'1. Your Debts'!$C$7/12)),MIN(MAX(D91*(1+'1. Your Debts'!$C$7/12)*'1. Your Debts'!$D$7,'1. Your Debts'!$E$7),D91*(1+'1. Your Debts'!$C$7/12))))</f>
        <v>387.512692452123</v>
      </c>
      <c r="E92" s="15" t="n">
        <f aca="false">MAX(0,E91*(1+'1. Your Debts'!$C$8/12)-IF('1. Your Debts'!$F$8&gt;0,MIN('1. Your Debts'!$F$8,E91*(1+'1. Your Debts'!$C$8/12)),MIN(MAX(E91*(1+'1. Your Debts'!$C$8/12)*'1. Your Debts'!$D$8,'1. Your Debts'!$E$8),E91*(1+'1. Your Debts'!$C$8/12))))</f>
        <v>0</v>
      </c>
      <c r="F92" s="15" t="n">
        <f aca="false">MAX(0,F91*(1+'1. Your Debts'!$C$9/12)-IF('1. Your Debts'!$F$9&gt;0,MIN('1. Your Debts'!$F$9,F91*(1+'1. Your Debts'!$C$9/12)),MIN(MAX(F91*(1+'1. Your Debts'!$C$9/12)*'1. Your Debts'!$D$9,'1. Your Debts'!$E$9),F91*(1+'1. Your Debts'!$C$9/12))))</f>
        <v>0</v>
      </c>
      <c r="G92" s="15" t="n">
        <f aca="false">(B91*'1. Your Debts'!$C$5+C91*'1. Your Debts'!$C$6+D91*'1. Your Debts'!$C$7+E91*'1. Your Debts'!$C$8+F91*'1. Your Debts'!$C$9)/12</f>
        <v>42.2548501550441</v>
      </c>
      <c r="H92" s="15" t="n">
        <f aca="false">I91+G92-I92</f>
        <v>72.8726867211703</v>
      </c>
      <c r="I92" s="15" t="n">
        <f aca="false">SUM(B92:F92)</f>
        <v>2254.54747457776</v>
      </c>
    </row>
    <row r="93" customFormat="false" ht="15" hidden="false" customHeight="false" outlineLevel="0" collapsed="false">
      <c r="A93" s="10" t="n">
        <v>85</v>
      </c>
      <c r="B93" s="15" t="n">
        <f aca="false">MAX(0,B92*(1+'1. Your Debts'!$C$5/12)-IF('1. Your Debts'!$F$5&gt;0,MIN('1. Your Debts'!$F$5,B92*(1+'1. Your Debts'!$C$5/12)),MIN(MAX(B92*(1+'1. Your Debts'!$C$5/12)*'1. Your Debts'!$D$5,'1. Your Debts'!$E$5),B92*(1+'1. Your Debts'!$C$5/12))))</f>
        <v>0</v>
      </c>
      <c r="C93" s="15" t="n">
        <f aca="false">MAX(0,C92*(1+'1. Your Debts'!$C$6/12)-IF('1. Your Debts'!$F$6&gt;0,MIN('1. Your Debts'!$F$6,C92*(1+'1. Your Debts'!$C$6/12)),MIN(MAX(C92*(1+'1. Your Debts'!$C$6/12)*'1. Your Debts'!$D$6,'1. Your Debts'!$E$6),C92*(1+'1. Your Debts'!$C$6/12))))</f>
        <v>1855.09742848742</v>
      </c>
      <c r="D93" s="15" t="n">
        <f aca="false">MAX(0,D92*(1+'1. Your Debts'!$C$7/12)-IF('1. Your Debts'!$F$7&gt;0,MIN('1. Your Debts'!$F$7,D92*(1+'1. Your Debts'!$C$7/12)),MIN(MAX(D92*(1+'1. Your Debts'!$C$7/12)*'1. Your Debts'!$D$7,'1. Your Debts'!$E$7),D92*(1+'1. Your Debts'!$C$7/12))))</f>
        <v>368.616017358244</v>
      </c>
      <c r="E93" s="15" t="n">
        <f aca="false">MAX(0,E92*(1+'1. Your Debts'!$C$8/12)-IF('1. Your Debts'!$F$8&gt;0,MIN('1. Your Debts'!$F$8,E92*(1+'1. Your Debts'!$C$8/12)),MIN(MAX(E92*(1+'1. Your Debts'!$C$8/12)*'1. Your Debts'!$D$8,'1. Your Debts'!$E$8),E92*(1+'1. Your Debts'!$C$8/12))))</f>
        <v>0</v>
      </c>
      <c r="F93" s="15" t="n">
        <f aca="false">MAX(0,F92*(1+'1. Your Debts'!$C$9/12)-IF('1. Your Debts'!$F$9&gt;0,MIN('1. Your Debts'!$F$9,F92*(1+'1. Your Debts'!$C$9/12)),MIN(MAX(F92*(1+'1. Your Debts'!$C$9/12)*'1. Your Debts'!$D$9,'1. Your Debts'!$E$9),F92*(1+'1. Your Debts'!$C$9/12))))</f>
        <v>0</v>
      </c>
      <c r="G93" s="15" t="n">
        <f aca="false">(B92*'1. Your Debts'!$C$5+C92*'1. Your Debts'!$C$6+D92*'1. Your Debts'!$C$7+E92*'1. Your Debts'!$C$8+F92*'1. Your Debts'!$C$9)/12</f>
        <v>41.7325719983518</v>
      </c>
      <c r="H93" s="15" t="n">
        <f aca="false">I92+G93-I93</f>
        <v>72.5666007304467</v>
      </c>
      <c r="I93" s="15" t="n">
        <f aca="false">SUM(B93:F93)</f>
        <v>2223.71344584566</v>
      </c>
    </row>
    <row r="94" customFormat="false" ht="15" hidden="false" customHeight="false" outlineLevel="0" collapsed="false">
      <c r="A94" s="10" t="n">
        <v>86</v>
      </c>
      <c r="B94" s="15" t="n">
        <f aca="false">MAX(0,B93*(1+'1. Your Debts'!$C$5/12)-IF('1. Your Debts'!$F$5&gt;0,MIN('1. Your Debts'!$F$5,B93*(1+'1. Your Debts'!$C$5/12)),MIN(MAX(B93*(1+'1. Your Debts'!$C$5/12)*'1. Your Debts'!$D$5,'1. Your Debts'!$E$5),B93*(1+'1. Your Debts'!$C$5/12))))</f>
        <v>0</v>
      </c>
      <c r="C94" s="15" t="n">
        <f aca="false">MAX(0,C93*(1+'1. Your Debts'!$C$6/12)-IF('1. Your Debts'!$F$6&gt;0,MIN('1. Your Debts'!$F$6,C93*(1+'1. Your Debts'!$C$6/12)),MIN(MAX(C93*(1+'1. Your Debts'!$C$6/12)*'1. Your Debts'!$D$6,'1. Your Debts'!$E$6),C93*(1+'1. Your Debts'!$C$6/12))))</f>
        <v>1843.23639930403</v>
      </c>
      <c r="D94" s="15" t="n">
        <f aca="false">MAX(0,D93*(1+'1. Your Debts'!$C$7/12)-IF('1. Your Debts'!$F$7&gt;0,MIN('1. Your Debts'!$F$7,D93*(1+'1. Your Debts'!$C$7/12)),MIN(MAX(D93*(1+'1. Your Debts'!$C$7/12)*'1. Your Debts'!$D$7,'1. Your Debts'!$E$7),D93*(1+'1. Your Debts'!$C$7/12))))</f>
        <v>349.421719631636</v>
      </c>
      <c r="E94" s="15" t="n">
        <f aca="false">MAX(0,E93*(1+'1. Your Debts'!$C$8/12)-IF('1. Your Debts'!$F$8&gt;0,MIN('1. Your Debts'!$F$8,E93*(1+'1. Your Debts'!$C$8/12)),MIN(MAX(E93*(1+'1. Your Debts'!$C$8/12)*'1. Your Debts'!$D$8,'1. Your Debts'!$E$8),E93*(1+'1. Your Debts'!$C$8/12))))</f>
        <v>0</v>
      </c>
      <c r="F94" s="15" t="n">
        <f aca="false">MAX(0,F93*(1+'1. Your Debts'!$C$9/12)-IF('1. Your Debts'!$F$9&gt;0,MIN('1. Your Debts'!$F$9,F93*(1+'1. Your Debts'!$C$9/12)),MIN(MAX(F93*(1+'1. Your Debts'!$C$9/12)*'1. Your Debts'!$D$9,'1. Your Debts'!$E$9),F93*(1+'1. Your Debts'!$C$9/12))))</f>
        <v>0</v>
      </c>
      <c r="G94" s="15" t="n">
        <f aca="false">(B93*'1. Your Debts'!$C$5+C93*'1. Your Debts'!$C$6+D93*'1. Your Debts'!$C$7+E93*'1. Your Debts'!$C$8+F93*'1. Your Debts'!$C$9)/12</f>
        <v>41.2071448670273</v>
      </c>
      <c r="H94" s="15" t="n">
        <f aca="false">I93+G94-I94</f>
        <v>72.2624717770264</v>
      </c>
      <c r="I94" s="15" t="n">
        <f aca="false">SUM(B94:F94)</f>
        <v>2192.65811893566</v>
      </c>
    </row>
    <row r="95" customFormat="false" ht="15" hidden="false" customHeight="false" outlineLevel="0" collapsed="false">
      <c r="A95" s="10" t="n">
        <v>87</v>
      </c>
      <c r="B95" s="15" t="n">
        <f aca="false">MAX(0,B94*(1+'1. Your Debts'!$C$5/12)-IF('1. Your Debts'!$F$5&gt;0,MIN('1. Your Debts'!$F$5,B94*(1+'1. Your Debts'!$C$5/12)),MIN(MAX(B94*(1+'1. Your Debts'!$C$5/12)*'1. Your Debts'!$D$5,'1. Your Debts'!$E$5),B94*(1+'1. Your Debts'!$C$5/12))))</f>
        <v>0</v>
      </c>
      <c r="C95" s="15" t="n">
        <f aca="false">MAX(0,C94*(1+'1. Your Debts'!$C$6/12)-IF('1. Your Debts'!$F$6&gt;0,MIN('1. Your Debts'!$F$6,C94*(1+'1. Your Debts'!$C$6/12)),MIN(MAX(C94*(1+'1. Your Debts'!$C$6/12)*'1. Your Debts'!$D$6,'1. Your Debts'!$E$6),C94*(1+'1. Your Debts'!$C$6/12))))</f>
        <v>1831.45120657598</v>
      </c>
      <c r="D95" s="15" t="n">
        <f aca="false">MAX(0,D94*(1+'1. Your Debts'!$C$7/12)-IF('1. Your Debts'!$F$7&gt;0,MIN('1. Your Debts'!$F$7,D94*(1+'1. Your Debts'!$C$7/12)),MIN(MAX(D94*(1+'1. Your Debts'!$C$7/12)*'1. Your Debts'!$D$7,'1. Your Debts'!$E$7),D94*(1+'1. Your Debts'!$C$7/12))))</f>
        <v>329.925111715835</v>
      </c>
      <c r="E95" s="15" t="n">
        <f aca="false">MAX(0,E94*(1+'1. Your Debts'!$C$8/12)-IF('1. Your Debts'!$F$8&gt;0,MIN('1. Your Debts'!$F$8,E94*(1+'1. Your Debts'!$C$8/12)),MIN(MAX(E94*(1+'1. Your Debts'!$C$8/12)*'1. Your Debts'!$D$8,'1. Your Debts'!$E$8),E94*(1+'1. Your Debts'!$C$8/12))))</f>
        <v>0</v>
      </c>
      <c r="F95" s="15" t="n">
        <f aca="false">MAX(0,F94*(1+'1. Your Debts'!$C$9/12)-IF('1. Your Debts'!$F$9&gt;0,MIN('1. Your Debts'!$F$9,F94*(1+'1. Your Debts'!$C$9/12)),MIN(MAX(F94*(1+'1. Your Debts'!$C$9/12)*'1. Your Debts'!$D$9,'1. Your Debts'!$E$9),F94*(1+'1. Your Debts'!$C$9/12))))</f>
        <v>0</v>
      </c>
      <c r="G95" s="15" t="n">
        <f aca="false">(B94*'1. Your Debts'!$C$5+C94*'1. Your Debts'!$C$6+D94*'1. Your Debts'!$C$7+E94*'1. Your Debts'!$C$8+F94*'1. Your Debts'!$C$9)/12</f>
        <v>40.6784867042501</v>
      </c>
      <c r="H95" s="15" t="n">
        <f aca="false">I94+G95-I95</f>
        <v>71.9602873481022</v>
      </c>
      <c r="I95" s="15" t="n">
        <f aca="false">SUM(B95:F95)</f>
        <v>2161.37631829181</v>
      </c>
    </row>
    <row r="96" customFormat="false" ht="15" hidden="false" customHeight="false" outlineLevel="0" collapsed="false">
      <c r="A96" s="10" t="n">
        <v>88</v>
      </c>
      <c r="B96" s="15" t="n">
        <f aca="false">MAX(0,B95*(1+'1. Your Debts'!$C$5/12)-IF('1. Your Debts'!$F$5&gt;0,MIN('1. Your Debts'!$F$5,B95*(1+'1. Your Debts'!$C$5/12)),MIN(MAX(B95*(1+'1. Your Debts'!$C$5/12)*'1. Your Debts'!$D$5,'1. Your Debts'!$E$5),B95*(1+'1. Your Debts'!$C$5/12))))</f>
        <v>0</v>
      </c>
      <c r="C96" s="15" t="n">
        <f aca="false">MAX(0,C95*(1+'1. Your Debts'!$C$6/12)-IF('1. Your Debts'!$F$6&gt;0,MIN('1. Your Debts'!$F$6,C95*(1+'1. Your Debts'!$C$6/12)),MIN(MAX(C95*(1+'1. Your Debts'!$C$6/12)*'1. Your Debts'!$D$6,'1. Your Debts'!$E$6),C95*(1+'1. Your Debts'!$C$6/12))))</f>
        <v>1819.74136542393</v>
      </c>
      <c r="D96" s="15" t="n">
        <f aca="false">MAX(0,D95*(1+'1. Your Debts'!$C$7/12)-IF('1. Your Debts'!$F$7&gt;0,MIN('1. Your Debts'!$F$7,D95*(1+'1. Your Debts'!$C$7/12)),MIN(MAX(D95*(1+'1. Your Debts'!$C$7/12)*'1. Your Debts'!$D$7,'1. Your Debts'!$E$7),D95*(1+'1. Your Debts'!$C$7/12))))</f>
        <v>310.121432225359</v>
      </c>
      <c r="E96" s="15" t="n">
        <f aca="false">MAX(0,E95*(1+'1. Your Debts'!$C$8/12)-IF('1. Your Debts'!$F$8&gt;0,MIN('1. Your Debts'!$F$8,E95*(1+'1. Your Debts'!$C$8/12)),MIN(MAX(E95*(1+'1. Your Debts'!$C$8/12)*'1. Your Debts'!$D$8,'1. Your Debts'!$E$8),E95*(1+'1. Your Debts'!$C$8/12))))</f>
        <v>0</v>
      </c>
      <c r="F96" s="15" t="n">
        <f aca="false">MAX(0,F95*(1+'1. Your Debts'!$C$9/12)-IF('1. Your Debts'!$F$9&gt;0,MIN('1. Your Debts'!$F$9,F95*(1+'1. Your Debts'!$C$9/12)),MIN(MAX(F95*(1+'1. Your Debts'!$C$9/12)*'1. Your Debts'!$D$9,'1. Your Debts'!$E$9),F95*(1+'1. Your Debts'!$C$9/12))))</f>
        <v>0</v>
      </c>
      <c r="G96" s="15" t="n">
        <f aca="false">(B95*'1. Your Debts'!$C$5+C95*'1. Your Debts'!$C$6+D95*'1. Your Debts'!$C$7+E95*'1. Your Debts'!$C$8+F95*'1. Your Debts'!$C$9)/12</f>
        <v>40.1465143683493</v>
      </c>
      <c r="H96" s="15" t="n">
        <f aca="false">I95+G96-I96</f>
        <v>71.6600350108702</v>
      </c>
      <c r="I96" s="15" t="n">
        <f aca="false">SUM(B96:F96)</f>
        <v>2129.86279764929</v>
      </c>
    </row>
    <row r="97" customFormat="false" ht="15" hidden="false" customHeight="false" outlineLevel="0" collapsed="false">
      <c r="A97" s="10" t="n">
        <v>89</v>
      </c>
      <c r="B97" s="15" t="n">
        <f aca="false">MAX(0,B96*(1+'1. Your Debts'!$C$5/12)-IF('1. Your Debts'!$F$5&gt;0,MIN('1. Your Debts'!$F$5,B96*(1+'1. Your Debts'!$C$5/12)),MIN(MAX(B96*(1+'1. Your Debts'!$C$5/12)*'1. Your Debts'!$D$5,'1. Your Debts'!$E$5),B96*(1+'1. Your Debts'!$C$5/12))))</f>
        <v>0</v>
      </c>
      <c r="C97" s="15" t="n">
        <f aca="false">MAX(0,C96*(1+'1. Your Debts'!$C$6/12)-IF('1. Your Debts'!$F$6&gt;0,MIN('1. Your Debts'!$F$6,C96*(1+'1. Your Debts'!$C$6/12)),MIN(MAX(C96*(1+'1. Your Debts'!$C$6/12)*'1. Your Debts'!$D$6,'1. Your Debts'!$E$6),C96*(1+'1. Your Debts'!$C$6/12))))</f>
        <v>1808.10639406875</v>
      </c>
      <c r="D97" s="15" t="n">
        <f aca="false">MAX(0,D96*(1+'1. Your Debts'!$C$7/12)-IF('1. Your Debts'!$F$7&gt;0,MIN('1. Your Debts'!$F$7,D96*(1+'1. Your Debts'!$C$7/12)),MIN(MAX(D96*(1+'1. Your Debts'!$C$7/12)*'1. Your Debts'!$D$7,'1. Your Debts'!$E$7),D96*(1+'1. Your Debts'!$C$7/12))))</f>
        <v>290.005844782908</v>
      </c>
      <c r="E97" s="15" t="n">
        <f aca="false">MAX(0,E96*(1+'1. Your Debts'!$C$8/12)-IF('1. Your Debts'!$F$8&gt;0,MIN('1. Your Debts'!$F$8,E96*(1+'1. Your Debts'!$C$8/12)),MIN(MAX(E96*(1+'1. Your Debts'!$C$8/12)*'1. Your Debts'!$D$8,'1. Your Debts'!$E$8),E96*(1+'1. Your Debts'!$C$8/12))))</f>
        <v>0</v>
      </c>
      <c r="F97" s="15" t="n">
        <f aca="false">MAX(0,F96*(1+'1. Your Debts'!$C$9/12)-IF('1. Your Debts'!$F$9&gt;0,MIN('1. Your Debts'!$F$9,F96*(1+'1. Your Debts'!$C$9/12)),MIN(MAX(F96*(1+'1. Your Debts'!$C$9/12)*'1. Your Debts'!$D$9,'1. Your Debts'!$E$9),F96*(1+'1. Your Debts'!$C$9/12))))</f>
        <v>0</v>
      </c>
      <c r="G97" s="15" t="n">
        <f aca="false">(B96*'1. Your Debts'!$C$5+C96*'1. Your Debts'!$C$6+D96*'1. Your Debts'!$C$7+E96*'1. Your Debts'!$C$8+F96*'1. Your Debts'!$C$9)/12</f>
        <v>39.6111436143895</v>
      </c>
      <c r="H97" s="15" t="n">
        <f aca="false">I96+G97-I97</f>
        <v>71.3617024120194</v>
      </c>
      <c r="I97" s="15" t="n">
        <f aca="false">SUM(B97:F97)</f>
        <v>2098.11223885166</v>
      </c>
    </row>
    <row r="98" customFormat="false" ht="15" hidden="false" customHeight="false" outlineLevel="0" collapsed="false">
      <c r="A98" s="10" t="n">
        <v>90</v>
      </c>
      <c r="B98" s="15" t="n">
        <f aca="false">MAX(0,B97*(1+'1. Your Debts'!$C$5/12)-IF('1. Your Debts'!$F$5&gt;0,MIN('1. Your Debts'!$F$5,B97*(1+'1. Your Debts'!$C$5/12)),MIN(MAX(B97*(1+'1. Your Debts'!$C$5/12)*'1. Your Debts'!$D$5,'1. Your Debts'!$E$5),B97*(1+'1. Your Debts'!$C$5/12))))</f>
        <v>0</v>
      </c>
      <c r="C98" s="15" t="n">
        <f aca="false">MAX(0,C97*(1+'1. Your Debts'!$C$6/12)-IF('1. Your Debts'!$F$6&gt;0,MIN('1. Your Debts'!$F$6,C97*(1+'1. Your Debts'!$C$6/12)),MIN(MAX(C97*(1+'1. Your Debts'!$C$6/12)*'1. Your Debts'!$D$6,'1. Your Debts'!$E$6),C97*(1+'1. Your Debts'!$C$6/12))))</f>
        <v>1796.54581381168</v>
      </c>
      <c r="D98" s="15" t="n">
        <f aca="false">MAX(0,D97*(1+'1. Your Debts'!$C$7/12)-IF('1. Your Debts'!$F$7&gt;0,MIN('1. Your Debts'!$F$7,D97*(1+'1. Your Debts'!$C$7/12)),MIN(MAX(D97*(1+'1. Your Debts'!$C$7/12)*'1. Your Debts'!$D$7,'1. Your Debts'!$E$7),D97*(1+'1. Your Debts'!$C$7/12))))</f>
        <v>269.573436838239</v>
      </c>
      <c r="E98" s="15" t="n">
        <f aca="false">MAX(0,E97*(1+'1. Your Debts'!$C$8/12)-IF('1. Your Debts'!$F$8&gt;0,MIN('1. Your Debts'!$F$8,E97*(1+'1. Your Debts'!$C$8/12)),MIN(MAX(E97*(1+'1. Your Debts'!$C$8/12)*'1. Your Debts'!$D$8,'1. Your Debts'!$E$8),E97*(1+'1. Your Debts'!$C$8/12))))</f>
        <v>0</v>
      </c>
      <c r="F98" s="15" t="n">
        <f aca="false">MAX(0,F97*(1+'1. Your Debts'!$C$9/12)-IF('1. Your Debts'!$F$9&gt;0,MIN('1. Your Debts'!$F$9,F97*(1+'1. Your Debts'!$C$9/12)),MIN(MAX(F97*(1+'1. Your Debts'!$C$9/12)*'1. Your Debts'!$D$9,'1. Your Debts'!$E$9),F97*(1+'1. Your Debts'!$C$9/12))))</f>
        <v>0</v>
      </c>
      <c r="G98" s="15" t="n">
        <f aca="false">(B97*'1. Your Debts'!$C$5+C97*'1. Your Debts'!$C$6+D97*'1. Your Debts'!$C$7+E97*'1. Your Debts'!$C$8+F97*'1. Your Debts'!$C$9)/12</f>
        <v>39.0722890754762</v>
      </c>
      <c r="H98" s="15" t="n">
        <f aca="false">I97+G98-I98</f>
        <v>71.0652772772223</v>
      </c>
      <c r="I98" s="15" t="n">
        <f aca="false">SUM(B98:F98)</f>
        <v>2066.11925064992</v>
      </c>
    </row>
    <row r="99" customFormat="false" ht="15" hidden="false" customHeight="false" outlineLevel="0" collapsed="false">
      <c r="A99" s="10" t="n">
        <v>91</v>
      </c>
      <c r="B99" s="15" t="n">
        <f aca="false">MAX(0,B98*(1+'1. Your Debts'!$C$5/12)-IF('1. Your Debts'!$F$5&gt;0,MIN('1. Your Debts'!$F$5,B98*(1+'1. Your Debts'!$C$5/12)),MIN(MAX(B98*(1+'1. Your Debts'!$C$5/12)*'1. Your Debts'!$D$5,'1. Your Debts'!$E$5),B98*(1+'1. Your Debts'!$C$5/12))))</f>
        <v>0</v>
      </c>
      <c r="C99" s="15" t="n">
        <f aca="false">MAX(0,C98*(1+'1. Your Debts'!$C$6/12)-IF('1. Your Debts'!$F$6&gt;0,MIN('1. Your Debts'!$F$6,C98*(1+'1. Your Debts'!$C$6/12)),MIN(MAX(C98*(1+'1. Your Debts'!$C$6/12)*'1. Your Debts'!$D$6,'1. Your Debts'!$E$6),C98*(1+'1. Your Debts'!$C$6/12))))</f>
        <v>1785.05914901462</v>
      </c>
      <c r="D99" s="15" t="n">
        <f aca="false">MAX(0,D98*(1+'1. Your Debts'!$C$7/12)-IF('1. Your Debts'!$F$7&gt;0,MIN('1. Your Debts'!$F$7,D98*(1+'1. Your Debts'!$C$7/12)),MIN(MAX(D98*(1+'1. Your Debts'!$C$7/12)*'1. Your Debts'!$D$7,'1. Your Debts'!$E$7),D98*(1+'1. Your Debts'!$C$7/12))))</f>
        <v>248.819218468441</v>
      </c>
      <c r="E99" s="15" t="n">
        <f aca="false">MAX(0,E98*(1+'1. Your Debts'!$C$8/12)-IF('1. Your Debts'!$F$8&gt;0,MIN('1. Your Debts'!$F$8,E98*(1+'1. Your Debts'!$C$8/12)),MIN(MAX(E98*(1+'1. Your Debts'!$C$8/12)*'1. Your Debts'!$D$8,'1. Your Debts'!$E$8),E98*(1+'1. Your Debts'!$C$8/12))))</f>
        <v>0</v>
      </c>
      <c r="F99" s="15" t="n">
        <f aca="false">MAX(0,F98*(1+'1. Your Debts'!$C$9/12)-IF('1. Your Debts'!$F$9&gt;0,MIN('1. Your Debts'!$F$9,F98*(1+'1. Your Debts'!$C$9/12)),MIN(MAX(F98*(1+'1. Your Debts'!$C$9/12)*'1. Your Debts'!$D$9,'1. Your Debts'!$E$9),F98*(1+'1. Your Debts'!$C$9/12))))</f>
        <v>0</v>
      </c>
      <c r="G99" s="15" t="n">
        <f aca="false">(B98*'1. Your Debts'!$C$5+C98*'1. Your Debts'!$C$6+D98*'1. Your Debts'!$C$7+E98*'1. Your Debts'!$C$8+F98*'1. Your Debts'!$C$9)/12</f>
        <v>38.5298642437751</v>
      </c>
      <c r="H99" s="15" t="n">
        <f aca="false">I98+G99-I99</f>
        <v>70.7707474106314</v>
      </c>
      <c r="I99" s="15" t="n">
        <f aca="false">SUM(B99:F99)</f>
        <v>2033.87836748306</v>
      </c>
    </row>
    <row r="100" customFormat="false" ht="15" hidden="false" customHeight="false" outlineLevel="0" collapsed="false">
      <c r="A100" s="10" t="n">
        <v>92</v>
      </c>
      <c r="B100" s="15" t="n">
        <f aca="false">MAX(0,B99*(1+'1. Your Debts'!$C$5/12)-IF('1. Your Debts'!$F$5&gt;0,MIN('1. Your Debts'!$F$5,B99*(1+'1. Your Debts'!$C$5/12)),MIN(MAX(B99*(1+'1. Your Debts'!$C$5/12)*'1. Your Debts'!$D$5,'1. Your Debts'!$E$5),B99*(1+'1. Your Debts'!$C$5/12))))</f>
        <v>0</v>
      </c>
      <c r="C100" s="15" t="n">
        <f aca="false">MAX(0,C99*(1+'1. Your Debts'!$C$6/12)-IF('1. Your Debts'!$F$6&gt;0,MIN('1. Your Debts'!$F$6,C99*(1+'1. Your Debts'!$C$6/12)),MIN(MAX(C99*(1+'1. Your Debts'!$C$6/12)*'1. Your Debts'!$D$6,'1. Your Debts'!$E$6),C99*(1+'1. Your Debts'!$C$6/12))))</f>
        <v>1773.64592708061</v>
      </c>
      <c r="D100" s="15" t="n">
        <f aca="false">MAX(0,D99*(1+'1. Your Debts'!$C$7/12)-IF('1. Your Debts'!$F$7&gt;0,MIN('1. Your Debts'!$F$7,D99*(1+'1. Your Debts'!$C$7/12)),MIN(MAX(D99*(1+'1. Your Debts'!$C$7/12)*'1. Your Debts'!$D$7,'1. Your Debts'!$E$7),D99*(1+'1. Your Debts'!$C$7/12))))</f>
        <v>227.738121159319</v>
      </c>
      <c r="E100" s="15" t="n">
        <f aca="false">MAX(0,E99*(1+'1. Your Debts'!$C$8/12)-IF('1. Your Debts'!$F$8&gt;0,MIN('1. Your Debts'!$F$8,E99*(1+'1. Your Debts'!$C$8/12)),MIN(MAX(E99*(1+'1. Your Debts'!$C$8/12)*'1. Your Debts'!$D$8,'1. Your Debts'!$E$8),E99*(1+'1. Your Debts'!$C$8/12))))</f>
        <v>0</v>
      </c>
      <c r="F100" s="15" t="n">
        <f aca="false">MAX(0,F99*(1+'1. Your Debts'!$C$9/12)-IF('1. Your Debts'!$F$9&gt;0,MIN('1. Your Debts'!$F$9,F99*(1+'1. Your Debts'!$C$9/12)),MIN(MAX(F99*(1+'1. Your Debts'!$C$9/12)*'1. Your Debts'!$D$9,'1. Your Debts'!$E$9),F99*(1+'1. Your Debts'!$C$9/12))))</f>
        <v>0</v>
      </c>
      <c r="G100" s="15" t="n">
        <f aca="false">(B99*'1. Your Debts'!$C$5+C99*'1. Your Debts'!$C$6+D99*'1. Your Debts'!$C$7+E99*'1. Your Debts'!$C$8+F99*'1. Your Debts'!$C$9)/12</f>
        <v>37.9837814512402</v>
      </c>
      <c r="H100" s="15" t="n">
        <f aca="false">I99+G100-I100</f>
        <v>70.4781006943745</v>
      </c>
      <c r="I100" s="15" t="n">
        <f aca="false">SUM(B100:F100)</f>
        <v>2001.38404823992</v>
      </c>
    </row>
    <row r="101" customFormat="false" ht="15" hidden="false" customHeight="false" outlineLevel="0" collapsed="false">
      <c r="A101" s="10" t="n">
        <v>93</v>
      </c>
      <c r="B101" s="15" t="n">
        <f aca="false">MAX(0,B100*(1+'1. Your Debts'!$C$5/12)-IF('1. Your Debts'!$F$5&gt;0,MIN('1. Your Debts'!$F$5,B100*(1+'1. Your Debts'!$C$5/12)),MIN(MAX(B100*(1+'1. Your Debts'!$C$5/12)*'1. Your Debts'!$D$5,'1. Your Debts'!$E$5),B100*(1+'1. Your Debts'!$C$5/12))))</f>
        <v>0</v>
      </c>
      <c r="C101" s="15" t="n">
        <f aca="false">MAX(0,C100*(1+'1. Your Debts'!$C$6/12)-IF('1. Your Debts'!$F$6&gt;0,MIN('1. Your Debts'!$F$6,C100*(1+'1. Your Debts'!$C$6/12)),MIN(MAX(C100*(1+'1. Your Debts'!$C$6/12)*'1. Your Debts'!$D$6,'1. Your Debts'!$E$6),C100*(1+'1. Your Debts'!$C$6/12))))</f>
        <v>1762.30567843433</v>
      </c>
      <c r="D101" s="15" t="n">
        <f aca="false">MAX(0,D100*(1+'1. Your Debts'!$C$7/12)-IF('1. Your Debts'!$F$7&gt;0,MIN('1. Your Debts'!$F$7,D100*(1+'1. Your Debts'!$C$7/12)),MIN(MAX(D100*(1+'1. Your Debts'!$C$7/12)*'1. Your Debts'!$D$7,'1. Your Debts'!$E$7),D100*(1+'1. Your Debts'!$C$7/12))))</f>
        <v>206.324996567579</v>
      </c>
      <c r="E101" s="15" t="n">
        <f aca="false">MAX(0,E100*(1+'1. Your Debts'!$C$8/12)-IF('1. Your Debts'!$F$8&gt;0,MIN('1. Your Debts'!$F$8,E100*(1+'1. Your Debts'!$C$8/12)),MIN(MAX(E100*(1+'1. Your Debts'!$C$8/12)*'1. Your Debts'!$D$8,'1. Your Debts'!$E$8),E100*(1+'1. Your Debts'!$C$8/12))))</f>
        <v>0</v>
      </c>
      <c r="F101" s="15" t="n">
        <f aca="false">MAX(0,F100*(1+'1. Your Debts'!$C$9/12)-IF('1. Your Debts'!$F$9&gt;0,MIN('1. Your Debts'!$F$9,F100*(1+'1. Your Debts'!$C$9/12)),MIN(MAX(F100*(1+'1. Your Debts'!$C$9/12)*'1. Your Debts'!$D$9,'1. Your Debts'!$E$9),F100*(1+'1. Your Debts'!$C$9/12))))</f>
        <v>0</v>
      </c>
      <c r="G101" s="15" t="n">
        <f aca="false">(B100*'1. Your Debts'!$C$5+C100*'1. Your Debts'!$C$6+D100*'1. Your Debts'!$C$7+E100*'1. Your Debts'!$C$8+F100*'1. Your Debts'!$C$9)/12</f>
        <v>37.4339518500475</v>
      </c>
      <c r="H101" s="15" t="n">
        <f aca="false">I100+G101-I101</f>
        <v>70.1873250880601</v>
      </c>
      <c r="I101" s="15" t="n">
        <f aca="false">SUM(B101:F101)</f>
        <v>1968.63067500191</v>
      </c>
    </row>
    <row r="102" customFormat="false" ht="15" hidden="false" customHeight="false" outlineLevel="0" collapsed="false">
      <c r="A102" s="10" t="n">
        <v>94</v>
      </c>
      <c r="B102" s="15" t="n">
        <f aca="false">MAX(0,B101*(1+'1. Your Debts'!$C$5/12)-IF('1. Your Debts'!$F$5&gt;0,MIN('1. Your Debts'!$F$5,B101*(1+'1. Your Debts'!$C$5/12)),MIN(MAX(B101*(1+'1. Your Debts'!$C$5/12)*'1. Your Debts'!$D$5,'1. Your Debts'!$E$5),B101*(1+'1. Your Debts'!$C$5/12))))</f>
        <v>0</v>
      </c>
      <c r="C102" s="15" t="n">
        <f aca="false">MAX(0,C101*(1+'1. Your Debts'!$C$6/12)-IF('1. Your Debts'!$F$6&gt;0,MIN('1. Your Debts'!$F$6,C101*(1+'1. Your Debts'!$C$6/12)),MIN(MAX(C101*(1+'1. Your Debts'!$C$6/12)*'1. Your Debts'!$D$6,'1. Your Debts'!$E$6),C101*(1+'1. Your Debts'!$C$6/12))))</f>
        <v>1751.03793650284</v>
      </c>
      <c r="D102" s="15" t="n">
        <f aca="false">MAX(0,D101*(1+'1. Your Debts'!$C$7/12)-IF('1. Your Debts'!$F$7&gt;0,MIN('1. Your Debts'!$F$7,D101*(1+'1. Your Debts'!$C$7/12)),MIN(MAX(D101*(1+'1. Your Debts'!$C$7/12)*'1. Your Debts'!$D$7,'1. Your Debts'!$E$7),D101*(1+'1. Your Debts'!$C$7/12))))</f>
        <v>184.574615263518</v>
      </c>
      <c r="E102" s="15" t="n">
        <f aca="false">MAX(0,E101*(1+'1. Your Debts'!$C$8/12)-IF('1. Your Debts'!$F$8&gt;0,MIN('1. Your Debts'!$F$8,E101*(1+'1. Your Debts'!$C$8/12)),MIN(MAX(E101*(1+'1. Your Debts'!$C$8/12)*'1. Your Debts'!$D$8,'1. Your Debts'!$E$8),E101*(1+'1. Your Debts'!$C$8/12))))</f>
        <v>0</v>
      </c>
      <c r="F102" s="15" t="n">
        <f aca="false">MAX(0,F101*(1+'1. Your Debts'!$C$9/12)-IF('1. Your Debts'!$F$9&gt;0,MIN('1. Your Debts'!$F$9,F101*(1+'1. Your Debts'!$C$9/12)),MIN(MAX(F101*(1+'1. Your Debts'!$C$9/12)*'1. Your Debts'!$D$9,'1. Your Debts'!$E$9),F101*(1+'1. Your Debts'!$C$9/12))))</f>
        <v>0</v>
      </c>
      <c r="G102" s="15" t="n">
        <f aca="false">(B101*'1. Your Debts'!$C$5+C101*'1. Your Debts'!$C$6+D101*'1. Your Debts'!$C$7+E101*'1. Your Debts'!$C$8+F101*'1. Your Debts'!$C$9)/12</f>
        <v>36.8802853927279</v>
      </c>
      <c r="H102" s="15" t="n">
        <f aca="false">I101+G102-I102</f>
        <v>69.8984086282783</v>
      </c>
      <c r="I102" s="15" t="n">
        <f aca="false">SUM(B102:F102)</f>
        <v>1935.61255176636</v>
      </c>
    </row>
    <row r="103" customFormat="false" ht="15" hidden="false" customHeight="false" outlineLevel="0" collapsed="false">
      <c r="A103" s="10" t="n">
        <v>95</v>
      </c>
      <c r="B103" s="15" t="n">
        <f aca="false">MAX(0,B102*(1+'1. Your Debts'!$C$5/12)-IF('1. Your Debts'!$F$5&gt;0,MIN('1. Your Debts'!$F$5,B102*(1+'1. Your Debts'!$C$5/12)),MIN(MAX(B102*(1+'1. Your Debts'!$C$5/12)*'1. Your Debts'!$D$5,'1. Your Debts'!$E$5),B102*(1+'1. Your Debts'!$C$5/12))))</f>
        <v>0</v>
      </c>
      <c r="C103" s="15" t="n">
        <f aca="false">MAX(0,C102*(1+'1. Your Debts'!$C$6/12)-IF('1. Your Debts'!$F$6&gt;0,MIN('1. Your Debts'!$F$6,C102*(1+'1. Your Debts'!$C$6/12)),MIN(MAX(C102*(1+'1. Your Debts'!$C$6/12)*'1. Your Debts'!$D$6,'1. Your Debts'!$E$6),C102*(1+'1. Your Debts'!$C$6/12))))</f>
        <v>1739.84223769633</v>
      </c>
      <c r="D103" s="15" t="n">
        <f aca="false">MAX(0,D102*(1+'1. Your Debts'!$C$7/12)-IF('1. Your Debts'!$F$7&gt;0,MIN('1. Your Debts'!$F$7,D102*(1+'1. Your Debts'!$C$7/12)),MIN(MAX(D102*(1+'1. Your Debts'!$C$7/12)*'1. Your Debts'!$D$7,'1. Your Debts'!$E$7),D102*(1+'1. Your Debts'!$C$7/12))))</f>
        <v>162.481665453918</v>
      </c>
      <c r="E103" s="15" t="n">
        <f aca="false">MAX(0,E102*(1+'1. Your Debts'!$C$8/12)-IF('1. Your Debts'!$F$8&gt;0,MIN('1. Your Debts'!$F$8,E102*(1+'1. Your Debts'!$C$8/12)),MIN(MAX(E102*(1+'1. Your Debts'!$C$8/12)*'1. Your Debts'!$D$8,'1. Your Debts'!$E$8),E102*(1+'1. Your Debts'!$C$8/12))))</f>
        <v>0</v>
      </c>
      <c r="F103" s="15" t="n">
        <f aca="false">MAX(0,F102*(1+'1. Your Debts'!$C$9/12)-IF('1. Your Debts'!$F$9&gt;0,MIN('1. Your Debts'!$F$9,F102*(1+'1. Your Debts'!$C$9/12)),MIN(MAX(F102*(1+'1. Your Debts'!$C$9/12)*'1. Your Debts'!$D$9,'1. Your Debts'!$E$9),F102*(1+'1. Your Debts'!$C$9/12))))</f>
        <v>0</v>
      </c>
      <c r="G103" s="15" t="n">
        <f aca="false">(B102*'1. Your Debts'!$C$5+C102*'1. Your Debts'!$C$6+D102*'1. Your Debts'!$C$7+E102*'1. Your Debts'!$C$8+F102*'1. Your Debts'!$C$9)/12</f>
        <v>36.3226908119963</v>
      </c>
      <c r="H103" s="15" t="n">
        <f aca="false">I102+G103-I103</f>
        <v>69.611339428111</v>
      </c>
      <c r="I103" s="15" t="n">
        <f aca="false">SUM(B103:F103)</f>
        <v>1902.32390315025</v>
      </c>
    </row>
    <row r="104" customFormat="false" ht="15" hidden="false" customHeight="false" outlineLevel="0" collapsed="false">
      <c r="A104" s="10" t="n">
        <v>96</v>
      </c>
      <c r="B104" s="15" t="n">
        <f aca="false">MAX(0,B103*(1+'1. Your Debts'!$C$5/12)-IF('1. Your Debts'!$F$5&gt;0,MIN('1. Your Debts'!$F$5,B103*(1+'1. Your Debts'!$C$5/12)),MIN(MAX(B103*(1+'1. Your Debts'!$C$5/12)*'1. Your Debts'!$D$5,'1. Your Debts'!$E$5),B103*(1+'1. Your Debts'!$C$5/12))))</f>
        <v>0</v>
      </c>
      <c r="C104" s="15" t="n">
        <f aca="false">MAX(0,C103*(1+'1. Your Debts'!$C$6/12)-IF('1. Your Debts'!$F$6&gt;0,MIN('1. Your Debts'!$F$6,C103*(1+'1. Your Debts'!$C$6/12)),MIN(MAX(C103*(1+'1. Your Debts'!$C$6/12)*'1. Your Debts'!$D$6,'1. Your Debts'!$E$6),C103*(1+'1. Your Debts'!$C$6/12))))</f>
        <v>1728.71812138906</v>
      </c>
      <c r="D104" s="15" t="n">
        <f aca="false">MAX(0,D103*(1+'1. Your Debts'!$C$7/12)-IF('1. Your Debts'!$F$7&gt;0,MIN('1. Your Debts'!$F$7,D103*(1+'1. Your Debts'!$C$7/12)),MIN(MAX(D103*(1+'1. Your Debts'!$C$7/12)*'1. Your Debts'!$D$7,'1. Your Debts'!$E$7),D103*(1+'1. Your Debts'!$C$7/12))))</f>
        <v>140.040751684818</v>
      </c>
      <c r="E104" s="15" t="n">
        <f aca="false">MAX(0,E103*(1+'1. Your Debts'!$C$8/12)-IF('1. Your Debts'!$F$8&gt;0,MIN('1. Your Debts'!$F$8,E103*(1+'1. Your Debts'!$C$8/12)),MIN(MAX(E103*(1+'1. Your Debts'!$C$8/12)*'1. Your Debts'!$D$8,'1. Your Debts'!$E$8),E103*(1+'1. Your Debts'!$C$8/12))))</f>
        <v>0</v>
      </c>
      <c r="F104" s="15" t="n">
        <f aca="false">MAX(0,F103*(1+'1. Your Debts'!$C$9/12)-IF('1. Your Debts'!$F$9&gt;0,MIN('1. Your Debts'!$F$9,F103*(1+'1. Your Debts'!$C$9/12)),MIN(MAX(F103*(1+'1. Your Debts'!$C$9/12)*'1. Your Debts'!$D$9,'1. Your Debts'!$E$9),F103*(1+'1. Your Debts'!$C$9/12))))</f>
        <v>0</v>
      </c>
      <c r="G104" s="15" t="n">
        <f aca="false">(B103*'1. Your Debts'!$C$5+C103*'1. Your Debts'!$C$6+D103*'1. Your Debts'!$C$7+E103*'1. Your Debts'!$C$8+F103*'1. Your Debts'!$C$9)/12</f>
        <v>35.7610756002708</v>
      </c>
      <c r="H104" s="15" t="n">
        <f aca="false">I103+G104-I104</f>
        <v>69.3261056766423</v>
      </c>
      <c r="I104" s="15" t="n">
        <f aca="false">SUM(B104:F104)</f>
        <v>1868.75887307388</v>
      </c>
    </row>
    <row r="105" customFormat="false" ht="15" hidden="false" customHeight="false" outlineLevel="0" collapsed="false">
      <c r="A105" s="10" t="n">
        <v>97</v>
      </c>
      <c r="B105" s="15" t="n">
        <f aca="false">MAX(0,B104*(1+'1. Your Debts'!$C$5/12)-IF('1. Your Debts'!$F$5&gt;0,MIN('1. Your Debts'!$F$5,B104*(1+'1. Your Debts'!$C$5/12)),MIN(MAX(B104*(1+'1. Your Debts'!$C$5/12)*'1. Your Debts'!$D$5,'1. Your Debts'!$E$5),B104*(1+'1. Your Debts'!$C$5/12))))</f>
        <v>0</v>
      </c>
      <c r="C105" s="15" t="n">
        <f aca="false">MAX(0,C104*(1+'1. Your Debts'!$C$6/12)-IF('1. Your Debts'!$F$6&gt;0,MIN('1. Your Debts'!$F$6,C104*(1+'1. Your Debts'!$C$6/12)),MIN(MAX(C104*(1+'1. Your Debts'!$C$6/12)*'1. Your Debts'!$D$6,'1. Your Debts'!$E$6),C104*(1+'1. Your Debts'!$C$6/12))))</f>
        <v>1717.66512990043</v>
      </c>
      <c r="D105" s="15" t="n">
        <f aca="false">MAX(0,D104*(1+'1. Your Debts'!$C$7/12)-IF('1. Your Debts'!$F$7&gt;0,MIN('1. Your Debts'!$F$7,D104*(1+'1. Your Debts'!$C$7/12)),MIN(MAX(D104*(1+'1. Your Debts'!$C$7/12)*'1. Your Debts'!$D$7,'1. Your Debts'!$E$7),D104*(1+'1. Your Debts'!$C$7/12))))</f>
        <v>117.246393523853</v>
      </c>
      <c r="E105" s="15" t="n">
        <f aca="false">MAX(0,E104*(1+'1. Your Debts'!$C$8/12)-IF('1. Your Debts'!$F$8&gt;0,MIN('1. Your Debts'!$F$8,E104*(1+'1. Your Debts'!$C$8/12)),MIN(MAX(E104*(1+'1. Your Debts'!$C$8/12)*'1. Your Debts'!$D$8,'1. Your Debts'!$E$8),E104*(1+'1. Your Debts'!$C$8/12))))</f>
        <v>0</v>
      </c>
      <c r="F105" s="15" t="n">
        <f aca="false">MAX(0,F104*(1+'1. Your Debts'!$C$9/12)-IF('1. Your Debts'!$F$9&gt;0,MIN('1. Your Debts'!$F$9,F104*(1+'1. Your Debts'!$C$9/12)),MIN(MAX(F104*(1+'1. Your Debts'!$C$9/12)*'1. Your Debts'!$D$9,'1. Your Debts'!$E$9),F104*(1+'1. Your Debts'!$C$9/12))))</f>
        <v>0</v>
      </c>
      <c r="G105" s="15" t="n">
        <f aca="false">(B104*'1. Your Debts'!$C$5+C104*'1. Your Debts'!$C$6+D104*'1. Your Debts'!$C$7+E104*'1. Your Debts'!$C$8+F104*'1. Your Debts'!$C$9)/12</f>
        <v>35.1953459888771</v>
      </c>
      <c r="H105" s="15" t="n">
        <f aca="false">I104+G105-I105</f>
        <v>69.0426956384727</v>
      </c>
      <c r="I105" s="15" t="n">
        <f aca="false">SUM(B105:F105)</f>
        <v>1834.91152342428</v>
      </c>
    </row>
    <row r="106" customFormat="false" ht="15" hidden="false" customHeight="false" outlineLevel="0" collapsed="false">
      <c r="A106" s="10" t="n">
        <v>98</v>
      </c>
      <c r="B106" s="15" t="n">
        <f aca="false">MAX(0,B105*(1+'1. Your Debts'!$C$5/12)-IF('1. Your Debts'!$F$5&gt;0,MIN('1. Your Debts'!$F$5,B105*(1+'1. Your Debts'!$C$5/12)),MIN(MAX(B105*(1+'1. Your Debts'!$C$5/12)*'1. Your Debts'!$D$5,'1. Your Debts'!$E$5),B105*(1+'1. Your Debts'!$C$5/12))))</f>
        <v>0</v>
      </c>
      <c r="C106" s="15" t="n">
        <f aca="false">MAX(0,C105*(1+'1. Your Debts'!$C$6/12)-IF('1. Your Debts'!$F$6&gt;0,MIN('1. Your Debts'!$F$6,C105*(1+'1. Your Debts'!$C$6/12)),MIN(MAX(C105*(1+'1. Your Debts'!$C$6/12)*'1. Your Debts'!$D$6,'1. Your Debts'!$E$6),C105*(1+'1. Your Debts'!$C$6/12))))</f>
        <v>1706.68280847613</v>
      </c>
      <c r="D106" s="15" t="n">
        <f aca="false">MAX(0,D105*(1+'1. Your Debts'!$C$7/12)-IF('1. Your Debts'!$F$7&gt;0,MIN('1. Your Debts'!$F$7,D105*(1+'1. Your Debts'!$C$7/12)),MIN(MAX(D105*(1+'1. Your Debts'!$C$7/12)*'1. Your Debts'!$D$7,'1. Your Debts'!$E$7),D105*(1+'1. Your Debts'!$C$7/12))))</f>
        <v>94.0930242218542</v>
      </c>
      <c r="E106" s="15" t="n">
        <f aca="false">MAX(0,E105*(1+'1. Your Debts'!$C$8/12)-IF('1. Your Debts'!$F$8&gt;0,MIN('1. Your Debts'!$F$8,E105*(1+'1. Your Debts'!$C$8/12)),MIN(MAX(E105*(1+'1. Your Debts'!$C$8/12)*'1. Your Debts'!$D$8,'1. Your Debts'!$E$8),E105*(1+'1. Your Debts'!$C$8/12))))</f>
        <v>0</v>
      </c>
      <c r="F106" s="15" t="n">
        <f aca="false">MAX(0,F105*(1+'1. Your Debts'!$C$9/12)-IF('1. Your Debts'!$F$9&gt;0,MIN('1. Your Debts'!$F$9,F105*(1+'1. Your Debts'!$C$9/12)),MIN(MAX(F105*(1+'1. Your Debts'!$C$9/12)*'1. Your Debts'!$D$9,'1. Your Debts'!$E$9),F105*(1+'1. Your Debts'!$C$9/12))))</f>
        <v>0</v>
      </c>
      <c r="G106" s="15" t="n">
        <f aca="false">(B105*'1. Your Debts'!$C$5+C105*'1. Your Debts'!$C$6+D105*'1. Your Debts'!$C$7+E105*'1. Your Debts'!$C$8+F105*'1. Your Debts'!$C$9)/12</f>
        <v>34.6254069269338</v>
      </c>
      <c r="H106" s="15" t="n">
        <f aca="false">I105+G106-I106</f>
        <v>68.761097653234</v>
      </c>
      <c r="I106" s="15" t="n">
        <f aca="false">SUM(B106:F106)</f>
        <v>1800.77583269798</v>
      </c>
    </row>
    <row r="107" customFormat="false" ht="15" hidden="false" customHeight="false" outlineLevel="0" collapsed="false">
      <c r="A107" s="10" t="n">
        <v>99</v>
      </c>
      <c r="B107" s="15" t="n">
        <f aca="false">MAX(0,B106*(1+'1. Your Debts'!$C$5/12)-IF('1. Your Debts'!$F$5&gt;0,MIN('1. Your Debts'!$F$5,B106*(1+'1. Your Debts'!$C$5/12)),MIN(MAX(B106*(1+'1. Your Debts'!$C$5/12)*'1. Your Debts'!$D$5,'1. Your Debts'!$E$5),B106*(1+'1. Your Debts'!$C$5/12))))</f>
        <v>0</v>
      </c>
      <c r="C107" s="15" t="n">
        <f aca="false">MAX(0,C106*(1+'1. Your Debts'!$C$6/12)-IF('1. Your Debts'!$F$6&gt;0,MIN('1. Your Debts'!$F$6,C106*(1+'1. Your Debts'!$C$6/12)),MIN(MAX(C106*(1+'1. Your Debts'!$C$6/12)*'1. Your Debts'!$D$6,'1. Your Debts'!$E$6),C106*(1+'1. Your Debts'!$C$6/12))))</f>
        <v>1695.77070526943</v>
      </c>
      <c r="D107" s="15" t="n">
        <f aca="false">MAX(0,D106*(1+'1. Your Debts'!$C$7/12)-IF('1. Your Debts'!$F$7&gt;0,MIN('1. Your Debts'!$F$7,D106*(1+'1. Your Debts'!$C$7/12)),MIN(MAX(D106*(1+'1. Your Debts'!$C$7/12)*'1. Your Debts'!$D$7,'1. Your Debts'!$E$7),D106*(1+'1. Your Debts'!$C$7/12))))</f>
        <v>70.5749893533483</v>
      </c>
      <c r="E107" s="15" t="n">
        <f aca="false">MAX(0,E106*(1+'1. Your Debts'!$C$8/12)-IF('1. Your Debts'!$F$8&gt;0,MIN('1. Your Debts'!$F$8,E106*(1+'1. Your Debts'!$C$8/12)),MIN(MAX(E106*(1+'1. Your Debts'!$C$8/12)*'1. Your Debts'!$D$8,'1. Your Debts'!$E$8),E106*(1+'1. Your Debts'!$C$8/12))))</f>
        <v>0</v>
      </c>
      <c r="F107" s="15" t="n">
        <f aca="false">MAX(0,F106*(1+'1. Your Debts'!$C$9/12)-IF('1. Your Debts'!$F$9&gt;0,MIN('1. Your Debts'!$F$9,F106*(1+'1. Your Debts'!$C$9/12)),MIN(MAX(F106*(1+'1. Your Debts'!$C$9/12)*'1. Your Debts'!$D$9,'1. Your Debts'!$E$9),F106*(1+'1. Your Debts'!$C$9/12))))</f>
        <v>0</v>
      </c>
      <c r="G107" s="15" t="n">
        <f aca="false">(B106*'1. Your Debts'!$C$5+C106*'1. Your Debts'!$C$6+D106*'1. Your Debts'!$C$7+E106*'1. Your Debts'!$C$8+F106*'1. Your Debts'!$C$9)/12</f>
        <v>34.0511620599136</v>
      </c>
      <c r="H107" s="15" t="n">
        <f aca="false">I106+G107-I107</f>
        <v>68.4813001351135</v>
      </c>
      <c r="I107" s="15" t="n">
        <f aca="false">SUM(B107:F107)</f>
        <v>1766.34569462278</v>
      </c>
    </row>
    <row r="108" customFormat="false" ht="15" hidden="false" customHeight="false" outlineLevel="0" collapsed="false">
      <c r="A108" s="10" t="n">
        <v>100</v>
      </c>
      <c r="B108" s="15" t="n">
        <f aca="false">MAX(0,B107*(1+'1. Your Debts'!$C$5/12)-IF('1. Your Debts'!$F$5&gt;0,MIN('1. Your Debts'!$F$5,B107*(1+'1. Your Debts'!$C$5/12)),MIN(MAX(B107*(1+'1. Your Debts'!$C$5/12)*'1. Your Debts'!$D$5,'1. Your Debts'!$E$5),B107*(1+'1. Your Debts'!$C$5/12))))</f>
        <v>0</v>
      </c>
      <c r="C108" s="15" t="n">
        <f aca="false">MAX(0,C107*(1+'1. Your Debts'!$C$6/12)-IF('1. Your Debts'!$F$6&gt;0,MIN('1. Your Debts'!$F$6,C107*(1+'1. Your Debts'!$C$6/12)),MIN(MAX(C107*(1+'1. Your Debts'!$C$6/12)*'1. Your Debts'!$D$6,'1. Your Debts'!$E$6),C107*(1+'1. Your Debts'!$C$6/12))))</f>
        <v>1684.92837132262</v>
      </c>
      <c r="D108" s="15" t="n">
        <f aca="false">MAX(0,D107*(1+'1. Your Debts'!$C$7/12)-IF('1. Your Debts'!$F$7&gt;0,MIN('1. Your Debts'!$F$7,D107*(1+'1. Your Debts'!$C$7/12)),MIN(MAX(D107*(1+'1. Your Debts'!$C$7/12)*'1. Your Debts'!$D$7,'1. Your Debts'!$E$7),D107*(1+'1. Your Debts'!$C$7/12))))</f>
        <v>46.6865454356636</v>
      </c>
      <c r="E108" s="15" t="n">
        <f aca="false">MAX(0,E107*(1+'1. Your Debts'!$C$8/12)-IF('1. Your Debts'!$F$8&gt;0,MIN('1. Your Debts'!$F$8,E107*(1+'1. Your Debts'!$C$8/12)),MIN(MAX(E107*(1+'1. Your Debts'!$C$8/12)*'1. Your Debts'!$D$8,'1. Your Debts'!$E$8),E107*(1+'1. Your Debts'!$C$8/12))))</f>
        <v>0</v>
      </c>
      <c r="F108" s="15" t="n">
        <f aca="false">MAX(0,F107*(1+'1. Your Debts'!$C$9/12)-IF('1. Your Debts'!$F$9&gt;0,MIN('1. Your Debts'!$F$9,F107*(1+'1. Your Debts'!$C$9/12)),MIN(MAX(F107*(1+'1. Your Debts'!$C$9/12)*'1. Your Debts'!$D$9,'1. Your Debts'!$E$9),F107*(1+'1. Your Debts'!$C$9/12))))</f>
        <v>0</v>
      </c>
      <c r="G108" s="15" t="n">
        <f aca="false">(B107*'1. Your Debts'!$C$5+C107*'1. Your Debts'!$C$6+D107*'1. Your Debts'!$C$7+E107*'1. Your Debts'!$C$8+F107*'1. Your Debts'!$C$9)/12</f>
        <v>33.4725137078736</v>
      </c>
      <c r="H108" s="15" t="n">
        <f aca="false">I107+G108-I108</f>
        <v>68.2032915723748</v>
      </c>
      <c r="I108" s="15" t="n">
        <f aca="false">SUM(B108:F108)</f>
        <v>1731.61491675828</v>
      </c>
    </row>
    <row r="109" customFormat="false" ht="15" hidden="false" customHeight="false" outlineLevel="0" collapsed="false">
      <c r="A109" s="10" t="n">
        <v>101</v>
      </c>
      <c r="B109" s="15" t="n">
        <f aca="false">MAX(0,B108*(1+'1. Your Debts'!$C$5/12)-IF('1. Your Debts'!$F$5&gt;0,MIN('1. Your Debts'!$F$5,B108*(1+'1. Your Debts'!$C$5/12)),MIN(MAX(B108*(1+'1. Your Debts'!$C$5/12)*'1. Your Debts'!$D$5,'1. Your Debts'!$E$5),B108*(1+'1. Your Debts'!$C$5/12))))</f>
        <v>0</v>
      </c>
      <c r="C109" s="15" t="n">
        <f aca="false">MAX(0,C108*(1+'1. Your Debts'!$C$6/12)-IF('1. Your Debts'!$F$6&gt;0,MIN('1. Your Debts'!$F$6,C108*(1+'1. Your Debts'!$C$6/12)),MIN(MAX(C108*(1+'1. Your Debts'!$C$6/12)*'1. Your Debts'!$D$6,'1. Your Debts'!$E$6),C108*(1+'1. Your Debts'!$C$6/12))))</f>
        <v>1674.15536054847</v>
      </c>
      <c r="D109" s="15" t="n">
        <f aca="false">MAX(0,D108*(1+'1. Your Debts'!$C$7/12)-IF('1. Your Debts'!$F$7&gt;0,MIN('1. Your Debts'!$F$7,D108*(1+'1. Your Debts'!$C$7/12)),MIN(MAX(D108*(1+'1. Your Debts'!$C$7/12)*'1. Your Debts'!$D$7,'1. Your Debts'!$E$7),D108*(1+'1. Your Debts'!$C$7/12))))</f>
        <v>22.4218585262753</v>
      </c>
      <c r="E109" s="15" t="n">
        <f aca="false">MAX(0,E108*(1+'1. Your Debts'!$C$8/12)-IF('1. Your Debts'!$F$8&gt;0,MIN('1. Your Debts'!$F$8,E108*(1+'1. Your Debts'!$C$8/12)),MIN(MAX(E108*(1+'1. Your Debts'!$C$8/12)*'1. Your Debts'!$D$8,'1. Your Debts'!$E$8),E108*(1+'1. Your Debts'!$C$8/12))))</f>
        <v>0</v>
      </c>
      <c r="F109" s="15" t="n">
        <f aca="false">MAX(0,F108*(1+'1. Your Debts'!$C$9/12)-IF('1. Your Debts'!$F$9&gt;0,MIN('1. Your Debts'!$F$9,F108*(1+'1. Your Debts'!$C$9/12)),MIN(MAX(F108*(1+'1. Your Debts'!$C$9/12)*'1. Your Debts'!$D$9,'1. Your Debts'!$E$9),F108*(1+'1. Your Debts'!$C$9/12))))</f>
        <v>0</v>
      </c>
      <c r="G109" s="15" t="n">
        <f aca="false">(B108*'1. Your Debts'!$C$5+C108*'1. Your Debts'!$C$6+D108*'1. Your Debts'!$C$7+E108*'1. Your Debts'!$C$8+F108*'1. Your Debts'!$C$9)/12</f>
        <v>32.8893628433516</v>
      </c>
      <c r="H109" s="15" t="n">
        <f aca="false">I108+G109-I109</f>
        <v>67.9270605268841</v>
      </c>
      <c r="I109" s="15" t="n">
        <f aca="false">SUM(B109:F109)</f>
        <v>1696.57721907475</v>
      </c>
    </row>
    <row r="110" customFormat="false" ht="15" hidden="false" customHeight="false" outlineLevel="0" collapsed="false">
      <c r="A110" s="10" t="n">
        <v>102</v>
      </c>
      <c r="B110" s="15" t="n">
        <f aca="false">MAX(0,B109*(1+'1. Your Debts'!$C$5/12)-IF('1. Your Debts'!$F$5&gt;0,MIN('1. Your Debts'!$F$5,B109*(1+'1. Your Debts'!$C$5/12)),MIN(MAX(B109*(1+'1. Your Debts'!$C$5/12)*'1. Your Debts'!$D$5,'1. Your Debts'!$E$5),B109*(1+'1. Your Debts'!$C$5/12))))</f>
        <v>0</v>
      </c>
      <c r="C110" s="15" t="n">
        <f aca="false">MAX(0,C109*(1+'1. Your Debts'!$C$6/12)-IF('1. Your Debts'!$F$6&gt;0,MIN('1. Your Debts'!$F$6,C109*(1+'1. Your Debts'!$C$6/12)),MIN(MAX(C109*(1+'1. Your Debts'!$C$6/12)*'1. Your Debts'!$D$6,'1. Your Debts'!$E$6),C109*(1+'1. Your Debts'!$C$6/12))))</f>
        <v>1663.45122971196</v>
      </c>
      <c r="D110" s="15" t="n">
        <f aca="false">MAX(0,D109*(1+'1. Your Debts'!$C$7/12)-IF('1. Your Debts'!$F$7&gt;0,MIN('1. Your Debts'!$F$7,D109*(1+'1. Your Debts'!$C$7/12)),MIN(MAX(D109*(1+'1. Your Debts'!$C$7/12)*'1. Your Debts'!$D$7,'1. Your Debts'!$E$7),D109*(1+'1. Your Debts'!$C$7/12))))</f>
        <v>0</v>
      </c>
      <c r="E110" s="15" t="n">
        <f aca="false">MAX(0,E109*(1+'1. Your Debts'!$C$8/12)-IF('1. Your Debts'!$F$8&gt;0,MIN('1. Your Debts'!$F$8,E109*(1+'1. Your Debts'!$C$8/12)),MIN(MAX(E109*(1+'1. Your Debts'!$C$8/12)*'1. Your Debts'!$D$8,'1. Your Debts'!$E$8),E109*(1+'1. Your Debts'!$C$8/12))))</f>
        <v>0</v>
      </c>
      <c r="F110" s="15" t="n">
        <f aca="false">MAX(0,F109*(1+'1. Your Debts'!$C$9/12)-IF('1. Your Debts'!$F$9&gt;0,MIN('1. Your Debts'!$F$9,F109*(1+'1. Your Debts'!$C$9/12)),MIN(MAX(F109*(1+'1. Your Debts'!$C$9/12)*'1. Your Debts'!$D$9,'1. Your Debts'!$E$9),F109*(1+'1. Your Debts'!$C$9/12))))</f>
        <v>0</v>
      </c>
      <c r="G110" s="15" t="n">
        <f aca="false">(B109*'1. Your Debts'!$C$5+C109*'1. Your Debts'!$C$6+D109*'1. Your Debts'!$C$7+E109*'1. Your Debts'!$C$8+F109*'1. Your Debts'!$C$9)/12</f>
        <v>32.3016090689222</v>
      </c>
      <c r="H110" s="15" t="n">
        <f aca="false">I109+G110-I110</f>
        <v>65.4275984317042</v>
      </c>
      <c r="I110" s="15" t="n">
        <f aca="false">SUM(B110:F110)</f>
        <v>1663.45122971196</v>
      </c>
    </row>
    <row r="111" customFormat="false" ht="15" hidden="false" customHeight="false" outlineLevel="0" collapsed="false">
      <c r="A111" s="10" t="n">
        <v>103</v>
      </c>
      <c r="B111" s="15" t="n">
        <f aca="false">MAX(0,B110*(1+'1. Your Debts'!$C$5/12)-IF('1. Your Debts'!$F$5&gt;0,MIN('1. Your Debts'!$F$5,B110*(1+'1. Your Debts'!$C$5/12)),MIN(MAX(B110*(1+'1. Your Debts'!$C$5/12)*'1. Your Debts'!$D$5,'1. Your Debts'!$E$5),B110*(1+'1. Your Debts'!$C$5/12))))</f>
        <v>0</v>
      </c>
      <c r="C111" s="15" t="n">
        <f aca="false">MAX(0,C110*(1+'1. Your Debts'!$C$6/12)-IF('1. Your Debts'!$F$6&gt;0,MIN('1. Your Debts'!$F$6,C110*(1+'1. Your Debts'!$C$6/12)),MIN(MAX(C110*(1+'1. Your Debts'!$C$6/12)*'1. Your Debts'!$D$6,'1. Your Debts'!$E$6),C110*(1+'1. Your Debts'!$C$6/12))))</f>
        <v>1652.81553841199</v>
      </c>
      <c r="D111" s="15" t="n">
        <f aca="false">MAX(0,D110*(1+'1. Your Debts'!$C$7/12)-IF('1. Your Debts'!$F$7&gt;0,MIN('1. Your Debts'!$F$7,D110*(1+'1. Your Debts'!$C$7/12)),MIN(MAX(D110*(1+'1. Your Debts'!$C$7/12)*'1. Your Debts'!$D$7,'1. Your Debts'!$E$7),D110*(1+'1. Your Debts'!$C$7/12))))</f>
        <v>0</v>
      </c>
      <c r="E111" s="15" t="n">
        <f aca="false">MAX(0,E110*(1+'1. Your Debts'!$C$8/12)-IF('1. Your Debts'!$F$8&gt;0,MIN('1. Your Debts'!$F$8,E110*(1+'1. Your Debts'!$C$8/12)),MIN(MAX(E110*(1+'1. Your Debts'!$C$8/12)*'1. Your Debts'!$D$8,'1. Your Debts'!$E$8),E110*(1+'1. Your Debts'!$C$8/12))))</f>
        <v>0</v>
      </c>
      <c r="F111" s="15" t="n">
        <f aca="false">MAX(0,F110*(1+'1. Your Debts'!$C$9/12)-IF('1. Your Debts'!$F$9&gt;0,MIN('1. Your Debts'!$F$9,F110*(1+'1. Your Debts'!$C$9/12)),MIN(MAX(F110*(1+'1. Your Debts'!$C$9/12)*'1. Your Debts'!$D$9,'1. Your Debts'!$E$9),F110*(1+'1. Your Debts'!$C$9/12))))</f>
        <v>0</v>
      </c>
      <c r="G111" s="15" t="n">
        <f aca="false">(B110*'1. Your Debts'!$C$5+C110*'1. Your Debts'!$C$6+D110*'1. Your Debts'!$C$7+E110*'1. Your Debts'!$C$8+F110*'1. Your Debts'!$C$9)/12</f>
        <v>31.7441943003367</v>
      </c>
      <c r="H111" s="15" t="n">
        <f aca="false">I110+G111-I111</f>
        <v>42.3798856003075</v>
      </c>
      <c r="I111" s="15" t="n">
        <f aca="false">SUM(B111:F111)</f>
        <v>1652.81553841199</v>
      </c>
    </row>
    <row r="112" customFormat="false" ht="15" hidden="false" customHeight="false" outlineLevel="0" collapsed="false">
      <c r="A112" s="10" t="n">
        <v>104</v>
      </c>
      <c r="B112" s="15" t="n">
        <f aca="false">MAX(0,B111*(1+'1. Your Debts'!$C$5/12)-IF('1. Your Debts'!$F$5&gt;0,MIN('1. Your Debts'!$F$5,B111*(1+'1. Your Debts'!$C$5/12)),MIN(MAX(B111*(1+'1. Your Debts'!$C$5/12)*'1. Your Debts'!$D$5,'1. Your Debts'!$E$5),B111*(1+'1. Your Debts'!$C$5/12))))</f>
        <v>0</v>
      </c>
      <c r="C112" s="15" t="n">
        <f aca="false">MAX(0,C111*(1+'1. Your Debts'!$C$6/12)-IF('1. Your Debts'!$F$6&gt;0,MIN('1. Your Debts'!$F$6,C111*(1+'1. Your Debts'!$C$6/12)),MIN(MAX(C111*(1+'1. Your Debts'!$C$6/12)*'1. Your Debts'!$D$6,'1. Your Debts'!$E$6),C111*(1+'1. Your Debts'!$C$6/12))))</f>
        <v>1642.24784906327</v>
      </c>
      <c r="D112" s="15" t="n">
        <f aca="false">MAX(0,D111*(1+'1. Your Debts'!$C$7/12)-IF('1. Your Debts'!$F$7&gt;0,MIN('1. Your Debts'!$F$7,D111*(1+'1. Your Debts'!$C$7/12)),MIN(MAX(D111*(1+'1. Your Debts'!$C$7/12)*'1. Your Debts'!$D$7,'1. Your Debts'!$E$7),D111*(1+'1. Your Debts'!$C$7/12))))</f>
        <v>0</v>
      </c>
      <c r="E112" s="15" t="n">
        <f aca="false">MAX(0,E111*(1+'1. Your Debts'!$C$8/12)-IF('1. Your Debts'!$F$8&gt;0,MIN('1. Your Debts'!$F$8,E111*(1+'1. Your Debts'!$C$8/12)),MIN(MAX(E111*(1+'1. Your Debts'!$C$8/12)*'1. Your Debts'!$D$8,'1. Your Debts'!$E$8),E111*(1+'1. Your Debts'!$C$8/12))))</f>
        <v>0</v>
      </c>
      <c r="F112" s="15" t="n">
        <f aca="false">MAX(0,F111*(1+'1. Your Debts'!$C$9/12)-IF('1. Your Debts'!$F$9&gt;0,MIN('1. Your Debts'!$F$9,F111*(1+'1. Your Debts'!$C$9/12)),MIN(MAX(F111*(1+'1. Your Debts'!$C$9/12)*'1. Your Debts'!$D$9,'1. Your Debts'!$E$9),F111*(1+'1. Your Debts'!$C$9/12))))</f>
        <v>0</v>
      </c>
      <c r="G112" s="15" t="n">
        <f aca="false">(B111*'1. Your Debts'!$C$5+C111*'1. Your Debts'!$C$6+D111*'1. Your Debts'!$C$7+E111*'1. Your Debts'!$C$8+F111*'1. Your Debts'!$C$9)/12</f>
        <v>31.5412298580289</v>
      </c>
      <c r="H112" s="15" t="n">
        <f aca="false">I111+G112-I112</f>
        <v>42.1089192067504</v>
      </c>
      <c r="I112" s="15" t="n">
        <f aca="false">SUM(B112:F112)</f>
        <v>1642.24784906327</v>
      </c>
    </row>
    <row r="113" customFormat="false" ht="15" hidden="false" customHeight="false" outlineLevel="0" collapsed="false">
      <c r="A113" s="10" t="n">
        <v>105</v>
      </c>
      <c r="B113" s="15" t="n">
        <f aca="false">MAX(0,B112*(1+'1. Your Debts'!$C$5/12)-IF('1. Your Debts'!$F$5&gt;0,MIN('1. Your Debts'!$F$5,B112*(1+'1. Your Debts'!$C$5/12)),MIN(MAX(B112*(1+'1. Your Debts'!$C$5/12)*'1. Your Debts'!$D$5,'1. Your Debts'!$E$5),B112*(1+'1. Your Debts'!$C$5/12))))</f>
        <v>0</v>
      </c>
      <c r="C113" s="15" t="n">
        <f aca="false">MAX(0,C112*(1+'1. Your Debts'!$C$6/12)-IF('1. Your Debts'!$F$6&gt;0,MIN('1. Your Debts'!$F$6,C112*(1+'1. Your Debts'!$C$6/12)),MIN(MAX(C112*(1+'1. Your Debts'!$C$6/12)*'1. Your Debts'!$D$6,'1. Your Debts'!$E$6),C112*(1+'1. Your Debts'!$C$6/12))))</f>
        <v>1631.74772687832</v>
      </c>
      <c r="D113" s="15" t="n">
        <f aca="false">MAX(0,D112*(1+'1. Your Debts'!$C$7/12)-IF('1. Your Debts'!$F$7&gt;0,MIN('1. Your Debts'!$F$7,D112*(1+'1. Your Debts'!$C$7/12)),MIN(MAX(D112*(1+'1. Your Debts'!$C$7/12)*'1. Your Debts'!$D$7,'1. Your Debts'!$E$7),D112*(1+'1. Your Debts'!$C$7/12))))</f>
        <v>0</v>
      </c>
      <c r="E113" s="15" t="n">
        <f aca="false">MAX(0,E112*(1+'1. Your Debts'!$C$8/12)-IF('1. Your Debts'!$F$8&gt;0,MIN('1. Your Debts'!$F$8,E112*(1+'1. Your Debts'!$C$8/12)),MIN(MAX(E112*(1+'1. Your Debts'!$C$8/12)*'1. Your Debts'!$D$8,'1. Your Debts'!$E$8),E112*(1+'1. Your Debts'!$C$8/12))))</f>
        <v>0</v>
      </c>
      <c r="F113" s="15" t="n">
        <f aca="false">MAX(0,F112*(1+'1. Your Debts'!$C$9/12)-IF('1. Your Debts'!$F$9&gt;0,MIN('1. Your Debts'!$F$9,F112*(1+'1. Your Debts'!$C$9/12)),MIN(MAX(F112*(1+'1. Your Debts'!$C$9/12)*'1. Your Debts'!$D$9,'1. Your Debts'!$E$9),F112*(1+'1. Your Debts'!$C$9/12))))</f>
        <v>0</v>
      </c>
      <c r="G113" s="15" t="n">
        <f aca="false">(B112*'1. Your Debts'!$C$5+C112*'1. Your Debts'!$C$6+D112*'1. Your Debts'!$C$7+E112*'1. Your Debts'!$C$8+F112*'1. Your Debts'!$C$9)/12</f>
        <v>31.3395631196241</v>
      </c>
      <c r="H113" s="15" t="n">
        <f aca="false">I112+G113-I113</f>
        <v>41.8396853045724</v>
      </c>
      <c r="I113" s="15" t="n">
        <f aca="false">SUM(B113:F113)</f>
        <v>1631.74772687832</v>
      </c>
    </row>
    <row r="114" customFormat="false" ht="15" hidden="false" customHeight="false" outlineLevel="0" collapsed="false">
      <c r="A114" s="10" t="n">
        <v>106</v>
      </c>
      <c r="B114" s="15" t="n">
        <f aca="false">MAX(0,B113*(1+'1. Your Debts'!$C$5/12)-IF('1. Your Debts'!$F$5&gt;0,MIN('1. Your Debts'!$F$5,B113*(1+'1. Your Debts'!$C$5/12)),MIN(MAX(B113*(1+'1. Your Debts'!$C$5/12)*'1. Your Debts'!$D$5,'1. Your Debts'!$E$5),B113*(1+'1. Your Debts'!$C$5/12))))</f>
        <v>0</v>
      </c>
      <c r="C114" s="15" t="n">
        <f aca="false">MAX(0,C113*(1+'1. Your Debts'!$C$6/12)-IF('1. Your Debts'!$F$6&gt;0,MIN('1. Your Debts'!$F$6,C113*(1+'1. Your Debts'!$C$6/12)),MIN(MAX(C113*(1+'1. Your Debts'!$C$6/12)*'1. Your Debts'!$D$6,'1. Your Debts'!$E$6),C113*(1+'1. Your Debts'!$C$6/12))))</f>
        <v>1621.31473984959</v>
      </c>
      <c r="D114" s="15" t="n">
        <f aca="false">MAX(0,D113*(1+'1. Your Debts'!$C$7/12)-IF('1. Your Debts'!$F$7&gt;0,MIN('1. Your Debts'!$F$7,D113*(1+'1. Your Debts'!$C$7/12)),MIN(MAX(D113*(1+'1. Your Debts'!$C$7/12)*'1. Your Debts'!$D$7,'1. Your Debts'!$E$7),D113*(1+'1. Your Debts'!$C$7/12))))</f>
        <v>0</v>
      </c>
      <c r="E114" s="15" t="n">
        <f aca="false">MAX(0,E113*(1+'1. Your Debts'!$C$8/12)-IF('1. Your Debts'!$F$8&gt;0,MIN('1. Your Debts'!$F$8,E113*(1+'1. Your Debts'!$C$8/12)),MIN(MAX(E113*(1+'1. Your Debts'!$C$8/12)*'1. Your Debts'!$D$8,'1. Your Debts'!$E$8),E113*(1+'1. Your Debts'!$C$8/12))))</f>
        <v>0</v>
      </c>
      <c r="F114" s="15" t="n">
        <f aca="false">MAX(0,F113*(1+'1. Your Debts'!$C$9/12)-IF('1. Your Debts'!$F$9&gt;0,MIN('1. Your Debts'!$F$9,F113*(1+'1. Your Debts'!$C$9/12)),MIN(MAX(F113*(1+'1. Your Debts'!$C$9/12)*'1. Your Debts'!$D$9,'1. Your Debts'!$E$9),F113*(1+'1. Your Debts'!$C$9/12))))</f>
        <v>0</v>
      </c>
      <c r="G114" s="15" t="n">
        <f aca="false">(B113*'1. Your Debts'!$C$5+C113*'1. Your Debts'!$C$6+D113*'1. Your Debts'!$C$7+E113*'1. Your Debts'!$C$8+F113*'1. Your Debts'!$C$9)/12</f>
        <v>31.139185787928</v>
      </c>
      <c r="H114" s="15" t="n">
        <f aca="false">I113+G114-I114</f>
        <v>41.5721728166564</v>
      </c>
      <c r="I114" s="15" t="n">
        <f aca="false">SUM(B114:F114)</f>
        <v>1621.31473984959</v>
      </c>
    </row>
    <row r="115" customFormat="false" ht="15" hidden="false" customHeight="false" outlineLevel="0" collapsed="false">
      <c r="A115" s="10" t="n">
        <v>107</v>
      </c>
      <c r="B115" s="15" t="n">
        <f aca="false">MAX(0,B114*(1+'1. Your Debts'!$C$5/12)-IF('1. Your Debts'!$F$5&gt;0,MIN('1. Your Debts'!$F$5,B114*(1+'1. Your Debts'!$C$5/12)),MIN(MAX(B114*(1+'1. Your Debts'!$C$5/12)*'1. Your Debts'!$D$5,'1. Your Debts'!$E$5),B114*(1+'1. Your Debts'!$C$5/12))))</f>
        <v>0</v>
      </c>
      <c r="C115" s="15" t="n">
        <f aca="false">MAX(0,C114*(1+'1. Your Debts'!$C$6/12)-IF('1. Your Debts'!$F$6&gt;0,MIN('1. Your Debts'!$F$6,C114*(1+'1. Your Debts'!$C$6/12)),MIN(MAX(C114*(1+'1. Your Debts'!$C$6/12)*'1. Your Debts'!$D$6,'1. Your Debts'!$E$6),C114*(1+'1. Your Debts'!$C$6/12))))</f>
        <v>1610.94845873168</v>
      </c>
      <c r="D115" s="15" t="n">
        <f aca="false">MAX(0,D114*(1+'1. Your Debts'!$C$7/12)-IF('1. Your Debts'!$F$7&gt;0,MIN('1. Your Debts'!$F$7,D114*(1+'1. Your Debts'!$C$7/12)),MIN(MAX(D114*(1+'1. Your Debts'!$C$7/12)*'1. Your Debts'!$D$7,'1. Your Debts'!$E$7),D114*(1+'1. Your Debts'!$C$7/12))))</f>
        <v>0</v>
      </c>
      <c r="E115" s="15" t="n">
        <f aca="false">MAX(0,E114*(1+'1. Your Debts'!$C$8/12)-IF('1. Your Debts'!$F$8&gt;0,MIN('1. Your Debts'!$F$8,E114*(1+'1. Your Debts'!$C$8/12)),MIN(MAX(E114*(1+'1. Your Debts'!$C$8/12)*'1. Your Debts'!$D$8,'1. Your Debts'!$E$8),E114*(1+'1. Your Debts'!$C$8/12))))</f>
        <v>0</v>
      </c>
      <c r="F115" s="15" t="n">
        <f aca="false">MAX(0,F114*(1+'1. Your Debts'!$C$9/12)-IF('1. Your Debts'!$F$9&gt;0,MIN('1. Your Debts'!$F$9,F114*(1+'1. Your Debts'!$C$9/12)),MIN(MAX(F114*(1+'1. Your Debts'!$C$9/12)*'1. Your Debts'!$D$9,'1. Your Debts'!$E$9),F114*(1+'1. Your Debts'!$C$9/12))))</f>
        <v>0</v>
      </c>
      <c r="G115" s="15" t="n">
        <f aca="false">(B114*'1. Your Debts'!$C$5+C114*'1. Your Debts'!$C$6+D114*'1. Your Debts'!$C$7+E114*'1. Your Debts'!$C$8+F114*'1. Your Debts'!$C$9)/12</f>
        <v>30.9400896187964</v>
      </c>
      <c r="H115" s="15" t="n">
        <f aca="false">I114+G115-I115</f>
        <v>41.3063707367098</v>
      </c>
      <c r="I115" s="15" t="n">
        <f aca="false">SUM(B115:F115)</f>
        <v>1610.94845873168</v>
      </c>
    </row>
    <row r="116" customFormat="false" ht="15" hidden="false" customHeight="false" outlineLevel="0" collapsed="false">
      <c r="A116" s="10" t="n">
        <v>108</v>
      </c>
      <c r="B116" s="15" t="n">
        <f aca="false">MAX(0,B115*(1+'1. Your Debts'!$C$5/12)-IF('1. Your Debts'!$F$5&gt;0,MIN('1. Your Debts'!$F$5,B115*(1+'1. Your Debts'!$C$5/12)),MIN(MAX(B115*(1+'1. Your Debts'!$C$5/12)*'1. Your Debts'!$D$5,'1. Your Debts'!$E$5),B115*(1+'1. Your Debts'!$C$5/12))))</f>
        <v>0</v>
      </c>
      <c r="C116" s="15" t="n">
        <f aca="false">MAX(0,C115*(1+'1. Your Debts'!$C$6/12)-IF('1. Your Debts'!$F$6&gt;0,MIN('1. Your Debts'!$F$6,C115*(1+'1. Your Debts'!$C$6/12)),MIN(MAX(C115*(1+'1. Your Debts'!$C$6/12)*'1. Your Debts'!$D$6,'1. Your Debts'!$E$6),C115*(1+'1. Your Debts'!$C$6/12))))</f>
        <v>1600.64845702367</v>
      </c>
      <c r="D116" s="15" t="n">
        <f aca="false">MAX(0,D115*(1+'1. Your Debts'!$C$7/12)-IF('1. Your Debts'!$F$7&gt;0,MIN('1. Your Debts'!$F$7,D115*(1+'1. Your Debts'!$C$7/12)),MIN(MAX(D115*(1+'1. Your Debts'!$C$7/12)*'1. Your Debts'!$D$7,'1. Your Debts'!$E$7),D115*(1+'1. Your Debts'!$C$7/12))))</f>
        <v>0</v>
      </c>
      <c r="E116" s="15" t="n">
        <f aca="false">MAX(0,E115*(1+'1. Your Debts'!$C$8/12)-IF('1. Your Debts'!$F$8&gt;0,MIN('1. Your Debts'!$F$8,E115*(1+'1. Your Debts'!$C$8/12)),MIN(MAX(E115*(1+'1. Your Debts'!$C$8/12)*'1. Your Debts'!$D$8,'1. Your Debts'!$E$8),E115*(1+'1. Your Debts'!$C$8/12))))</f>
        <v>0</v>
      </c>
      <c r="F116" s="15" t="n">
        <f aca="false">MAX(0,F115*(1+'1. Your Debts'!$C$9/12)-IF('1. Your Debts'!$F$9&gt;0,MIN('1. Your Debts'!$F$9,F115*(1+'1. Your Debts'!$C$9/12)),MIN(MAX(F115*(1+'1. Your Debts'!$C$9/12)*'1. Your Debts'!$D$9,'1. Your Debts'!$E$9),F115*(1+'1. Your Debts'!$C$9/12))))</f>
        <v>0</v>
      </c>
      <c r="G116" s="15" t="n">
        <f aca="false">(B115*'1. Your Debts'!$C$5+C115*'1. Your Debts'!$C$6+D115*'1. Your Debts'!$C$7+E115*'1. Your Debts'!$C$8+F115*'1. Your Debts'!$C$9)/12</f>
        <v>30.7422664207963</v>
      </c>
      <c r="H116" s="15" t="n">
        <f aca="false">I115+G116-I116</f>
        <v>41.0422681288119</v>
      </c>
      <c r="I116" s="15" t="n">
        <f aca="false">SUM(B116:F116)</f>
        <v>1600.64845702367</v>
      </c>
    </row>
    <row r="117" customFormat="false" ht="15" hidden="false" customHeight="false" outlineLevel="0" collapsed="false">
      <c r="A117" s="10" t="n">
        <v>109</v>
      </c>
      <c r="B117" s="15" t="n">
        <f aca="false">MAX(0,B116*(1+'1. Your Debts'!$C$5/12)-IF('1. Your Debts'!$F$5&gt;0,MIN('1. Your Debts'!$F$5,B116*(1+'1. Your Debts'!$C$5/12)),MIN(MAX(B116*(1+'1. Your Debts'!$C$5/12)*'1. Your Debts'!$D$5,'1. Your Debts'!$E$5),B116*(1+'1. Your Debts'!$C$5/12))))</f>
        <v>0</v>
      </c>
      <c r="C117" s="15" t="n">
        <f aca="false">MAX(0,C116*(1+'1. Your Debts'!$C$6/12)-IF('1. Your Debts'!$F$6&gt;0,MIN('1. Your Debts'!$F$6,C116*(1+'1. Your Debts'!$C$6/12)),MIN(MAX(C116*(1+'1. Your Debts'!$C$6/12)*'1. Your Debts'!$D$6,'1. Your Debts'!$E$6),C116*(1+'1. Your Debts'!$C$6/12))))</f>
        <v>1590.41431095157</v>
      </c>
      <c r="D117" s="15" t="n">
        <f aca="false">MAX(0,D116*(1+'1. Your Debts'!$C$7/12)-IF('1. Your Debts'!$F$7&gt;0,MIN('1. Your Debts'!$F$7,D116*(1+'1. Your Debts'!$C$7/12)),MIN(MAX(D116*(1+'1. Your Debts'!$C$7/12)*'1. Your Debts'!$D$7,'1. Your Debts'!$E$7),D116*(1+'1. Your Debts'!$C$7/12))))</f>
        <v>0</v>
      </c>
      <c r="E117" s="15" t="n">
        <f aca="false">MAX(0,E116*(1+'1. Your Debts'!$C$8/12)-IF('1. Your Debts'!$F$8&gt;0,MIN('1. Your Debts'!$F$8,E116*(1+'1. Your Debts'!$C$8/12)),MIN(MAX(E116*(1+'1. Your Debts'!$C$8/12)*'1. Your Debts'!$D$8,'1. Your Debts'!$E$8),E116*(1+'1. Your Debts'!$C$8/12))))</f>
        <v>0</v>
      </c>
      <c r="F117" s="15" t="n">
        <f aca="false">MAX(0,F116*(1+'1. Your Debts'!$C$9/12)-IF('1. Your Debts'!$F$9&gt;0,MIN('1. Your Debts'!$F$9,F116*(1+'1. Your Debts'!$C$9/12)),MIN(MAX(F116*(1+'1. Your Debts'!$C$9/12)*'1. Your Debts'!$D$9,'1. Your Debts'!$E$9),F116*(1+'1. Your Debts'!$C$9/12))))</f>
        <v>0</v>
      </c>
      <c r="G117" s="15" t="n">
        <f aca="false">(B116*'1. Your Debts'!$C$5+C116*'1. Your Debts'!$C$6+D116*'1. Your Debts'!$C$7+E116*'1. Your Debts'!$C$8+F116*'1. Your Debts'!$C$9)/12</f>
        <v>30.5457080548683</v>
      </c>
      <c r="H117" s="15" t="n">
        <f aca="false">I116+G117-I117</f>
        <v>40.7798541269633</v>
      </c>
      <c r="I117" s="15" t="n">
        <f aca="false">SUM(B117:F117)</f>
        <v>1590.41431095157</v>
      </c>
    </row>
    <row r="118" customFormat="false" ht="15" hidden="false" customHeight="false" outlineLevel="0" collapsed="false">
      <c r="A118" s="10" t="n">
        <v>110</v>
      </c>
      <c r="B118" s="15" t="n">
        <f aca="false">MAX(0,B117*(1+'1. Your Debts'!$C$5/12)-IF('1. Your Debts'!$F$5&gt;0,MIN('1. Your Debts'!$F$5,B117*(1+'1. Your Debts'!$C$5/12)),MIN(MAX(B117*(1+'1. Your Debts'!$C$5/12)*'1. Your Debts'!$D$5,'1. Your Debts'!$E$5),B117*(1+'1. Your Debts'!$C$5/12))))</f>
        <v>0</v>
      </c>
      <c r="C118" s="15" t="n">
        <f aca="false">MAX(0,C117*(1+'1. Your Debts'!$C$6/12)-IF('1. Your Debts'!$F$6&gt;0,MIN('1. Your Debts'!$F$6,C117*(1+'1. Your Debts'!$C$6/12)),MIN(MAX(C117*(1+'1. Your Debts'!$C$6/12)*'1. Your Debts'!$D$6,'1. Your Debts'!$E$6),C117*(1+'1. Your Debts'!$C$6/12))))</f>
        <v>1580.24559945092</v>
      </c>
      <c r="D118" s="15" t="n">
        <f aca="false">MAX(0,D117*(1+'1. Your Debts'!$C$7/12)-IF('1. Your Debts'!$F$7&gt;0,MIN('1. Your Debts'!$F$7,D117*(1+'1. Your Debts'!$C$7/12)),MIN(MAX(D117*(1+'1. Your Debts'!$C$7/12)*'1. Your Debts'!$D$7,'1. Your Debts'!$E$7),D117*(1+'1. Your Debts'!$C$7/12))))</f>
        <v>0</v>
      </c>
      <c r="E118" s="15" t="n">
        <f aca="false">MAX(0,E117*(1+'1. Your Debts'!$C$8/12)-IF('1. Your Debts'!$F$8&gt;0,MIN('1. Your Debts'!$F$8,E117*(1+'1. Your Debts'!$C$8/12)),MIN(MAX(E117*(1+'1. Your Debts'!$C$8/12)*'1. Your Debts'!$D$8,'1. Your Debts'!$E$8),E117*(1+'1. Your Debts'!$C$8/12))))</f>
        <v>0</v>
      </c>
      <c r="F118" s="15" t="n">
        <f aca="false">MAX(0,F117*(1+'1. Your Debts'!$C$9/12)-IF('1. Your Debts'!$F$9&gt;0,MIN('1. Your Debts'!$F$9,F117*(1+'1. Your Debts'!$C$9/12)),MIN(MAX(F117*(1+'1. Your Debts'!$C$9/12)*'1. Your Debts'!$D$9,'1. Your Debts'!$E$9),F117*(1+'1. Your Debts'!$C$9/12))))</f>
        <v>0</v>
      </c>
      <c r="G118" s="15" t="n">
        <f aca="false">(B117*'1. Your Debts'!$C$5+C117*'1. Your Debts'!$C$6+D117*'1. Your Debts'!$C$7+E117*'1. Your Debts'!$C$8+F117*'1. Your Debts'!$C$9)/12</f>
        <v>30.3504064339925</v>
      </c>
      <c r="H118" s="15" t="n">
        <f aca="false">I117+G118-I118</f>
        <v>40.5191179346391</v>
      </c>
      <c r="I118" s="15" t="n">
        <f aca="false">SUM(B118:F118)</f>
        <v>1580.24559945092</v>
      </c>
    </row>
    <row r="119" customFormat="false" ht="15" hidden="false" customHeight="false" outlineLevel="0" collapsed="false">
      <c r="A119" s="10" t="n">
        <v>111</v>
      </c>
      <c r="B119" s="15" t="n">
        <f aca="false">MAX(0,B118*(1+'1. Your Debts'!$C$5/12)-IF('1. Your Debts'!$F$5&gt;0,MIN('1. Your Debts'!$F$5,B118*(1+'1. Your Debts'!$C$5/12)),MIN(MAX(B118*(1+'1. Your Debts'!$C$5/12)*'1. Your Debts'!$D$5,'1. Your Debts'!$E$5),B118*(1+'1. Your Debts'!$C$5/12))))</f>
        <v>0</v>
      </c>
      <c r="C119" s="15" t="n">
        <f aca="false">MAX(0,C118*(1+'1. Your Debts'!$C$6/12)-IF('1. Your Debts'!$F$6&gt;0,MIN('1. Your Debts'!$F$6,C118*(1+'1. Your Debts'!$C$6/12)),MIN(MAX(C118*(1+'1. Your Debts'!$C$6/12)*'1. Your Debts'!$D$6,'1. Your Debts'!$E$6),C118*(1+'1. Your Debts'!$C$6/12))))</f>
        <v>1570.14190414944</v>
      </c>
      <c r="D119" s="15" t="n">
        <f aca="false">MAX(0,D118*(1+'1. Your Debts'!$C$7/12)-IF('1. Your Debts'!$F$7&gt;0,MIN('1. Your Debts'!$F$7,D118*(1+'1. Your Debts'!$C$7/12)),MIN(MAX(D118*(1+'1. Your Debts'!$C$7/12)*'1. Your Debts'!$D$7,'1. Your Debts'!$E$7),D118*(1+'1. Your Debts'!$C$7/12))))</f>
        <v>0</v>
      </c>
      <c r="E119" s="15" t="n">
        <f aca="false">MAX(0,E118*(1+'1. Your Debts'!$C$8/12)-IF('1. Your Debts'!$F$8&gt;0,MIN('1. Your Debts'!$F$8,E118*(1+'1. Your Debts'!$C$8/12)),MIN(MAX(E118*(1+'1. Your Debts'!$C$8/12)*'1. Your Debts'!$D$8,'1. Your Debts'!$E$8),E118*(1+'1. Your Debts'!$C$8/12))))</f>
        <v>0</v>
      </c>
      <c r="F119" s="15" t="n">
        <f aca="false">MAX(0,F118*(1+'1. Your Debts'!$C$9/12)-IF('1. Your Debts'!$F$9&gt;0,MIN('1. Your Debts'!$F$9,F118*(1+'1. Your Debts'!$C$9/12)),MIN(MAX(F118*(1+'1. Your Debts'!$C$9/12)*'1. Your Debts'!$D$9,'1. Your Debts'!$E$9),F118*(1+'1. Your Debts'!$C$9/12))))</f>
        <v>0</v>
      </c>
      <c r="G119" s="15" t="n">
        <f aca="false">(B118*'1. Your Debts'!$C$5+C118*'1. Your Debts'!$C$6+D118*'1. Your Debts'!$C$7+E118*'1. Your Debts'!$C$8+F118*'1. Your Debts'!$C$9)/12</f>
        <v>30.1563535228551</v>
      </c>
      <c r="H119" s="15" t="n">
        <f aca="false">I118+G119-I119</f>
        <v>40.2600488243445</v>
      </c>
      <c r="I119" s="15" t="n">
        <f aca="false">SUM(B119:F119)</f>
        <v>1570.14190414944</v>
      </c>
    </row>
    <row r="120" customFormat="false" ht="15" hidden="false" customHeight="false" outlineLevel="0" collapsed="false">
      <c r="A120" s="10" t="n">
        <v>112</v>
      </c>
      <c r="B120" s="15" t="n">
        <f aca="false">MAX(0,B119*(1+'1. Your Debts'!$C$5/12)-IF('1. Your Debts'!$F$5&gt;0,MIN('1. Your Debts'!$F$5,B119*(1+'1. Your Debts'!$C$5/12)),MIN(MAX(B119*(1+'1. Your Debts'!$C$5/12)*'1. Your Debts'!$D$5,'1. Your Debts'!$E$5),B119*(1+'1. Your Debts'!$C$5/12))))</f>
        <v>0</v>
      </c>
      <c r="C120" s="15" t="n">
        <f aca="false">MAX(0,C119*(1+'1. Your Debts'!$C$6/12)-IF('1. Your Debts'!$F$6&gt;0,MIN('1. Your Debts'!$F$6,C119*(1+'1. Your Debts'!$C$6/12)),MIN(MAX(C119*(1+'1. Your Debts'!$C$6/12)*'1. Your Debts'!$D$6,'1. Your Debts'!$E$6),C119*(1+'1. Your Debts'!$C$6/12))))</f>
        <v>1560.10280934978</v>
      </c>
      <c r="D120" s="15" t="n">
        <f aca="false">MAX(0,D119*(1+'1. Your Debts'!$C$7/12)-IF('1. Your Debts'!$F$7&gt;0,MIN('1. Your Debts'!$F$7,D119*(1+'1. Your Debts'!$C$7/12)),MIN(MAX(D119*(1+'1. Your Debts'!$C$7/12)*'1. Your Debts'!$D$7,'1. Your Debts'!$E$7),D119*(1+'1. Your Debts'!$C$7/12))))</f>
        <v>0</v>
      </c>
      <c r="E120" s="15" t="n">
        <f aca="false">MAX(0,E119*(1+'1. Your Debts'!$C$8/12)-IF('1. Your Debts'!$F$8&gt;0,MIN('1. Your Debts'!$F$8,E119*(1+'1. Your Debts'!$C$8/12)),MIN(MAX(E119*(1+'1. Your Debts'!$C$8/12)*'1. Your Debts'!$D$8,'1. Your Debts'!$E$8),E119*(1+'1. Your Debts'!$C$8/12))))</f>
        <v>0</v>
      </c>
      <c r="F120" s="15" t="n">
        <f aca="false">MAX(0,F119*(1+'1. Your Debts'!$C$9/12)-IF('1. Your Debts'!$F$9&gt;0,MIN('1. Your Debts'!$F$9,F119*(1+'1. Your Debts'!$C$9/12)),MIN(MAX(F119*(1+'1. Your Debts'!$C$9/12)*'1. Your Debts'!$D$9,'1. Your Debts'!$E$9),F119*(1+'1. Your Debts'!$C$9/12))))</f>
        <v>0</v>
      </c>
      <c r="G120" s="15" t="n">
        <f aca="false">(B119*'1. Your Debts'!$C$5+C119*'1. Your Debts'!$C$6+D119*'1. Your Debts'!$C$7+E119*'1. Your Debts'!$C$8+F119*'1. Your Debts'!$C$9)/12</f>
        <v>29.9635413375184</v>
      </c>
      <c r="H120" s="15" t="n">
        <f aca="false">I119+G120-I120</f>
        <v>40.0026361371738</v>
      </c>
      <c r="I120" s="15" t="n">
        <f aca="false">SUM(B120:F120)</f>
        <v>1560.10280934978</v>
      </c>
    </row>
    <row r="121" customFormat="false" ht="15" hidden="false" customHeight="false" outlineLevel="0" collapsed="false">
      <c r="A121" s="10" t="n">
        <v>113</v>
      </c>
      <c r="B121" s="15" t="n">
        <f aca="false">MAX(0,B120*(1+'1. Your Debts'!$C$5/12)-IF('1. Your Debts'!$F$5&gt;0,MIN('1. Your Debts'!$F$5,B120*(1+'1. Your Debts'!$C$5/12)),MIN(MAX(B120*(1+'1. Your Debts'!$C$5/12)*'1. Your Debts'!$D$5,'1. Your Debts'!$E$5),B120*(1+'1. Your Debts'!$C$5/12))))</f>
        <v>0</v>
      </c>
      <c r="C121" s="15" t="n">
        <f aca="false">MAX(0,C120*(1+'1. Your Debts'!$C$6/12)-IF('1. Your Debts'!$F$6&gt;0,MIN('1. Your Debts'!$F$6,C120*(1+'1. Your Debts'!$C$6/12)),MIN(MAX(C120*(1+'1. Your Debts'!$C$6/12)*'1. Your Debts'!$D$6,'1. Your Debts'!$E$6),C120*(1+'1. Your Debts'!$C$6/12))))</f>
        <v>1550.1279020125</v>
      </c>
      <c r="D121" s="15" t="n">
        <f aca="false">MAX(0,D120*(1+'1. Your Debts'!$C$7/12)-IF('1. Your Debts'!$F$7&gt;0,MIN('1. Your Debts'!$F$7,D120*(1+'1. Your Debts'!$C$7/12)),MIN(MAX(D120*(1+'1. Your Debts'!$C$7/12)*'1. Your Debts'!$D$7,'1. Your Debts'!$E$7),D120*(1+'1. Your Debts'!$C$7/12))))</f>
        <v>0</v>
      </c>
      <c r="E121" s="15" t="n">
        <f aca="false">MAX(0,E120*(1+'1. Your Debts'!$C$8/12)-IF('1. Your Debts'!$F$8&gt;0,MIN('1. Your Debts'!$F$8,E120*(1+'1. Your Debts'!$C$8/12)),MIN(MAX(E120*(1+'1. Your Debts'!$C$8/12)*'1. Your Debts'!$D$8,'1. Your Debts'!$E$8),E120*(1+'1. Your Debts'!$C$8/12))))</f>
        <v>0</v>
      </c>
      <c r="F121" s="15" t="n">
        <f aca="false">MAX(0,F120*(1+'1. Your Debts'!$C$9/12)-IF('1. Your Debts'!$F$9&gt;0,MIN('1. Your Debts'!$F$9,F120*(1+'1. Your Debts'!$C$9/12)),MIN(MAX(F120*(1+'1. Your Debts'!$C$9/12)*'1. Your Debts'!$D$9,'1. Your Debts'!$E$9),F120*(1+'1. Your Debts'!$C$9/12))))</f>
        <v>0</v>
      </c>
      <c r="G121" s="15" t="n">
        <f aca="false">(B120*'1. Your Debts'!$C$5+C120*'1. Your Debts'!$C$6+D120*'1. Your Debts'!$C$7+E120*'1. Your Debts'!$C$8+F120*'1. Your Debts'!$C$9)/12</f>
        <v>29.7719619450916</v>
      </c>
      <c r="H121" s="15" t="n">
        <f aca="false">I120+G121-I121</f>
        <v>39.7468692823718</v>
      </c>
      <c r="I121" s="15" t="n">
        <f aca="false">SUM(B121:F121)</f>
        <v>1550.1279020125</v>
      </c>
    </row>
    <row r="122" customFormat="false" ht="15" hidden="false" customHeight="false" outlineLevel="0" collapsed="false">
      <c r="A122" s="10" t="n">
        <v>114</v>
      </c>
      <c r="B122" s="15" t="n">
        <f aca="false">MAX(0,B121*(1+'1. Your Debts'!$C$5/12)-IF('1. Your Debts'!$F$5&gt;0,MIN('1. Your Debts'!$F$5,B121*(1+'1. Your Debts'!$C$5/12)),MIN(MAX(B121*(1+'1. Your Debts'!$C$5/12)*'1. Your Debts'!$D$5,'1. Your Debts'!$E$5),B121*(1+'1. Your Debts'!$C$5/12))))</f>
        <v>0</v>
      </c>
      <c r="C122" s="15" t="n">
        <f aca="false">MAX(0,C121*(1+'1. Your Debts'!$C$6/12)-IF('1. Your Debts'!$F$6&gt;0,MIN('1. Your Debts'!$F$6,C121*(1+'1. Your Debts'!$C$6/12)),MIN(MAX(C121*(1+'1. Your Debts'!$C$6/12)*'1. Your Debts'!$D$6,'1. Your Debts'!$E$6),C121*(1+'1. Your Debts'!$C$6/12))))</f>
        <v>1540.21677173901</v>
      </c>
      <c r="D122" s="15" t="n">
        <f aca="false">MAX(0,D121*(1+'1. Your Debts'!$C$7/12)-IF('1. Your Debts'!$F$7&gt;0,MIN('1. Your Debts'!$F$7,D121*(1+'1. Your Debts'!$C$7/12)),MIN(MAX(D121*(1+'1. Your Debts'!$C$7/12)*'1. Your Debts'!$D$7,'1. Your Debts'!$E$7),D121*(1+'1. Your Debts'!$C$7/12))))</f>
        <v>0</v>
      </c>
      <c r="E122" s="15" t="n">
        <f aca="false">MAX(0,E121*(1+'1. Your Debts'!$C$8/12)-IF('1. Your Debts'!$F$8&gt;0,MIN('1. Your Debts'!$F$8,E121*(1+'1. Your Debts'!$C$8/12)),MIN(MAX(E121*(1+'1. Your Debts'!$C$8/12)*'1. Your Debts'!$D$8,'1. Your Debts'!$E$8),E121*(1+'1. Your Debts'!$C$8/12))))</f>
        <v>0</v>
      </c>
      <c r="F122" s="15" t="n">
        <f aca="false">MAX(0,F121*(1+'1. Your Debts'!$C$9/12)-IF('1. Your Debts'!$F$9&gt;0,MIN('1. Your Debts'!$F$9,F121*(1+'1. Your Debts'!$C$9/12)),MIN(MAX(F121*(1+'1. Your Debts'!$C$9/12)*'1. Your Debts'!$D$9,'1. Your Debts'!$E$9),F121*(1+'1. Your Debts'!$C$9/12))))</f>
        <v>0</v>
      </c>
      <c r="G122" s="15" t="n">
        <f aca="false">(B121*'1. Your Debts'!$C$5+C121*'1. Your Debts'!$C$6+D121*'1. Your Debts'!$C$7+E121*'1. Your Debts'!$C$8+F121*'1. Your Debts'!$C$9)/12</f>
        <v>29.5816074634052</v>
      </c>
      <c r="H122" s="15" t="n">
        <f aca="false">I121+G122-I122</f>
        <v>39.4927377368977</v>
      </c>
      <c r="I122" s="15" t="n">
        <f aca="false">SUM(B122:F122)</f>
        <v>1540.21677173901</v>
      </c>
    </row>
    <row r="123" customFormat="false" ht="15" hidden="false" customHeight="false" outlineLevel="0" collapsed="false">
      <c r="A123" s="10" t="n">
        <v>115</v>
      </c>
      <c r="B123" s="15" t="n">
        <f aca="false">MAX(0,B122*(1+'1. Your Debts'!$C$5/12)-IF('1. Your Debts'!$F$5&gt;0,MIN('1. Your Debts'!$F$5,B122*(1+'1. Your Debts'!$C$5/12)),MIN(MAX(B122*(1+'1. Your Debts'!$C$5/12)*'1. Your Debts'!$D$5,'1. Your Debts'!$E$5),B122*(1+'1. Your Debts'!$C$5/12))))</f>
        <v>0</v>
      </c>
      <c r="C123" s="15" t="n">
        <f aca="false">MAX(0,C122*(1+'1. Your Debts'!$C$6/12)-IF('1. Your Debts'!$F$6&gt;0,MIN('1. Your Debts'!$F$6,C122*(1+'1. Your Debts'!$C$6/12)),MIN(MAX(C122*(1+'1. Your Debts'!$C$6/12)*'1. Your Debts'!$D$6,'1. Your Debts'!$E$6),C122*(1+'1. Your Debts'!$C$6/12))))</f>
        <v>1530.3690107547</v>
      </c>
      <c r="D123" s="15" t="n">
        <f aca="false">MAX(0,D122*(1+'1. Your Debts'!$C$7/12)-IF('1. Your Debts'!$F$7&gt;0,MIN('1. Your Debts'!$F$7,D122*(1+'1. Your Debts'!$C$7/12)),MIN(MAX(D122*(1+'1. Your Debts'!$C$7/12)*'1. Your Debts'!$D$7,'1. Your Debts'!$E$7),D122*(1+'1. Your Debts'!$C$7/12))))</f>
        <v>0</v>
      </c>
      <c r="E123" s="15" t="n">
        <f aca="false">MAX(0,E122*(1+'1. Your Debts'!$C$8/12)-IF('1. Your Debts'!$F$8&gt;0,MIN('1. Your Debts'!$F$8,E122*(1+'1. Your Debts'!$C$8/12)),MIN(MAX(E122*(1+'1. Your Debts'!$C$8/12)*'1. Your Debts'!$D$8,'1. Your Debts'!$E$8),E122*(1+'1. Your Debts'!$C$8/12))))</f>
        <v>0</v>
      </c>
      <c r="F123" s="15" t="n">
        <f aca="false">MAX(0,F122*(1+'1. Your Debts'!$C$9/12)-IF('1. Your Debts'!$F$9&gt;0,MIN('1. Your Debts'!$F$9,F122*(1+'1. Your Debts'!$C$9/12)),MIN(MAX(F122*(1+'1. Your Debts'!$C$9/12)*'1. Your Debts'!$D$9,'1. Your Debts'!$E$9),F122*(1+'1. Your Debts'!$C$9/12))))</f>
        <v>0</v>
      </c>
      <c r="G123" s="15" t="n">
        <f aca="false">(B122*'1. Your Debts'!$C$5+C122*'1. Your Debts'!$C$6+D122*'1. Your Debts'!$C$7+E122*'1. Your Debts'!$C$8+F122*'1. Your Debts'!$C$9)/12</f>
        <v>29.392470060686</v>
      </c>
      <c r="H123" s="15" t="n">
        <f aca="false">I122+G123-I123</f>
        <v>39.2402310449922</v>
      </c>
      <c r="I123" s="15" t="n">
        <f aca="false">SUM(B123:F123)</f>
        <v>1530.3690107547</v>
      </c>
    </row>
    <row r="124" customFormat="false" ht="15" hidden="false" customHeight="false" outlineLevel="0" collapsed="false">
      <c r="A124" s="10" t="n">
        <v>116</v>
      </c>
      <c r="B124" s="15" t="n">
        <f aca="false">MAX(0,B123*(1+'1. Your Debts'!$C$5/12)-IF('1. Your Debts'!$F$5&gt;0,MIN('1. Your Debts'!$F$5,B123*(1+'1. Your Debts'!$C$5/12)),MIN(MAX(B123*(1+'1. Your Debts'!$C$5/12)*'1. Your Debts'!$D$5,'1. Your Debts'!$E$5),B123*(1+'1. Your Debts'!$C$5/12))))</f>
        <v>0</v>
      </c>
      <c r="C124" s="15" t="n">
        <f aca="false">MAX(0,C123*(1+'1. Your Debts'!$C$6/12)-IF('1. Your Debts'!$F$6&gt;0,MIN('1. Your Debts'!$F$6,C123*(1+'1. Your Debts'!$C$6/12)),MIN(MAX(C123*(1+'1. Your Debts'!$C$6/12)*'1. Your Debts'!$D$6,'1. Your Debts'!$E$6),C123*(1+'1. Your Debts'!$C$6/12))))</f>
        <v>1520.58421389219</v>
      </c>
      <c r="D124" s="15" t="n">
        <f aca="false">MAX(0,D123*(1+'1. Your Debts'!$C$7/12)-IF('1. Your Debts'!$F$7&gt;0,MIN('1. Your Debts'!$F$7,D123*(1+'1. Your Debts'!$C$7/12)),MIN(MAX(D123*(1+'1. Your Debts'!$C$7/12)*'1. Your Debts'!$D$7,'1. Your Debts'!$E$7),D123*(1+'1. Your Debts'!$C$7/12))))</f>
        <v>0</v>
      </c>
      <c r="E124" s="15" t="n">
        <f aca="false">MAX(0,E123*(1+'1. Your Debts'!$C$8/12)-IF('1. Your Debts'!$F$8&gt;0,MIN('1. Your Debts'!$F$8,E123*(1+'1. Your Debts'!$C$8/12)),MIN(MAX(E123*(1+'1. Your Debts'!$C$8/12)*'1. Your Debts'!$D$8,'1. Your Debts'!$E$8),E123*(1+'1. Your Debts'!$C$8/12))))</f>
        <v>0</v>
      </c>
      <c r="F124" s="15" t="n">
        <f aca="false">MAX(0,F123*(1+'1. Your Debts'!$C$9/12)-IF('1. Your Debts'!$F$9&gt;0,MIN('1. Your Debts'!$F$9,F123*(1+'1. Your Debts'!$C$9/12)),MIN(MAX(F123*(1+'1. Your Debts'!$C$9/12)*'1. Your Debts'!$D$9,'1. Your Debts'!$E$9),F123*(1+'1. Your Debts'!$C$9/12))))</f>
        <v>0</v>
      </c>
      <c r="G124" s="15" t="n">
        <f aca="false">(B123*'1. Your Debts'!$C$5+C123*'1. Your Debts'!$C$6+D123*'1. Your Debts'!$C$7+E123*'1. Your Debts'!$C$8+F123*'1. Your Debts'!$C$9)/12</f>
        <v>29.2045419552355</v>
      </c>
      <c r="H124" s="15" t="n">
        <f aca="false">I123+G124-I124</f>
        <v>38.9893388177484</v>
      </c>
      <c r="I124" s="15" t="n">
        <f aca="false">SUM(B124:F124)</f>
        <v>1520.58421389219</v>
      </c>
    </row>
    <row r="125" customFormat="false" ht="15" hidden="false" customHeight="false" outlineLevel="0" collapsed="false">
      <c r="A125" s="10" t="n">
        <v>117</v>
      </c>
      <c r="B125" s="15" t="n">
        <f aca="false">MAX(0,B124*(1+'1. Your Debts'!$C$5/12)-IF('1. Your Debts'!$F$5&gt;0,MIN('1. Your Debts'!$F$5,B124*(1+'1. Your Debts'!$C$5/12)),MIN(MAX(B124*(1+'1. Your Debts'!$C$5/12)*'1. Your Debts'!$D$5,'1. Your Debts'!$E$5),B124*(1+'1. Your Debts'!$C$5/12))))</f>
        <v>0</v>
      </c>
      <c r="C125" s="15" t="n">
        <f aca="false">MAX(0,C124*(1+'1. Your Debts'!$C$6/12)-IF('1. Your Debts'!$F$6&gt;0,MIN('1. Your Debts'!$F$6,C124*(1+'1. Your Debts'!$C$6/12)),MIN(MAX(C124*(1+'1. Your Debts'!$C$6/12)*'1. Your Debts'!$D$6,'1. Your Debts'!$E$6),C124*(1+'1. Your Debts'!$C$6/12))))</f>
        <v>1510.86197857461</v>
      </c>
      <c r="D125" s="15" t="n">
        <f aca="false">MAX(0,D124*(1+'1. Your Debts'!$C$7/12)-IF('1. Your Debts'!$F$7&gt;0,MIN('1. Your Debts'!$F$7,D124*(1+'1. Your Debts'!$C$7/12)),MIN(MAX(D124*(1+'1. Your Debts'!$C$7/12)*'1. Your Debts'!$D$7,'1. Your Debts'!$E$7),D124*(1+'1. Your Debts'!$C$7/12))))</f>
        <v>0</v>
      </c>
      <c r="E125" s="15" t="n">
        <f aca="false">MAX(0,E124*(1+'1. Your Debts'!$C$8/12)-IF('1. Your Debts'!$F$8&gt;0,MIN('1. Your Debts'!$F$8,E124*(1+'1. Your Debts'!$C$8/12)),MIN(MAX(E124*(1+'1. Your Debts'!$C$8/12)*'1. Your Debts'!$D$8,'1. Your Debts'!$E$8),E124*(1+'1. Your Debts'!$C$8/12))))</f>
        <v>0</v>
      </c>
      <c r="F125" s="15" t="n">
        <f aca="false">MAX(0,F124*(1+'1. Your Debts'!$C$9/12)-IF('1. Your Debts'!$F$9&gt;0,MIN('1. Your Debts'!$F$9,F124*(1+'1. Your Debts'!$C$9/12)),MIN(MAX(F124*(1+'1. Your Debts'!$C$9/12)*'1. Your Debts'!$D$9,'1. Your Debts'!$E$9),F124*(1+'1. Your Debts'!$C$9/12))))</f>
        <v>0</v>
      </c>
      <c r="G125" s="15" t="n">
        <f aca="false">(B124*'1. Your Debts'!$C$5+C124*'1. Your Debts'!$C$6+D124*'1. Your Debts'!$C$7+E124*'1. Your Debts'!$C$8+F124*'1. Your Debts'!$C$9)/12</f>
        <v>29.0178154151093</v>
      </c>
      <c r="H125" s="15" t="n">
        <f aca="false">I124+G125-I125</f>
        <v>38.7400507326825</v>
      </c>
      <c r="I125" s="15" t="n">
        <f aca="false">SUM(B125:F125)</f>
        <v>1510.86197857461</v>
      </c>
    </row>
    <row r="126" customFormat="false" ht="15" hidden="false" customHeight="false" outlineLevel="0" collapsed="false">
      <c r="A126" s="10" t="n">
        <v>118</v>
      </c>
      <c r="B126" s="15" t="n">
        <f aca="false">MAX(0,B125*(1+'1. Your Debts'!$C$5/12)-IF('1. Your Debts'!$F$5&gt;0,MIN('1. Your Debts'!$F$5,B125*(1+'1. Your Debts'!$C$5/12)),MIN(MAX(B125*(1+'1. Your Debts'!$C$5/12)*'1. Your Debts'!$D$5,'1. Your Debts'!$E$5),B125*(1+'1. Your Debts'!$C$5/12))))</f>
        <v>0</v>
      </c>
      <c r="C126" s="15" t="n">
        <f aca="false">MAX(0,C125*(1+'1. Your Debts'!$C$6/12)-IF('1. Your Debts'!$F$6&gt;0,MIN('1. Your Debts'!$F$6,C125*(1+'1. Your Debts'!$C$6/12)),MIN(MAX(C125*(1+'1. Your Debts'!$C$6/12)*'1. Your Debts'!$D$6,'1. Your Debts'!$E$6),C125*(1+'1. Your Debts'!$C$6/12))))</f>
        <v>1501.2019047991</v>
      </c>
      <c r="D126" s="15" t="n">
        <f aca="false">MAX(0,D125*(1+'1. Your Debts'!$C$7/12)-IF('1. Your Debts'!$F$7&gt;0,MIN('1. Your Debts'!$F$7,D125*(1+'1. Your Debts'!$C$7/12)),MIN(MAX(D125*(1+'1. Your Debts'!$C$7/12)*'1. Your Debts'!$D$7,'1. Your Debts'!$E$7),D125*(1+'1. Your Debts'!$C$7/12))))</f>
        <v>0</v>
      </c>
      <c r="E126" s="15" t="n">
        <f aca="false">MAX(0,E125*(1+'1. Your Debts'!$C$8/12)-IF('1. Your Debts'!$F$8&gt;0,MIN('1. Your Debts'!$F$8,E125*(1+'1. Your Debts'!$C$8/12)),MIN(MAX(E125*(1+'1. Your Debts'!$C$8/12)*'1. Your Debts'!$D$8,'1. Your Debts'!$E$8),E125*(1+'1. Your Debts'!$C$8/12))))</f>
        <v>0</v>
      </c>
      <c r="F126" s="15" t="n">
        <f aca="false">MAX(0,F125*(1+'1. Your Debts'!$C$9/12)-IF('1. Your Debts'!$F$9&gt;0,MIN('1. Your Debts'!$F$9,F125*(1+'1. Your Debts'!$C$9/12)),MIN(MAX(F125*(1+'1. Your Debts'!$C$9/12)*'1. Your Debts'!$D$9,'1. Your Debts'!$E$9),F125*(1+'1. Your Debts'!$C$9/12))))</f>
        <v>0</v>
      </c>
      <c r="G126" s="15" t="n">
        <f aca="false">(B125*'1. Your Debts'!$C$5+C125*'1. Your Debts'!$C$6+D125*'1. Your Debts'!$C$7+E125*'1. Your Debts'!$C$8+F125*'1. Your Debts'!$C$9)/12</f>
        <v>28.8322827577989</v>
      </c>
      <c r="H126" s="15" t="n">
        <f aca="false">I125+G126-I126</f>
        <v>38.4923565333104</v>
      </c>
      <c r="I126" s="15" t="n">
        <f aca="false">SUM(B126:F126)</f>
        <v>1501.2019047991</v>
      </c>
    </row>
    <row r="127" customFormat="false" ht="15" hidden="false" customHeight="false" outlineLevel="0" collapsed="false">
      <c r="A127" s="10" t="n">
        <v>119</v>
      </c>
      <c r="B127" s="15" t="n">
        <f aca="false">MAX(0,B126*(1+'1. Your Debts'!$C$5/12)-IF('1. Your Debts'!$F$5&gt;0,MIN('1. Your Debts'!$F$5,B126*(1+'1. Your Debts'!$C$5/12)),MIN(MAX(B126*(1+'1. Your Debts'!$C$5/12)*'1. Your Debts'!$D$5,'1. Your Debts'!$E$5),B126*(1+'1. Your Debts'!$C$5/12))))</f>
        <v>0</v>
      </c>
      <c r="C127" s="15" t="n">
        <f aca="false">MAX(0,C126*(1+'1. Your Debts'!$C$6/12)-IF('1. Your Debts'!$F$6&gt;0,MIN('1. Your Debts'!$F$6,C126*(1+'1. Your Debts'!$C$6/12)),MIN(MAX(C126*(1+'1. Your Debts'!$C$6/12)*'1. Your Debts'!$D$6,'1. Your Debts'!$E$6),C126*(1+'1. Your Debts'!$C$6/12))))</f>
        <v>1491.60359512029</v>
      </c>
      <c r="D127" s="15" t="n">
        <f aca="false">MAX(0,D126*(1+'1. Your Debts'!$C$7/12)-IF('1. Your Debts'!$F$7&gt;0,MIN('1. Your Debts'!$F$7,D126*(1+'1. Your Debts'!$C$7/12)),MIN(MAX(D126*(1+'1. Your Debts'!$C$7/12)*'1. Your Debts'!$D$7,'1. Your Debts'!$E$7),D126*(1+'1. Your Debts'!$C$7/12))))</f>
        <v>0</v>
      </c>
      <c r="E127" s="15" t="n">
        <f aca="false">MAX(0,E126*(1+'1. Your Debts'!$C$8/12)-IF('1. Your Debts'!$F$8&gt;0,MIN('1. Your Debts'!$F$8,E126*(1+'1. Your Debts'!$C$8/12)),MIN(MAX(E126*(1+'1. Your Debts'!$C$8/12)*'1. Your Debts'!$D$8,'1. Your Debts'!$E$8),E126*(1+'1. Your Debts'!$C$8/12))))</f>
        <v>0</v>
      </c>
      <c r="F127" s="15" t="n">
        <f aca="false">MAX(0,F126*(1+'1. Your Debts'!$C$9/12)-IF('1. Your Debts'!$F$9&gt;0,MIN('1. Your Debts'!$F$9,F126*(1+'1. Your Debts'!$C$9/12)),MIN(MAX(F126*(1+'1. Your Debts'!$C$9/12)*'1. Your Debts'!$D$9,'1. Your Debts'!$E$9),F126*(1+'1. Your Debts'!$C$9/12))))</f>
        <v>0</v>
      </c>
      <c r="G127" s="15" t="n">
        <f aca="false">(B126*'1. Your Debts'!$C$5+C126*'1. Your Debts'!$C$6+D126*'1. Your Debts'!$C$7+E126*'1. Your Debts'!$C$8+F126*'1. Your Debts'!$C$9)/12</f>
        <v>28.6479363499162</v>
      </c>
      <c r="H127" s="15" t="n">
        <f aca="false">I126+G127-I127</f>
        <v>38.2462460287252</v>
      </c>
      <c r="I127" s="15" t="n">
        <f aca="false">SUM(B127:F127)</f>
        <v>1491.60359512029</v>
      </c>
    </row>
    <row r="128" customFormat="false" ht="15" hidden="false" customHeight="false" outlineLevel="0" collapsed="false">
      <c r="A128" s="10" t="n">
        <v>120</v>
      </c>
      <c r="B128" s="15" t="n">
        <f aca="false">MAX(0,B127*(1+'1. Your Debts'!$C$5/12)-IF('1. Your Debts'!$F$5&gt;0,MIN('1. Your Debts'!$F$5,B127*(1+'1. Your Debts'!$C$5/12)),MIN(MAX(B127*(1+'1. Your Debts'!$C$5/12)*'1. Your Debts'!$D$5,'1. Your Debts'!$E$5),B127*(1+'1. Your Debts'!$C$5/12))))</f>
        <v>0</v>
      </c>
      <c r="C128" s="15" t="n">
        <f aca="false">MAX(0,C127*(1+'1. Your Debts'!$C$6/12)-IF('1. Your Debts'!$F$6&gt;0,MIN('1. Your Debts'!$F$6,C127*(1+'1. Your Debts'!$C$6/12)),MIN(MAX(C127*(1+'1. Your Debts'!$C$6/12)*'1. Your Debts'!$D$6,'1. Your Debts'!$E$6),C127*(1+'1. Your Debts'!$C$6/12))))</f>
        <v>1482.06665463399</v>
      </c>
      <c r="D128" s="15" t="n">
        <f aca="false">MAX(0,D127*(1+'1. Your Debts'!$C$7/12)-IF('1. Your Debts'!$F$7&gt;0,MIN('1. Your Debts'!$F$7,D127*(1+'1. Your Debts'!$C$7/12)),MIN(MAX(D127*(1+'1. Your Debts'!$C$7/12)*'1. Your Debts'!$D$7,'1. Your Debts'!$E$7),D127*(1+'1. Your Debts'!$C$7/12))))</f>
        <v>0</v>
      </c>
      <c r="E128" s="15" t="n">
        <f aca="false">MAX(0,E127*(1+'1. Your Debts'!$C$8/12)-IF('1. Your Debts'!$F$8&gt;0,MIN('1. Your Debts'!$F$8,E127*(1+'1. Your Debts'!$C$8/12)),MIN(MAX(E127*(1+'1. Your Debts'!$C$8/12)*'1. Your Debts'!$D$8,'1. Your Debts'!$E$8),E127*(1+'1. Your Debts'!$C$8/12))))</f>
        <v>0</v>
      </c>
      <c r="F128" s="15" t="n">
        <f aca="false">MAX(0,F127*(1+'1. Your Debts'!$C$9/12)-IF('1. Your Debts'!$F$9&gt;0,MIN('1. Your Debts'!$F$9,F127*(1+'1. Your Debts'!$C$9/12)),MIN(MAX(F127*(1+'1. Your Debts'!$C$9/12)*'1. Your Debts'!$D$9,'1. Your Debts'!$E$9),F127*(1+'1. Your Debts'!$C$9/12))))</f>
        <v>0</v>
      </c>
      <c r="G128" s="15" t="n">
        <f aca="false">(B127*'1. Your Debts'!$C$5+C127*'1. Your Debts'!$C$6+D127*'1. Your Debts'!$C$7+E127*'1. Your Debts'!$C$8+F127*'1. Your Debts'!$C$9)/12</f>
        <v>28.4647686068789</v>
      </c>
      <c r="H128" s="15" t="n">
        <f aca="false">I127+G128-I128</f>
        <v>38.0017090931792</v>
      </c>
      <c r="I128" s="15" t="n">
        <f aca="false">SUM(B128:F128)</f>
        <v>1482.06665463399</v>
      </c>
    </row>
    <row r="129" customFormat="false" ht="15" hidden="false" customHeight="false" outlineLevel="0" collapsed="false">
      <c r="A129" s="10" t="n">
        <v>121</v>
      </c>
      <c r="B129" s="15" t="n">
        <f aca="false">MAX(0,B128*(1+'1. Your Debts'!$C$5/12)-IF('1. Your Debts'!$F$5&gt;0,MIN('1. Your Debts'!$F$5,B128*(1+'1. Your Debts'!$C$5/12)),MIN(MAX(B128*(1+'1. Your Debts'!$C$5/12)*'1. Your Debts'!$D$5,'1. Your Debts'!$E$5),B128*(1+'1. Your Debts'!$C$5/12))))</f>
        <v>0</v>
      </c>
      <c r="C129" s="15" t="n">
        <f aca="false">MAX(0,C128*(1+'1. Your Debts'!$C$6/12)-IF('1. Your Debts'!$F$6&gt;0,MIN('1. Your Debts'!$F$6,C128*(1+'1. Your Debts'!$C$6/12)),MIN(MAX(C128*(1+'1. Your Debts'!$C$6/12)*'1. Your Debts'!$D$6,'1. Your Debts'!$E$6),C128*(1+'1. Your Debts'!$C$6/12))))</f>
        <v>1472.59069096093</v>
      </c>
      <c r="D129" s="15" t="n">
        <f aca="false">MAX(0,D128*(1+'1. Your Debts'!$C$7/12)-IF('1. Your Debts'!$F$7&gt;0,MIN('1. Your Debts'!$F$7,D128*(1+'1. Your Debts'!$C$7/12)),MIN(MAX(D128*(1+'1. Your Debts'!$C$7/12)*'1. Your Debts'!$D$7,'1. Your Debts'!$E$7),D128*(1+'1. Your Debts'!$C$7/12))))</f>
        <v>0</v>
      </c>
      <c r="E129" s="15" t="n">
        <f aca="false">MAX(0,E128*(1+'1. Your Debts'!$C$8/12)-IF('1. Your Debts'!$F$8&gt;0,MIN('1. Your Debts'!$F$8,E128*(1+'1. Your Debts'!$C$8/12)),MIN(MAX(E128*(1+'1. Your Debts'!$C$8/12)*'1. Your Debts'!$D$8,'1. Your Debts'!$E$8),E128*(1+'1. Your Debts'!$C$8/12))))</f>
        <v>0</v>
      </c>
      <c r="F129" s="15" t="n">
        <f aca="false">MAX(0,F128*(1+'1. Your Debts'!$C$9/12)-IF('1. Your Debts'!$F$9&gt;0,MIN('1. Your Debts'!$F$9,F128*(1+'1. Your Debts'!$C$9/12)),MIN(MAX(F128*(1+'1. Your Debts'!$C$9/12)*'1. Your Debts'!$D$9,'1. Your Debts'!$E$9),F128*(1+'1. Your Debts'!$C$9/12))))</f>
        <v>0</v>
      </c>
      <c r="G129" s="15" t="n">
        <f aca="false">(B128*'1. Your Debts'!$C$5+C128*'1. Your Debts'!$C$6+D128*'1. Your Debts'!$C$7+E128*'1. Your Debts'!$C$8+F128*'1. Your Debts'!$C$9)/12</f>
        <v>28.2827719925987</v>
      </c>
      <c r="H129" s="15" t="n">
        <f aca="false">I128+G129-I129</f>
        <v>37.7587356656647</v>
      </c>
      <c r="I129" s="15" t="n">
        <f aca="false">SUM(B129:F129)</f>
        <v>1472.59069096093</v>
      </c>
    </row>
    <row r="130" customFormat="false" ht="15" hidden="false" customHeight="false" outlineLevel="0" collapsed="false">
      <c r="A130" s="10" t="n">
        <v>122</v>
      </c>
      <c r="B130" s="15" t="n">
        <f aca="false">MAX(0,B129*(1+'1. Your Debts'!$C$5/12)-IF('1. Your Debts'!$F$5&gt;0,MIN('1. Your Debts'!$F$5,B129*(1+'1. Your Debts'!$C$5/12)),MIN(MAX(B129*(1+'1. Your Debts'!$C$5/12)*'1. Your Debts'!$D$5,'1. Your Debts'!$E$5),B129*(1+'1. Your Debts'!$C$5/12))))</f>
        <v>0</v>
      </c>
      <c r="C130" s="15" t="n">
        <f aca="false">MAX(0,C129*(1+'1. Your Debts'!$C$6/12)-IF('1. Your Debts'!$F$6&gt;0,MIN('1. Your Debts'!$F$6,C129*(1+'1. Your Debts'!$C$6/12)),MIN(MAX(C129*(1+'1. Your Debts'!$C$6/12)*'1. Your Debts'!$D$6,'1. Your Debts'!$E$6),C129*(1+'1. Your Debts'!$C$6/12))))</f>
        <v>1463.1753142306</v>
      </c>
      <c r="D130" s="15" t="n">
        <f aca="false">MAX(0,D129*(1+'1. Your Debts'!$C$7/12)-IF('1. Your Debts'!$F$7&gt;0,MIN('1. Your Debts'!$F$7,D129*(1+'1. Your Debts'!$C$7/12)),MIN(MAX(D129*(1+'1. Your Debts'!$C$7/12)*'1. Your Debts'!$D$7,'1. Your Debts'!$E$7),D129*(1+'1. Your Debts'!$C$7/12))))</f>
        <v>0</v>
      </c>
      <c r="E130" s="15" t="n">
        <f aca="false">MAX(0,E129*(1+'1. Your Debts'!$C$8/12)-IF('1. Your Debts'!$F$8&gt;0,MIN('1. Your Debts'!$F$8,E129*(1+'1. Your Debts'!$C$8/12)),MIN(MAX(E129*(1+'1. Your Debts'!$C$8/12)*'1. Your Debts'!$D$8,'1. Your Debts'!$E$8),E129*(1+'1. Your Debts'!$C$8/12))))</f>
        <v>0</v>
      </c>
      <c r="F130" s="15" t="n">
        <f aca="false">MAX(0,F129*(1+'1. Your Debts'!$C$9/12)-IF('1. Your Debts'!$F$9&gt;0,MIN('1. Your Debts'!$F$9,F129*(1+'1. Your Debts'!$C$9/12)),MIN(MAX(F129*(1+'1. Your Debts'!$C$9/12)*'1. Your Debts'!$D$9,'1. Your Debts'!$E$9),F129*(1+'1. Your Debts'!$C$9/12))))</f>
        <v>0</v>
      </c>
      <c r="G130" s="15" t="n">
        <f aca="false">(B129*'1. Your Debts'!$C$5+C129*'1. Your Debts'!$C$6+D129*'1. Your Debts'!$C$7+E129*'1. Your Debts'!$C$8+F129*'1. Your Debts'!$C$9)/12</f>
        <v>28.101939019171</v>
      </c>
      <c r="H130" s="15" t="n">
        <f aca="false">I129+G130-I130</f>
        <v>37.5173157495024</v>
      </c>
      <c r="I130" s="15" t="n">
        <f aca="false">SUM(B130:F130)</f>
        <v>1463.1753142306</v>
      </c>
    </row>
    <row r="131" customFormat="false" ht="15" hidden="false" customHeight="false" outlineLevel="0" collapsed="false">
      <c r="A131" s="10" t="n">
        <v>123</v>
      </c>
      <c r="B131" s="15" t="n">
        <f aca="false">MAX(0,B130*(1+'1. Your Debts'!$C$5/12)-IF('1. Your Debts'!$F$5&gt;0,MIN('1. Your Debts'!$F$5,B130*(1+'1. Your Debts'!$C$5/12)),MIN(MAX(B130*(1+'1. Your Debts'!$C$5/12)*'1. Your Debts'!$D$5,'1. Your Debts'!$E$5),B130*(1+'1. Your Debts'!$C$5/12))))</f>
        <v>0</v>
      </c>
      <c r="C131" s="15" t="n">
        <f aca="false">MAX(0,C130*(1+'1. Your Debts'!$C$6/12)-IF('1. Your Debts'!$F$6&gt;0,MIN('1. Your Debts'!$F$6,C130*(1+'1. Your Debts'!$C$6/12)),MIN(MAX(C130*(1+'1. Your Debts'!$C$6/12)*'1. Your Debts'!$D$6,'1. Your Debts'!$E$6),C130*(1+'1. Your Debts'!$C$6/12))))</f>
        <v>1453.82013706523</v>
      </c>
      <c r="D131" s="15" t="n">
        <f aca="false">MAX(0,D130*(1+'1. Your Debts'!$C$7/12)-IF('1. Your Debts'!$F$7&gt;0,MIN('1. Your Debts'!$F$7,D130*(1+'1. Your Debts'!$C$7/12)),MIN(MAX(D130*(1+'1. Your Debts'!$C$7/12)*'1. Your Debts'!$D$7,'1. Your Debts'!$E$7),D130*(1+'1. Your Debts'!$C$7/12))))</f>
        <v>0</v>
      </c>
      <c r="E131" s="15" t="n">
        <f aca="false">MAX(0,E130*(1+'1. Your Debts'!$C$8/12)-IF('1. Your Debts'!$F$8&gt;0,MIN('1. Your Debts'!$F$8,E130*(1+'1. Your Debts'!$C$8/12)),MIN(MAX(E130*(1+'1. Your Debts'!$C$8/12)*'1. Your Debts'!$D$8,'1. Your Debts'!$E$8),E130*(1+'1. Your Debts'!$C$8/12))))</f>
        <v>0</v>
      </c>
      <c r="F131" s="15" t="n">
        <f aca="false">MAX(0,F130*(1+'1. Your Debts'!$C$9/12)-IF('1. Your Debts'!$F$9&gt;0,MIN('1. Your Debts'!$F$9,F130*(1+'1. Your Debts'!$C$9/12)),MIN(MAX(F130*(1+'1. Your Debts'!$C$9/12)*'1. Your Debts'!$D$9,'1. Your Debts'!$E$9),F130*(1+'1. Your Debts'!$C$9/12))))</f>
        <v>0</v>
      </c>
      <c r="G131" s="15" t="n">
        <f aca="false">(B130*'1. Your Debts'!$C$5+C130*'1. Your Debts'!$C$6+D130*'1. Your Debts'!$C$7+E130*'1. Your Debts'!$C$8+F130*'1. Your Debts'!$C$9)/12</f>
        <v>27.9222622465672</v>
      </c>
      <c r="H131" s="15" t="n">
        <f aca="false">I130+G131-I131</f>
        <v>37.2774394119292</v>
      </c>
      <c r="I131" s="15" t="n">
        <f aca="false">SUM(B131:F131)</f>
        <v>1453.82013706523</v>
      </c>
    </row>
    <row r="132" customFormat="false" ht="15" hidden="false" customHeight="false" outlineLevel="0" collapsed="false">
      <c r="A132" s="10" t="n">
        <v>124</v>
      </c>
      <c r="B132" s="15" t="n">
        <f aca="false">MAX(0,B131*(1+'1. Your Debts'!$C$5/12)-IF('1. Your Debts'!$F$5&gt;0,MIN('1. Your Debts'!$F$5,B131*(1+'1. Your Debts'!$C$5/12)),MIN(MAX(B131*(1+'1. Your Debts'!$C$5/12)*'1. Your Debts'!$D$5,'1. Your Debts'!$E$5),B131*(1+'1. Your Debts'!$C$5/12))))</f>
        <v>0</v>
      </c>
      <c r="C132" s="15" t="n">
        <f aca="false">MAX(0,C131*(1+'1. Your Debts'!$C$6/12)-IF('1. Your Debts'!$F$6&gt;0,MIN('1. Your Debts'!$F$6,C131*(1+'1. Your Debts'!$C$6/12)),MIN(MAX(C131*(1+'1. Your Debts'!$C$6/12)*'1. Your Debts'!$D$6,'1. Your Debts'!$E$6),C131*(1+'1. Your Debts'!$C$6/12))))</f>
        <v>1444.52477456387</v>
      </c>
      <c r="D132" s="15" t="n">
        <f aca="false">MAX(0,D131*(1+'1. Your Debts'!$C$7/12)-IF('1. Your Debts'!$F$7&gt;0,MIN('1. Your Debts'!$F$7,D131*(1+'1. Your Debts'!$C$7/12)),MIN(MAX(D131*(1+'1. Your Debts'!$C$7/12)*'1. Your Debts'!$D$7,'1. Your Debts'!$E$7),D131*(1+'1. Your Debts'!$C$7/12))))</f>
        <v>0</v>
      </c>
      <c r="E132" s="15" t="n">
        <f aca="false">MAX(0,E131*(1+'1. Your Debts'!$C$8/12)-IF('1. Your Debts'!$F$8&gt;0,MIN('1. Your Debts'!$F$8,E131*(1+'1. Your Debts'!$C$8/12)),MIN(MAX(E131*(1+'1. Your Debts'!$C$8/12)*'1. Your Debts'!$D$8,'1. Your Debts'!$E$8),E131*(1+'1. Your Debts'!$C$8/12))))</f>
        <v>0</v>
      </c>
      <c r="F132" s="15" t="n">
        <f aca="false">MAX(0,F131*(1+'1. Your Debts'!$C$9/12)-IF('1. Your Debts'!$F$9&gt;0,MIN('1. Your Debts'!$F$9,F131*(1+'1. Your Debts'!$C$9/12)),MIN(MAX(F131*(1+'1. Your Debts'!$C$9/12)*'1. Your Debts'!$D$9,'1. Your Debts'!$E$9),F131*(1+'1. Your Debts'!$C$9/12))))</f>
        <v>0</v>
      </c>
      <c r="G132" s="15" t="n">
        <f aca="false">(B131*'1. Your Debts'!$C$5+C131*'1. Your Debts'!$C$6+D131*'1. Your Debts'!$C$7+E131*'1. Your Debts'!$C$8+F131*'1. Your Debts'!$C$9)/12</f>
        <v>27.7437342823282</v>
      </c>
      <c r="H132" s="15" t="n">
        <f aca="false">I131+G132-I132</f>
        <v>37.0390967836891</v>
      </c>
      <c r="I132" s="15" t="n">
        <f aca="false">SUM(B132:F132)</f>
        <v>1444.52477456387</v>
      </c>
    </row>
    <row r="133" customFormat="false" ht="15" hidden="false" customHeight="false" outlineLevel="0" collapsed="false">
      <c r="A133" s="10" t="n">
        <v>125</v>
      </c>
      <c r="B133" s="15" t="n">
        <f aca="false">MAX(0,B132*(1+'1. Your Debts'!$C$5/12)-IF('1. Your Debts'!$F$5&gt;0,MIN('1. Your Debts'!$F$5,B132*(1+'1. Your Debts'!$C$5/12)),MIN(MAX(B132*(1+'1. Your Debts'!$C$5/12)*'1. Your Debts'!$D$5,'1. Your Debts'!$E$5),B132*(1+'1. Your Debts'!$C$5/12))))</f>
        <v>0</v>
      </c>
      <c r="C133" s="15" t="n">
        <f aca="false">MAX(0,C132*(1+'1. Your Debts'!$C$6/12)-IF('1. Your Debts'!$F$6&gt;0,MIN('1. Your Debts'!$F$6,C132*(1+'1. Your Debts'!$C$6/12)),MIN(MAX(C132*(1+'1. Your Debts'!$C$6/12)*'1. Your Debts'!$D$6,'1. Your Debts'!$E$6),C132*(1+'1. Your Debts'!$C$6/12))))</f>
        <v>1435.28884428651</v>
      </c>
      <c r="D133" s="15" t="n">
        <f aca="false">MAX(0,D132*(1+'1. Your Debts'!$C$7/12)-IF('1. Your Debts'!$F$7&gt;0,MIN('1. Your Debts'!$F$7,D132*(1+'1. Your Debts'!$C$7/12)),MIN(MAX(D132*(1+'1. Your Debts'!$C$7/12)*'1. Your Debts'!$D$7,'1. Your Debts'!$E$7),D132*(1+'1. Your Debts'!$C$7/12))))</f>
        <v>0</v>
      </c>
      <c r="E133" s="15" t="n">
        <f aca="false">MAX(0,E132*(1+'1. Your Debts'!$C$8/12)-IF('1. Your Debts'!$F$8&gt;0,MIN('1. Your Debts'!$F$8,E132*(1+'1. Your Debts'!$C$8/12)),MIN(MAX(E132*(1+'1. Your Debts'!$C$8/12)*'1. Your Debts'!$D$8,'1. Your Debts'!$E$8),E132*(1+'1. Your Debts'!$C$8/12))))</f>
        <v>0</v>
      </c>
      <c r="F133" s="15" t="n">
        <f aca="false">MAX(0,F132*(1+'1. Your Debts'!$C$9/12)-IF('1. Your Debts'!$F$9&gt;0,MIN('1. Your Debts'!$F$9,F132*(1+'1. Your Debts'!$C$9/12)),MIN(MAX(F132*(1+'1. Your Debts'!$C$9/12)*'1. Your Debts'!$D$9,'1. Your Debts'!$E$9),F132*(1+'1. Your Debts'!$C$9/12))))</f>
        <v>0</v>
      </c>
      <c r="G133" s="15" t="n">
        <f aca="false">(B132*'1. Your Debts'!$C$5+C132*'1. Your Debts'!$C$6+D132*'1. Your Debts'!$C$7+E132*'1. Your Debts'!$C$8+F132*'1. Your Debts'!$C$9)/12</f>
        <v>27.5663477812606</v>
      </c>
      <c r="H133" s="15" t="n">
        <f aca="false">I132+G133-I133</f>
        <v>36.8022780586284</v>
      </c>
      <c r="I133" s="15" t="n">
        <f aca="false">SUM(B133:F133)</f>
        <v>1435.28884428651</v>
      </c>
    </row>
    <row r="134" customFormat="false" ht="15" hidden="false" customHeight="false" outlineLevel="0" collapsed="false">
      <c r="A134" s="10" t="n">
        <v>126</v>
      </c>
      <c r="B134" s="15" t="n">
        <f aca="false">MAX(0,B133*(1+'1. Your Debts'!$C$5/12)-IF('1. Your Debts'!$F$5&gt;0,MIN('1. Your Debts'!$F$5,B133*(1+'1. Your Debts'!$C$5/12)),MIN(MAX(B133*(1+'1. Your Debts'!$C$5/12)*'1. Your Debts'!$D$5,'1. Your Debts'!$E$5),B133*(1+'1. Your Debts'!$C$5/12))))</f>
        <v>0</v>
      </c>
      <c r="C134" s="15" t="n">
        <f aca="false">MAX(0,C133*(1+'1. Your Debts'!$C$6/12)-IF('1. Your Debts'!$F$6&gt;0,MIN('1. Your Debts'!$F$6,C133*(1+'1. Your Debts'!$C$6/12)),MIN(MAX(C133*(1+'1. Your Debts'!$C$6/12)*'1. Your Debts'!$D$6,'1. Your Debts'!$E$6),C133*(1+'1. Your Debts'!$C$6/12))))</f>
        <v>1426.11196623835</v>
      </c>
      <c r="D134" s="15" t="n">
        <f aca="false">MAX(0,D133*(1+'1. Your Debts'!$C$7/12)-IF('1. Your Debts'!$F$7&gt;0,MIN('1. Your Debts'!$F$7,D133*(1+'1. Your Debts'!$C$7/12)),MIN(MAX(D133*(1+'1. Your Debts'!$C$7/12)*'1. Your Debts'!$D$7,'1. Your Debts'!$E$7),D133*(1+'1. Your Debts'!$C$7/12))))</f>
        <v>0</v>
      </c>
      <c r="E134" s="15" t="n">
        <f aca="false">MAX(0,E133*(1+'1. Your Debts'!$C$8/12)-IF('1. Your Debts'!$F$8&gt;0,MIN('1. Your Debts'!$F$8,E133*(1+'1. Your Debts'!$C$8/12)),MIN(MAX(E133*(1+'1. Your Debts'!$C$8/12)*'1. Your Debts'!$D$8,'1. Your Debts'!$E$8),E133*(1+'1. Your Debts'!$C$8/12))))</f>
        <v>0</v>
      </c>
      <c r="F134" s="15" t="n">
        <f aca="false">MAX(0,F133*(1+'1. Your Debts'!$C$9/12)-IF('1. Your Debts'!$F$9&gt;0,MIN('1. Your Debts'!$F$9,F133*(1+'1. Your Debts'!$C$9/12)),MIN(MAX(F133*(1+'1. Your Debts'!$C$9/12)*'1. Your Debts'!$D$9,'1. Your Debts'!$E$9),F133*(1+'1. Your Debts'!$C$9/12))))</f>
        <v>0</v>
      </c>
      <c r="G134" s="15" t="n">
        <f aca="false">(B133*'1. Your Debts'!$C$5+C133*'1. Your Debts'!$C$6+D133*'1. Your Debts'!$C$7+E133*'1. Your Debts'!$C$8+F133*'1. Your Debts'!$C$9)/12</f>
        <v>27.3900954451342</v>
      </c>
      <c r="H134" s="15" t="n">
        <f aca="false">I133+G134-I134</f>
        <v>36.566973493291</v>
      </c>
      <c r="I134" s="15" t="n">
        <f aca="false">SUM(B134:F134)</f>
        <v>1426.11196623835</v>
      </c>
    </row>
    <row r="135" customFormat="false" ht="15" hidden="false" customHeight="false" outlineLevel="0" collapsed="false">
      <c r="A135" s="10" t="n">
        <v>127</v>
      </c>
      <c r="B135" s="15" t="n">
        <f aca="false">MAX(0,B134*(1+'1. Your Debts'!$C$5/12)-IF('1. Your Debts'!$F$5&gt;0,MIN('1. Your Debts'!$F$5,B134*(1+'1. Your Debts'!$C$5/12)),MIN(MAX(B134*(1+'1. Your Debts'!$C$5/12)*'1. Your Debts'!$D$5,'1. Your Debts'!$E$5),B134*(1+'1. Your Debts'!$C$5/12))))</f>
        <v>0</v>
      </c>
      <c r="C135" s="15" t="n">
        <f aca="false">MAX(0,C134*(1+'1. Your Debts'!$C$6/12)-IF('1. Your Debts'!$F$6&gt;0,MIN('1. Your Debts'!$F$6,C134*(1+'1. Your Debts'!$C$6/12)),MIN(MAX(C134*(1+'1. Your Debts'!$C$6/12)*'1. Your Debts'!$D$6,'1. Your Debts'!$E$6),C134*(1+'1. Your Debts'!$C$6/12))))</f>
        <v>1416.99376285421</v>
      </c>
      <c r="D135" s="15" t="n">
        <f aca="false">MAX(0,D134*(1+'1. Your Debts'!$C$7/12)-IF('1. Your Debts'!$F$7&gt;0,MIN('1. Your Debts'!$F$7,D134*(1+'1. Your Debts'!$C$7/12)),MIN(MAX(D134*(1+'1. Your Debts'!$C$7/12)*'1. Your Debts'!$D$7,'1. Your Debts'!$E$7),D134*(1+'1. Your Debts'!$C$7/12))))</f>
        <v>0</v>
      </c>
      <c r="E135" s="15" t="n">
        <f aca="false">MAX(0,E134*(1+'1. Your Debts'!$C$8/12)-IF('1. Your Debts'!$F$8&gt;0,MIN('1. Your Debts'!$F$8,E134*(1+'1. Your Debts'!$C$8/12)),MIN(MAX(E134*(1+'1. Your Debts'!$C$8/12)*'1. Your Debts'!$D$8,'1. Your Debts'!$E$8),E134*(1+'1. Your Debts'!$C$8/12))))</f>
        <v>0</v>
      </c>
      <c r="F135" s="15" t="n">
        <f aca="false">MAX(0,F134*(1+'1. Your Debts'!$C$9/12)-IF('1. Your Debts'!$F$9&gt;0,MIN('1. Your Debts'!$F$9,F134*(1+'1. Your Debts'!$C$9/12)),MIN(MAX(F134*(1+'1. Your Debts'!$C$9/12)*'1. Your Debts'!$D$9,'1. Your Debts'!$E$9),F134*(1+'1. Your Debts'!$C$9/12))))</f>
        <v>0</v>
      </c>
      <c r="G135" s="15" t="n">
        <f aca="false">(B134*'1. Your Debts'!$C$5+C134*'1. Your Debts'!$C$6+D134*'1. Your Debts'!$C$7+E134*'1. Your Debts'!$C$8+F134*'1. Your Debts'!$C$9)/12</f>
        <v>27.2149700223818</v>
      </c>
      <c r="H135" s="15" t="n">
        <f aca="false">I134+G135-I135</f>
        <v>36.3331734065182</v>
      </c>
      <c r="I135" s="15" t="n">
        <f aca="false">SUM(B135:F135)</f>
        <v>1416.99376285421</v>
      </c>
    </row>
    <row r="136" customFormat="false" ht="15" hidden="false" customHeight="false" outlineLevel="0" collapsed="false">
      <c r="A136" s="10" t="n">
        <v>128</v>
      </c>
      <c r="B136" s="15" t="n">
        <f aca="false">MAX(0,B135*(1+'1. Your Debts'!$C$5/12)-IF('1. Your Debts'!$F$5&gt;0,MIN('1. Your Debts'!$F$5,B135*(1+'1. Your Debts'!$C$5/12)),MIN(MAX(B135*(1+'1. Your Debts'!$C$5/12)*'1. Your Debts'!$D$5,'1. Your Debts'!$E$5),B135*(1+'1. Your Debts'!$C$5/12))))</f>
        <v>0</v>
      </c>
      <c r="C136" s="15" t="n">
        <f aca="false">MAX(0,C135*(1+'1. Your Debts'!$C$6/12)-IF('1. Your Debts'!$F$6&gt;0,MIN('1. Your Debts'!$F$6,C135*(1+'1. Your Debts'!$C$6/12)),MIN(MAX(C135*(1+'1. Your Debts'!$C$6/12)*'1. Your Debts'!$D$6,'1. Your Debts'!$E$6),C135*(1+'1. Your Debts'!$C$6/12))))</f>
        <v>1407.93385898296</v>
      </c>
      <c r="D136" s="15" t="n">
        <f aca="false">MAX(0,D135*(1+'1. Your Debts'!$C$7/12)-IF('1. Your Debts'!$F$7&gt;0,MIN('1. Your Debts'!$F$7,D135*(1+'1. Your Debts'!$C$7/12)),MIN(MAX(D135*(1+'1. Your Debts'!$C$7/12)*'1. Your Debts'!$D$7,'1. Your Debts'!$E$7),D135*(1+'1. Your Debts'!$C$7/12))))</f>
        <v>0</v>
      </c>
      <c r="E136" s="15" t="n">
        <f aca="false">MAX(0,E135*(1+'1. Your Debts'!$C$8/12)-IF('1. Your Debts'!$F$8&gt;0,MIN('1. Your Debts'!$F$8,E135*(1+'1. Your Debts'!$C$8/12)),MIN(MAX(E135*(1+'1. Your Debts'!$C$8/12)*'1. Your Debts'!$D$8,'1. Your Debts'!$E$8),E135*(1+'1. Your Debts'!$C$8/12))))</f>
        <v>0</v>
      </c>
      <c r="F136" s="15" t="n">
        <f aca="false">MAX(0,F135*(1+'1. Your Debts'!$C$9/12)-IF('1. Your Debts'!$F$9&gt;0,MIN('1. Your Debts'!$F$9,F135*(1+'1. Your Debts'!$C$9/12)),MIN(MAX(F135*(1+'1. Your Debts'!$C$9/12)*'1. Your Debts'!$D$9,'1. Your Debts'!$E$9),F135*(1+'1. Your Debts'!$C$9/12))))</f>
        <v>0</v>
      </c>
      <c r="G136" s="15" t="n">
        <f aca="false">(B135*'1. Your Debts'!$C$5+C135*'1. Your Debts'!$C$6+D135*'1. Your Debts'!$C$7+E135*'1. Your Debts'!$C$8+F135*'1. Your Debts'!$C$9)/12</f>
        <v>27.0409643078012</v>
      </c>
      <c r="H136" s="15" t="n">
        <f aca="false">I135+G136-I136</f>
        <v>36.1008681790504</v>
      </c>
      <c r="I136" s="15" t="n">
        <f aca="false">SUM(B136:F136)</f>
        <v>1407.93385898296</v>
      </c>
    </row>
    <row r="137" customFormat="false" ht="15" hidden="false" customHeight="false" outlineLevel="0" collapsed="false">
      <c r="A137" s="10" t="n">
        <v>129</v>
      </c>
      <c r="B137" s="15" t="n">
        <f aca="false">MAX(0,B136*(1+'1. Your Debts'!$C$5/12)-IF('1. Your Debts'!$F$5&gt;0,MIN('1. Your Debts'!$F$5,B136*(1+'1. Your Debts'!$C$5/12)),MIN(MAX(B136*(1+'1. Your Debts'!$C$5/12)*'1. Your Debts'!$D$5,'1. Your Debts'!$E$5),B136*(1+'1. Your Debts'!$C$5/12))))</f>
        <v>0</v>
      </c>
      <c r="C137" s="15" t="n">
        <f aca="false">MAX(0,C136*(1+'1. Your Debts'!$C$6/12)-IF('1. Your Debts'!$F$6&gt;0,MIN('1. Your Debts'!$F$6,C136*(1+'1. Your Debts'!$C$6/12)),MIN(MAX(C136*(1+'1. Your Debts'!$C$6/12)*'1. Your Debts'!$D$6,'1. Your Debts'!$E$6),C136*(1+'1. Your Debts'!$C$6/12))))</f>
        <v>1398.93188187209</v>
      </c>
      <c r="D137" s="15" t="n">
        <f aca="false">MAX(0,D136*(1+'1. Your Debts'!$C$7/12)-IF('1. Your Debts'!$F$7&gt;0,MIN('1. Your Debts'!$F$7,D136*(1+'1. Your Debts'!$C$7/12)),MIN(MAX(D136*(1+'1. Your Debts'!$C$7/12)*'1. Your Debts'!$D$7,'1. Your Debts'!$E$7),D136*(1+'1. Your Debts'!$C$7/12))))</f>
        <v>0</v>
      </c>
      <c r="E137" s="15" t="n">
        <f aca="false">MAX(0,E136*(1+'1. Your Debts'!$C$8/12)-IF('1. Your Debts'!$F$8&gt;0,MIN('1. Your Debts'!$F$8,E136*(1+'1. Your Debts'!$C$8/12)),MIN(MAX(E136*(1+'1. Your Debts'!$C$8/12)*'1. Your Debts'!$D$8,'1. Your Debts'!$E$8),E136*(1+'1. Your Debts'!$C$8/12))))</f>
        <v>0</v>
      </c>
      <c r="F137" s="15" t="n">
        <f aca="false">MAX(0,F136*(1+'1. Your Debts'!$C$9/12)-IF('1. Your Debts'!$F$9&gt;0,MIN('1. Your Debts'!$F$9,F136*(1+'1. Your Debts'!$C$9/12)),MIN(MAX(F136*(1+'1. Your Debts'!$C$9/12)*'1. Your Debts'!$D$9,'1. Your Debts'!$E$9),F136*(1+'1. Your Debts'!$C$9/12))))</f>
        <v>0</v>
      </c>
      <c r="G137" s="15" t="n">
        <f aca="false">(B136*'1. Your Debts'!$C$5+C136*'1. Your Debts'!$C$6+D136*'1. Your Debts'!$C$7+E136*'1. Your Debts'!$C$8+F136*'1. Your Debts'!$C$9)/12</f>
        <v>26.8680711422582</v>
      </c>
      <c r="H137" s="15" t="n">
        <f aca="false">I136+G137-I137</f>
        <v>35.8700482531306</v>
      </c>
      <c r="I137" s="15" t="n">
        <f aca="false">SUM(B137:F137)</f>
        <v>1398.93188187209</v>
      </c>
    </row>
    <row r="138" customFormat="false" ht="15" hidden="false" customHeight="false" outlineLevel="0" collapsed="false">
      <c r="A138" s="10" t="n">
        <v>130</v>
      </c>
      <c r="B138" s="15" t="n">
        <f aca="false">MAX(0,B137*(1+'1. Your Debts'!$C$5/12)-IF('1. Your Debts'!$F$5&gt;0,MIN('1. Your Debts'!$F$5,B137*(1+'1. Your Debts'!$C$5/12)),MIN(MAX(B137*(1+'1. Your Debts'!$C$5/12)*'1. Your Debts'!$D$5,'1. Your Debts'!$E$5),B137*(1+'1. Your Debts'!$C$5/12))))</f>
        <v>0</v>
      </c>
      <c r="C138" s="15" t="n">
        <f aca="false">MAX(0,C137*(1+'1. Your Debts'!$C$6/12)-IF('1. Your Debts'!$F$6&gt;0,MIN('1. Your Debts'!$F$6,C137*(1+'1. Your Debts'!$C$6/12)),MIN(MAX(C137*(1+'1. Your Debts'!$C$6/12)*'1. Your Debts'!$D$6,'1. Your Debts'!$E$6),C137*(1+'1. Your Debts'!$C$6/12))))</f>
        <v>1389.98746115237</v>
      </c>
      <c r="D138" s="15" t="n">
        <f aca="false">MAX(0,D137*(1+'1. Your Debts'!$C$7/12)-IF('1. Your Debts'!$F$7&gt;0,MIN('1. Your Debts'!$F$7,D137*(1+'1. Your Debts'!$C$7/12)),MIN(MAX(D137*(1+'1. Your Debts'!$C$7/12)*'1. Your Debts'!$D$7,'1. Your Debts'!$E$7),D137*(1+'1. Your Debts'!$C$7/12))))</f>
        <v>0</v>
      </c>
      <c r="E138" s="15" t="n">
        <f aca="false">MAX(0,E137*(1+'1. Your Debts'!$C$8/12)-IF('1. Your Debts'!$F$8&gt;0,MIN('1. Your Debts'!$F$8,E137*(1+'1. Your Debts'!$C$8/12)),MIN(MAX(E137*(1+'1. Your Debts'!$C$8/12)*'1. Your Debts'!$D$8,'1. Your Debts'!$E$8),E137*(1+'1. Your Debts'!$C$8/12))))</f>
        <v>0</v>
      </c>
      <c r="F138" s="15" t="n">
        <f aca="false">MAX(0,F137*(1+'1. Your Debts'!$C$9/12)-IF('1. Your Debts'!$F$9&gt;0,MIN('1. Your Debts'!$F$9,F137*(1+'1. Your Debts'!$C$9/12)),MIN(MAX(F137*(1+'1. Your Debts'!$C$9/12)*'1. Your Debts'!$D$9,'1. Your Debts'!$E$9),F137*(1+'1. Your Debts'!$C$9/12))))</f>
        <v>0</v>
      </c>
      <c r="G138" s="15" t="n">
        <f aca="false">(B137*'1. Your Debts'!$C$5+C137*'1. Your Debts'!$C$6+D137*'1. Your Debts'!$C$7+E137*'1. Your Debts'!$C$8+F137*'1. Your Debts'!$C$9)/12</f>
        <v>26.6962834123924</v>
      </c>
      <c r="H138" s="15" t="n">
        <f aca="false">I137+G138-I138</f>
        <v>35.6407041321122</v>
      </c>
      <c r="I138" s="15" t="n">
        <f aca="false">SUM(B138:F138)</f>
        <v>1389.98746115237</v>
      </c>
    </row>
    <row r="139" customFormat="false" ht="15" hidden="false" customHeight="false" outlineLevel="0" collapsed="false">
      <c r="A139" s="10" t="n">
        <v>131</v>
      </c>
      <c r="B139" s="15" t="n">
        <f aca="false">MAX(0,B138*(1+'1. Your Debts'!$C$5/12)-IF('1. Your Debts'!$F$5&gt;0,MIN('1. Your Debts'!$F$5,B138*(1+'1. Your Debts'!$C$5/12)),MIN(MAX(B138*(1+'1. Your Debts'!$C$5/12)*'1. Your Debts'!$D$5,'1. Your Debts'!$E$5),B138*(1+'1. Your Debts'!$C$5/12))))</f>
        <v>0</v>
      </c>
      <c r="C139" s="15" t="n">
        <f aca="false">MAX(0,C138*(1+'1. Your Debts'!$C$6/12)-IF('1. Your Debts'!$F$6&gt;0,MIN('1. Your Debts'!$F$6,C138*(1+'1. Your Debts'!$C$6/12)),MIN(MAX(C138*(1+'1. Your Debts'!$C$6/12)*'1. Your Debts'!$D$6,'1. Your Debts'!$E$6),C138*(1+'1. Your Debts'!$C$6/12))))</f>
        <v>1381.10022882263</v>
      </c>
      <c r="D139" s="15" t="n">
        <f aca="false">MAX(0,D138*(1+'1. Your Debts'!$C$7/12)-IF('1. Your Debts'!$F$7&gt;0,MIN('1. Your Debts'!$F$7,D138*(1+'1. Your Debts'!$C$7/12)),MIN(MAX(D138*(1+'1. Your Debts'!$C$7/12)*'1. Your Debts'!$D$7,'1. Your Debts'!$E$7),D138*(1+'1. Your Debts'!$C$7/12))))</f>
        <v>0</v>
      </c>
      <c r="E139" s="15" t="n">
        <f aca="false">MAX(0,E138*(1+'1. Your Debts'!$C$8/12)-IF('1. Your Debts'!$F$8&gt;0,MIN('1. Your Debts'!$F$8,E138*(1+'1. Your Debts'!$C$8/12)),MIN(MAX(E138*(1+'1. Your Debts'!$C$8/12)*'1. Your Debts'!$D$8,'1. Your Debts'!$E$8),E138*(1+'1. Your Debts'!$C$8/12))))</f>
        <v>0</v>
      </c>
      <c r="F139" s="15" t="n">
        <f aca="false">MAX(0,F138*(1+'1. Your Debts'!$C$9/12)-IF('1. Your Debts'!$F$9&gt;0,MIN('1. Your Debts'!$F$9,F138*(1+'1. Your Debts'!$C$9/12)),MIN(MAX(F138*(1+'1. Your Debts'!$C$9/12)*'1. Your Debts'!$D$9,'1. Your Debts'!$E$9),F138*(1+'1. Your Debts'!$C$9/12))))</f>
        <v>0</v>
      </c>
      <c r="G139" s="15" t="n">
        <f aca="false">(B138*'1. Your Debts'!$C$5+C138*'1. Your Debts'!$C$6+D138*'1. Your Debts'!$C$7+E138*'1. Your Debts'!$C$8+F138*'1. Your Debts'!$C$9)/12</f>
        <v>26.5255940503244</v>
      </c>
      <c r="H139" s="15" t="n">
        <f aca="false">I138+G139-I139</f>
        <v>35.4128263800674</v>
      </c>
      <c r="I139" s="15" t="n">
        <f aca="false">SUM(B139:F139)</f>
        <v>1381.10022882263</v>
      </c>
    </row>
    <row r="140" customFormat="false" ht="15" hidden="false" customHeight="false" outlineLevel="0" collapsed="false">
      <c r="A140" s="10" t="n">
        <v>132</v>
      </c>
      <c r="B140" s="15" t="n">
        <f aca="false">MAX(0,B139*(1+'1. Your Debts'!$C$5/12)-IF('1. Your Debts'!$F$5&gt;0,MIN('1. Your Debts'!$F$5,B139*(1+'1. Your Debts'!$C$5/12)),MIN(MAX(B139*(1+'1. Your Debts'!$C$5/12)*'1. Your Debts'!$D$5,'1. Your Debts'!$E$5),B139*(1+'1. Your Debts'!$C$5/12))))</f>
        <v>0</v>
      </c>
      <c r="C140" s="15" t="n">
        <f aca="false">MAX(0,C139*(1+'1. Your Debts'!$C$6/12)-IF('1. Your Debts'!$F$6&gt;0,MIN('1. Your Debts'!$F$6,C139*(1+'1. Your Debts'!$C$6/12)),MIN(MAX(C139*(1+'1. Your Debts'!$C$6/12)*'1. Your Debts'!$D$6,'1. Your Debts'!$E$6),C139*(1+'1. Your Debts'!$C$6/12))))</f>
        <v>1372.26981923459</v>
      </c>
      <c r="D140" s="15" t="n">
        <f aca="false">MAX(0,D139*(1+'1. Your Debts'!$C$7/12)-IF('1. Your Debts'!$F$7&gt;0,MIN('1. Your Debts'!$F$7,D139*(1+'1. Your Debts'!$C$7/12)),MIN(MAX(D139*(1+'1. Your Debts'!$C$7/12)*'1. Your Debts'!$D$7,'1. Your Debts'!$E$7),D139*(1+'1. Your Debts'!$C$7/12))))</f>
        <v>0</v>
      </c>
      <c r="E140" s="15" t="n">
        <f aca="false">MAX(0,E139*(1+'1. Your Debts'!$C$8/12)-IF('1. Your Debts'!$F$8&gt;0,MIN('1. Your Debts'!$F$8,E139*(1+'1. Your Debts'!$C$8/12)),MIN(MAX(E139*(1+'1. Your Debts'!$C$8/12)*'1. Your Debts'!$D$8,'1. Your Debts'!$E$8),E139*(1+'1. Your Debts'!$C$8/12))))</f>
        <v>0</v>
      </c>
      <c r="F140" s="15" t="n">
        <f aca="false">MAX(0,F139*(1+'1. Your Debts'!$C$9/12)-IF('1. Your Debts'!$F$9&gt;0,MIN('1. Your Debts'!$F$9,F139*(1+'1. Your Debts'!$C$9/12)),MIN(MAX(F139*(1+'1. Your Debts'!$C$9/12)*'1. Your Debts'!$D$9,'1. Your Debts'!$E$9),F139*(1+'1. Your Debts'!$C$9/12))))</f>
        <v>0</v>
      </c>
      <c r="G140" s="15" t="n">
        <f aca="false">(B139*'1. Your Debts'!$C$5+C139*'1. Your Debts'!$C$6+D139*'1. Your Debts'!$C$7+E139*'1. Your Debts'!$C$8+F139*'1. Your Debts'!$C$9)/12</f>
        <v>26.3559960333652</v>
      </c>
      <c r="H140" s="15" t="n">
        <f aca="false">I139+G140-I140</f>
        <v>35.1864056213999</v>
      </c>
      <c r="I140" s="15" t="n">
        <f aca="false">SUM(B140:F140)</f>
        <v>1372.26981923459</v>
      </c>
    </row>
    <row r="141" customFormat="false" ht="15" hidden="false" customHeight="false" outlineLevel="0" collapsed="false">
      <c r="A141" s="10" t="n">
        <v>133</v>
      </c>
      <c r="B141" s="15" t="n">
        <f aca="false">MAX(0,B140*(1+'1. Your Debts'!$C$5/12)-IF('1. Your Debts'!$F$5&gt;0,MIN('1. Your Debts'!$F$5,B140*(1+'1. Your Debts'!$C$5/12)),MIN(MAX(B140*(1+'1. Your Debts'!$C$5/12)*'1. Your Debts'!$D$5,'1. Your Debts'!$E$5),B140*(1+'1. Your Debts'!$C$5/12))))</f>
        <v>0</v>
      </c>
      <c r="C141" s="15" t="n">
        <f aca="false">MAX(0,C140*(1+'1. Your Debts'!$C$6/12)-IF('1. Your Debts'!$F$6&gt;0,MIN('1. Your Debts'!$F$6,C140*(1+'1. Your Debts'!$C$6/12)),MIN(MAX(C140*(1+'1. Your Debts'!$C$6/12)*'1. Your Debts'!$D$6,'1. Your Debts'!$E$6),C140*(1+'1. Your Debts'!$C$6/12))))</f>
        <v>1363.49586907786</v>
      </c>
      <c r="D141" s="15" t="n">
        <f aca="false">MAX(0,D140*(1+'1. Your Debts'!$C$7/12)-IF('1. Your Debts'!$F$7&gt;0,MIN('1. Your Debts'!$F$7,D140*(1+'1. Your Debts'!$C$7/12)),MIN(MAX(D140*(1+'1. Your Debts'!$C$7/12)*'1. Your Debts'!$D$7,'1. Your Debts'!$E$7),D140*(1+'1. Your Debts'!$C$7/12))))</f>
        <v>0</v>
      </c>
      <c r="E141" s="15" t="n">
        <f aca="false">MAX(0,E140*(1+'1. Your Debts'!$C$8/12)-IF('1. Your Debts'!$F$8&gt;0,MIN('1. Your Debts'!$F$8,E140*(1+'1. Your Debts'!$C$8/12)),MIN(MAX(E140*(1+'1. Your Debts'!$C$8/12)*'1. Your Debts'!$D$8,'1. Your Debts'!$E$8),E140*(1+'1. Your Debts'!$C$8/12))))</f>
        <v>0</v>
      </c>
      <c r="F141" s="15" t="n">
        <f aca="false">MAX(0,F140*(1+'1. Your Debts'!$C$9/12)-IF('1. Your Debts'!$F$9&gt;0,MIN('1. Your Debts'!$F$9,F140*(1+'1. Your Debts'!$C$9/12)),MIN(MAX(F140*(1+'1. Your Debts'!$C$9/12)*'1. Your Debts'!$D$9,'1. Your Debts'!$E$9),F140*(1+'1. Your Debts'!$C$9/12))))</f>
        <v>0</v>
      </c>
      <c r="G141" s="15" t="n">
        <f aca="false">(B140*'1. Your Debts'!$C$5+C140*'1. Your Debts'!$C$6+D140*'1. Your Debts'!$C$7+E140*'1. Your Debts'!$C$8+F140*'1. Your Debts'!$C$9)/12</f>
        <v>26.1874823837268</v>
      </c>
      <c r="H141" s="15" t="n">
        <f aca="false">I140+G141-I141</f>
        <v>34.961432540458</v>
      </c>
      <c r="I141" s="15" t="n">
        <f aca="false">SUM(B141:F141)</f>
        <v>1363.49586907786</v>
      </c>
    </row>
    <row r="142" customFormat="false" ht="15" hidden="false" customHeight="false" outlineLevel="0" collapsed="false">
      <c r="A142" s="10" t="n">
        <v>134</v>
      </c>
      <c r="B142" s="15" t="n">
        <f aca="false">MAX(0,B141*(1+'1. Your Debts'!$C$5/12)-IF('1. Your Debts'!$F$5&gt;0,MIN('1. Your Debts'!$F$5,B141*(1+'1. Your Debts'!$C$5/12)),MIN(MAX(B141*(1+'1. Your Debts'!$C$5/12)*'1. Your Debts'!$D$5,'1. Your Debts'!$E$5),B141*(1+'1. Your Debts'!$C$5/12))))</f>
        <v>0</v>
      </c>
      <c r="C142" s="15" t="n">
        <f aca="false">MAX(0,C141*(1+'1. Your Debts'!$C$6/12)-IF('1. Your Debts'!$F$6&gt;0,MIN('1. Your Debts'!$F$6,C141*(1+'1. Your Debts'!$C$6/12)),MIN(MAX(C141*(1+'1. Your Debts'!$C$6/12)*'1. Your Debts'!$D$6,'1. Your Debts'!$E$6),C141*(1+'1. Your Debts'!$C$6/12))))</f>
        <v>1354.77801736495</v>
      </c>
      <c r="D142" s="15" t="n">
        <f aca="false">MAX(0,D141*(1+'1. Your Debts'!$C$7/12)-IF('1. Your Debts'!$F$7&gt;0,MIN('1. Your Debts'!$F$7,D141*(1+'1. Your Debts'!$C$7/12)),MIN(MAX(D141*(1+'1. Your Debts'!$C$7/12)*'1. Your Debts'!$D$7,'1. Your Debts'!$E$7),D141*(1+'1. Your Debts'!$C$7/12))))</f>
        <v>0</v>
      </c>
      <c r="E142" s="15" t="n">
        <f aca="false">MAX(0,E141*(1+'1. Your Debts'!$C$8/12)-IF('1. Your Debts'!$F$8&gt;0,MIN('1. Your Debts'!$F$8,E141*(1+'1. Your Debts'!$C$8/12)),MIN(MAX(E141*(1+'1. Your Debts'!$C$8/12)*'1. Your Debts'!$D$8,'1. Your Debts'!$E$8),E141*(1+'1. Your Debts'!$C$8/12))))</f>
        <v>0</v>
      </c>
      <c r="F142" s="15" t="n">
        <f aca="false">MAX(0,F141*(1+'1. Your Debts'!$C$9/12)-IF('1. Your Debts'!$F$9&gt;0,MIN('1. Your Debts'!$F$9,F141*(1+'1. Your Debts'!$C$9/12)),MIN(MAX(F141*(1+'1. Your Debts'!$C$9/12)*'1. Your Debts'!$D$9,'1. Your Debts'!$E$9),F141*(1+'1. Your Debts'!$C$9/12))))</f>
        <v>0</v>
      </c>
      <c r="G142" s="15" t="n">
        <f aca="false">(B141*'1. Your Debts'!$C$5+C141*'1. Your Debts'!$C$6+D141*'1. Your Debts'!$C$7+E141*'1. Your Debts'!$C$8+F141*'1. Your Debts'!$C$9)/12</f>
        <v>26.0200461682359</v>
      </c>
      <c r="H142" s="15" t="n">
        <f aca="false">I141+G142-I142</f>
        <v>34.7378978811526</v>
      </c>
      <c r="I142" s="15" t="n">
        <f aca="false">SUM(B142:F142)</f>
        <v>1354.77801736495</v>
      </c>
    </row>
    <row r="143" customFormat="false" ht="15" hidden="false" customHeight="false" outlineLevel="0" collapsed="false">
      <c r="A143" s="10" t="n">
        <v>135</v>
      </c>
      <c r="B143" s="15" t="n">
        <f aca="false">MAX(0,B142*(1+'1. Your Debts'!$C$5/12)-IF('1. Your Debts'!$F$5&gt;0,MIN('1. Your Debts'!$F$5,B142*(1+'1. Your Debts'!$C$5/12)),MIN(MAX(B142*(1+'1. Your Debts'!$C$5/12)*'1. Your Debts'!$D$5,'1. Your Debts'!$E$5),B142*(1+'1. Your Debts'!$C$5/12))))</f>
        <v>0</v>
      </c>
      <c r="C143" s="15" t="n">
        <f aca="false">MAX(0,C142*(1+'1. Your Debts'!$C$6/12)-IF('1. Your Debts'!$F$6&gt;0,MIN('1. Your Debts'!$F$6,C142*(1+'1. Your Debts'!$C$6/12)),MIN(MAX(C142*(1+'1. Your Debts'!$C$6/12)*'1. Your Debts'!$D$6,'1. Your Debts'!$E$6),C142*(1+'1. Your Debts'!$C$6/12))))</f>
        <v>1346.11590541642</v>
      </c>
      <c r="D143" s="15" t="n">
        <f aca="false">MAX(0,D142*(1+'1. Your Debts'!$C$7/12)-IF('1. Your Debts'!$F$7&gt;0,MIN('1. Your Debts'!$F$7,D142*(1+'1. Your Debts'!$C$7/12)),MIN(MAX(D142*(1+'1. Your Debts'!$C$7/12)*'1. Your Debts'!$D$7,'1. Your Debts'!$E$7),D142*(1+'1. Your Debts'!$C$7/12))))</f>
        <v>0</v>
      </c>
      <c r="E143" s="15" t="n">
        <f aca="false">MAX(0,E142*(1+'1. Your Debts'!$C$8/12)-IF('1. Your Debts'!$F$8&gt;0,MIN('1. Your Debts'!$F$8,E142*(1+'1. Your Debts'!$C$8/12)),MIN(MAX(E142*(1+'1. Your Debts'!$C$8/12)*'1. Your Debts'!$D$8,'1. Your Debts'!$E$8),E142*(1+'1. Your Debts'!$C$8/12))))</f>
        <v>0</v>
      </c>
      <c r="F143" s="15" t="n">
        <f aca="false">MAX(0,F142*(1+'1. Your Debts'!$C$9/12)-IF('1. Your Debts'!$F$9&gt;0,MIN('1. Your Debts'!$F$9,F142*(1+'1. Your Debts'!$C$9/12)),MIN(MAX(F142*(1+'1. Your Debts'!$C$9/12)*'1. Your Debts'!$D$9,'1. Your Debts'!$E$9),F142*(1+'1. Your Debts'!$C$9/12))))</f>
        <v>0</v>
      </c>
      <c r="G143" s="15" t="n">
        <f aca="false">(B142*'1. Your Debts'!$C$5+C142*'1. Your Debts'!$C$6+D142*'1. Your Debts'!$C$7+E142*'1. Your Debts'!$C$8+F142*'1. Your Debts'!$C$9)/12</f>
        <v>25.8536804980477</v>
      </c>
      <c r="H143" s="15" t="n">
        <f aca="false">I142+G143-I143</f>
        <v>34.5157924465748</v>
      </c>
      <c r="I143" s="15" t="n">
        <f aca="false">SUM(B143:F143)</f>
        <v>1346.11590541642</v>
      </c>
    </row>
    <row r="144" customFormat="false" ht="15" hidden="false" customHeight="false" outlineLevel="0" collapsed="false">
      <c r="A144" s="10" t="n">
        <v>136</v>
      </c>
      <c r="B144" s="15" t="n">
        <f aca="false">MAX(0,B143*(1+'1. Your Debts'!$C$5/12)-IF('1. Your Debts'!$F$5&gt;0,MIN('1. Your Debts'!$F$5,B143*(1+'1. Your Debts'!$C$5/12)),MIN(MAX(B143*(1+'1. Your Debts'!$C$5/12)*'1. Your Debts'!$D$5,'1. Your Debts'!$E$5),B143*(1+'1. Your Debts'!$C$5/12))))</f>
        <v>0</v>
      </c>
      <c r="C144" s="15" t="n">
        <f aca="false">MAX(0,C143*(1+'1. Your Debts'!$C$6/12)-IF('1. Your Debts'!$F$6&gt;0,MIN('1. Your Debts'!$F$6,C143*(1+'1. Your Debts'!$C$6/12)),MIN(MAX(C143*(1+'1. Your Debts'!$C$6/12)*'1. Your Debts'!$D$6,'1. Your Debts'!$E$6),C143*(1+'1. Your Debts'!$C$6/12))))</f>
        <v>1337.50917684616</v>
      </c>
      <c r="D144" s="15" t="n">
        <f aca="false">MAX(0,D143*(1+'1. Your Debts'!$C$7/12)-IF('1. Your Debts'!$F$7&gt;0,MIN('1. Your Debts'!$F$7,D143*(1+'1. Your Debts'!$C$7/12)),MIN(MAX(D143*(1+'1. Your Debts'!$C$7/12)*'1. Your Debts'!$D$7,'1. Your Debts'!$E$7),D143*(1+'1. Your Debts'!$C$7/12))))</f>
        <v>0</v>
      </c>
      <c r="E144" s="15" t="n">
        <f aca="false">MAX(0,E143*(1+'1. Your Debts'!$C$8/12)-IF('1. Your Debts'!$F$8&gt;0,MIN('1. Your Debts'!$F$8,E143*(1+'1. Your Debts'!$C$8/12)),MIN(MAX(E143*(1+'1. Your Debts'!$C$8/12)*'1. Your Debts'!$D$8,'1. Your Debts'!$E$8),E143*(1+'1. Your Debts'!$C$8/12))))</f>
        <v>0</v>
      </c>
      <c r="F144" s="15" t="n">
        <f aca="false">MAX(0,F143*(1+'1. Your Debts'!$C$9/12)-IF('1. Your Debts'!$F$9&gt;0,MIN('1. Your Debts'!$F$9,F143*(1+'1. Your Debts'!$C$9/12)),MIN(MAX(F143*(1+'1. Your Debts'!$C$9/12)*'1. Your Debts'!$D$9,'1. Your Debts'!$E$9),F143*(1+'1. Your Debts'!$C$9/12))))</f>
        <v>0</v>
      </c>
      <c r="G144" s="15" t="n">
        <f aca="false">(B143*'1. Your Debts'!$C$5+C143*'1. Your Debts'!$C$6+D143*'1. Your Debts'!$C$7+E143*'1. Your Debts'!$C$8+F143*'1. Your Debts'!$C$9)/12</f>
        <v>25.6883785283633</v>
      </c>
      <c r="H144" s="15" t="n">
        <f aca="false">I143+G144-I144</f>
        <v>34.2951070986196</v>
      </c>
      <c r="I144" s="15" t="n">
        <f aca="false">SUM(B144:F144)</f>
        <v>1337.50917684616</v>
      </c>
    </row>
    <row r="145" customFormat="false" ht="15" hidden="false" customHeight="false" outlineLevel="0" collapsed="false">
      <c r="A145" s="10" t="n">
        <v>137</v>
      </c>
      <c r="B145" s="15" t="n">
        <f aca="false">MAX(0,B144*(1+'1. Your Debts'!$C$5/12)-IF('1. Your Debts'!$F$5&gt;0,MIN('1. Your Debts'!$F$5,B144*(1+'1. Your Debts'!$C$5/12)),MIN(MAX(B144*(1+'1. Your Debts'!$C$5/12)*'1. Your Debts'!$D$5,'1. Your Debts'!$E$5),B144*(1+'1. Your Debts'!$C$5/12))))</f>
        <v>0</v>
      </c>
      <c r="C145" s="15" t="n">
        <f aca="false">MAX(0,C144*(1+'1. Your Debts'!$C$6/12)-IF('1. Your Debts'!$F$6&gt;0,MIN('1. Your Debts'!$F$6,C144*(1+'1. Your Debts'!$C$6/12)),MIN(MAX(C144*(1+'1. Your Debts'!$C$6/12)*'1. Your Debts'!$D$6,'1. Your Debts'!$E$6),C144*(1+'1. Your Debts'!$C$6/12))))</f>
        <v>1328.9574775467</v>
      </c>
      <c r="D145" s="15" t="n">
        <f aca="false">MAX(0,D144*(1+'1. Your Debts'!$C$7/12)-IF('1. Your Debts'!$F$7&gt;0,MIN('1. Your Debts'!$F$7,D144*(1+'1. Your Debts'!$C$7/12)),MIN(MAX(D144*(1+'1. Your Debts'!$C$7/12)*'1. Your Debts'!$D$7,'1. Your Debts'!$E$7),D144*(1+'1. Your Debts'!$C$7/12))))</f>
        <v>0</v>
      </c>
      <c r="E145" s="15" t="n">
        <f aca="false">MAX(0,E144*(1+'1. Your Debts'!$C$8/12)-IF('1. Your Debts'!$F$8&gt;0,MIN('1. Your Debts'!$F$8,E144*(1+'1. Your Debts'!$C$8/12)),MIN(MAX(E144*(1+'1. Your Debts'!$C$8/12)*'1. Your Debts'!$D$8,'1. Your Debts'!$E$8),E144*(1+'1. Your Debts'!$C$8/12))))</f>
        <v>0</v>
      </c>
      <c r="F145" s="15" t="n">
        <f aca="false">MAX(0,F144*(1+'1. Your Debts'!$C$9/12)-IF('1. Your Debts'!$F$9&gt;0,MIN('1. Your Debts'!$F$9,F144*(1+'1. Your Debts'!$C$9/12)),MIN(MAX(F144*(1+'1. Your Debts'!$C$9/12)*'1. Your Debts'!$D$9,'1. Your Debts'!$E$9),F144*(1+'1. Your Debts'!$C$9/12))))</f>
        <v>0</v>
      </c>
      <c r="G145" s="15" t="n">
        <f aca="false">(B144*'1. Your Debts'!$C$5+C144*'1. Your Debts'!$C$6+D144*'1. Your Debts'!$C$7+E144*'1. Your Debts'!$C$8+F144*'1. Your Debts'!$C$9)/12</f>
        <v>25.5241334581476</v>
      </c>
      <c r="H145" s="15" t="n">
        <f aca="false">I144+G145-I145</f>
        <v>34.0758327576077</v>
      </c>
      <c r="I145" s="15" t="n">
        <f aca="false">SUM(B145:F145)</f>
        <v>1328.9574775467</v>
      </c>
    </row>
    <row r="146" customFormat="false" ht="15" hidden="false" customHeight="false" outlineLevel="0" collapsed="false">
      <c r="A146" s="10" t="n">
        <v>138</v>
      </c>
      <c r="B146" s="15" t="n">
        <f aca="false">MAX(0,B145*(1+'1. Your Debts'!$C$5/12)-IF('1. Your Debts'!$F$5&gt;0,MIN('1. Your Debts'!$F$5,B145*(1+'1. Your Debts'!$C$5/12)),MIN(MAX(B145*(1+'1. Your Debts'!$C$5/12)*'1. Your Debts'!$D$5,'1. Your Debts'!$E$5),B145*(1+'1. Your Debts'!$C$5/12))))</f>
        <v>0</v>
      </c>
      <c r="C146" s="15" t="n">
        <f aca="false">MAX(0,C145*(1+'1. Your Debts'!$C$6/12)-IF('1. Your Debts'!$F$6&gt;0,MIN('1. Your Debts'!$F$6,C145*(1+'1. Your Debts'!$C$6/12)),MIN(MAX(C145*(1+'1. Your Debts'!$C$6/12)*'1. Your Debts'!$D$6,'1. Your Debts'!$E$6),C145*(1+'1. Your Debts'!$C$6/12))))</f>
        <v>1320.46045567464</v>
      </c>
      <c r="D146" s="15" t="n">
        <f aca="false">MAX(0,D145*(1+'1. Your Debts'!$C$7/12)-IF('1. Your Debts'!$F$7&gt;0,MIN('1. Your Debts'!$F$7,D145*(1+'1. Your Debts'!$C$7/12)),MIN(MAX(D145*(1+'1. Your Debts'!$C$7/12)*'1. Your Debts'!$D$7,'1. Your Debts'!$E$7),D145*(1+'1. Your Debts'!$C$7/12))))</f>
        <v>0</v>
      </c>
      <c r="E146" s="15" t="n">
        <f aca="false">MAX(0,E145*(1+'1. Your Debts'!$C$8/12)-IF('1. Your Debts'!$F$8&gt;0,MIN('1. Your Debts'!$F$8,E145*(1+'1. Your Debts'!$C$8/12)),MIN(MAX(E145*(1+'1. Your Debts'!$C$8/12)*'1. Your Debts'!$D$8,'1. Your Debts'!$E$8),E145*(1+'1. Your Debts'!$C$8/12))))</f>
        <v>0</v>
      </c>
      <c r="F146" s="15" t="n">
        <f aca="false">MAX(0,F145*(1+'1. Your Debts'!$C$9/12)-IF('1. Your Debts'!$F$9&gt;0,MIN('1. Your Debts'!$F$9,F145*(1+'1. Your Debts'!$C$9/12)),MIN(MAX(F145*(1+'1. Your Debts'!$C$9/12)*'1. Your Debts'!$D$9,'1. Your Debts'!$E$9),F145*(1+'1. Your Debts'!$C$9/12))))</f>
        <v>0</v>
      </c>
      <c r="G146" s="15" t="n">
        <f aca="false">(B145*'1. Your Debts'!$C$5+C145*'1. Your Debts'!$C$6+D145*'1. Your Debts'!$C$7+E145*'1. Your Debts'!$C$8+F145*'1. Your Debts'!$C$9)/12</f>
        <v>25.3609385298496</v>
      </c>
      <c r="H146" s="15" t="n">
        <f aca="false">I145+G146-I146</f>
        <v>33.8579604019137</v>
      </c>
      <c r="I146" s="15" t="n">
        <f aca="false">SUM(B146:F146)</f>
        <v>1320.46045567464</v>
      </c>
    </row>
    <row r="147" customFormat="false" ht="15" hidden="false" customHeight="false" outlineLevel="0" collapsed="false">
      <c r="A147" s="10" t="n">
        <v>139</v>
      </c>
      <c r="B147" s="15" t="n">
        <f aca="false">MAX(0,B146*(1+'1. Your Debts'!$C$5/12)-IF('1. Your Debts'!$F$5&gt;0,MIN('1. Your Debts'!$F$5,B146*(1+'1. Your Debts'!$C$5/12)),MIN(MAX(B146*(1+'1. Your Debts'!$C$5/12)*'1. Your Debts'!$D$5,'1. Your Debts'!$E$5),B146*(1+'1. Your Debts'!$C$5/12))))</f>
        <v>0</v>
      </c>
      <c r="C147" s="15" t="n">
        <f aca="false">MAX(0,C146*(1+'1. Your Debts'!$C$6/12)-IF('1. Your Debts'!$F$6&gt;0,MIN('1. Your Debts'!$F$6,C146*(1+'1. Your Debts'!$C$6/12)),MIN(MAX(C146*(1+'1. Your Debts'!$C$6/12)*'1. Your Debts'!$D$6,'1. Your Debts'!$E$6),C146*(1+'1. Your Debts'!$C$6/12))))</f>
        <v>1312.01776163617</v>
      </c>
      <c r="D147" s="15" t="n">
        <f aca="false">MAX(0,D146*(1+'1. Your Debts'!$C$7/12)-IF('1. Your Debts'!$F$7&gt;0,MIN('1. Your Debts'!$F$7,D146*(1+'1. Your Debts'!$C$7/12)),MIN(MAX(D146*(1+'1. Your Debts'!$C$7/12)*'1. Your Debts'!$D$7,'1. Your Debts'!$E$7),D146*(1+'1. Your Debts'!$C$7/12))))</f>
        <v>0</v>
      </c>
      <c r="E147" s="15" t="n">
        <f aca="false">MAX(0,E146*(1+'1. Your Debts'!$C$8/12)-IF('1. Your Debts'!$F$8&gt;0,MIN('1. Your Debts'!$F$8,E146*(1+'1. Your Debts'!$C$8/12)),MIN(MAX(E146*(1+'1. Your Debts'!$C$8/12)*'1. Your Debts'!$D$8,'1. Your Debts'!$E$8),E146*(1+'1. Your Debts'!$C$8/12))))</f>
        <v>0</v>
      </c>
      <c r="F147" s="15" t="n">
        <f aca="false">MAX(0,F146*(1+'1. Your Debts'!$C$9/12)-IF('1. Your Debts'!$F$9&gt;0,MIN('1. Your Debts'!$F$9,F146*(1+'1. Your Debts'!$C$9/12)),MIN(MAX(F146*(1+'1. Your Debts'!$C$9/12)*'1. Your Debts'!$D$9,'1. Your Debts'!$E$9),F146*(1+'1. Your Debts'!$C$9/12))))</f>
        <v>0</v>
      </c>
      <c r="G147" s="15" t="n">
        <f aca="false">(B146*'1. Your Debts'!$C$5+C146*'1. Your Debts'!$C$6+D146*'1. Your Debts'!$C$7+E146*'1. Your Debts'!$C$8+F146*'1. Your Debts'!$C$9)/12</f>
        <v>25.1987870291243</v>
      </c>
      <c r="H147" s="15" t="n">
        <f aca="false">I146+G147-I147</f>
        <v>33.641481067594</v>
      </c>
      <c r="I147" s="15" t="n">
        <f aca="false">SUM(B147:F147)</f>
        <v>1312.01776163617</v>
      </c>
    </row>
    <row r="148" customFormat="false" ht="15" hidden="false" customHeight="false" outlineLevel="0" collapsed="false">
      <c r="A148" s="10" t="n">
        <v>140</v>
      </c>
      <c r="B148" s="15" t="n">
        <f aca="false">MAX(0,B147*(1+'1. Your Debts'!$C$5/12)-IF('1. Your Debts'!$F$5&gt;0,MIN('1. Your Debts'!$F$5,B147*(1+'1. Your Debts'!$C$5/12)),MIN(MAX(B147*(1+'1. Your Debts'!$C$5/12)*'1. Your Debts'!$D$5,'1. Your Debts'!$E$5),B147*(1+'1. Your Debts'!$C$5/12))))</f>
        <v>0</v>
      </c>
      <c r="C148" s="15" t="n">
        <f aca="false">MAX(0,C147*(1+'1. Your Debts'!$C$6/12)-IF('1. Your Debts'!$F$6&gt;0,MIN('1. Your Debts'!$F$6,C147*(1+'1. Your Debts'!$C$6/12)),MIN(MAX(C147*(1+'1. Your Debts'!$C$6/12)*'1. Your Debts'!$D$6,'1. Your Debts'!$E$6),C147*(1+'1. Your Debts'!$C$6/12))))</f>
        <v>1303.62904807271</v>
      </c>
      <c r="D148" s="15" t="n">
        <f aca="false">MAX(0,D147*(1+'1. Your Debts'!$C$7/12)-IF('1. Your Debts'!$F$7&gt;0,MIN('1. Your Debts'!$F$7,D147*(1+'1. Your Debts'!$C$7/12)),MIN(MAX(D147*(1+'1. Your Debts'!$C$7/12)*'1. Your Debts'!$D$7,'1. Your Debts'!$E$7),D147*(1+'1. Your Debts'!$C$7/12))))</f>
        <v>0</v>
      </c>
      <c r="E148" s="15" t="n">
        <f aca="false">MAX(0,E147*(1+'1. Your Debts'!$C$8/12)-IF('1. Your Debts'!$F$8&gt;0,MIN('1. Your Debts'!$F$8,E147*(1+'1. Your Debts'!$C$8/12)),MIN(MAX(E147*(1+'1. Your Debts'!$C$8/12)*'1. Your Debts'!$D$8,'1. Your Debts'!$E$8),E147*(1+'1. Your Debts'!$C$8/12))))</f>
        <v>0</v>
      </c>
      <c r="F148" s="15" t="n">
        <f aca="false">MAX(0,F147*(1+'1. Your Debts'!$C$9/12)-IF('1. Your Debts'!$F$9&gt;0,MIN('1. Your Debts'!$F$9,F147*(1+'1. Your Debts'!$C$9/12)),MIN(MAX(F147*(1+'1. Your Debts'!$C$9/12)*'1. Your Debts'!$D$9,'1. Your Debts'!$E$9),F147*(1+'1. Your Debts'!$C$9/12))))</f>
        <v>0</v>
      </c>
      <c r="G148" s="15" t="n">
        <f aca="false">(B147*'1. Your Debts'!$C$5+C147*'1. Your Debts'!$C$6+D147*'1. Your Debts'!$C$7+E147*'1. Your Debts'!$C$8+F147*'1. Your Debts'!$C$9)/12</f>
        <v>25.0376722845569</v>
      </c>
      <c r="H148" s="15" t="n">
        <f aca="false">I147+G148-I148</f>
        <v>33.4263858480181</v>
      </c>
      <c r="I148" s="15" t="n">
        <f aca="false">SUM(B148:F148)</f>
        <v>1303.62904807271</v>
      </c>
    </row>
    <row r="149" customFormat="false" ht="15" hidden="false" customHeight="false" outlineLevel="0" collapsed="false">
      <c r="A149" s="10" t="n">
        <v>141</v>
      </c>
      <c r="B149" s="15" t="n">
        <f aca="false">MAX(0,B148*(1+'1. Your Debts'!$C$5/12)-IF('1. Your Debts'!$F$5&gt;0,MIN('1. Your Debts'!$F$5,B148*(1+'1. Your Debts'!$C$5/12)),MIN(MAX(B148*(1+'1. Your Debts'!$C$5/12)*'1. Your Debts'!$D$5,'1. Your Debts'!$E$5),B148*(1+'1. Your Debts'!$C$5/12))))</f>
        <v>0</v>
      </c>
      <c r="C149" s="15" t="n">
        <f aca="false">MAX(0,C148*(1+'1. Your Debts'!$C$6/12)-IF('1. Your Debts'!$F$6&gt;0,MIN('1. Your Debts'!$F$6,C148*(1+'1. Your Debts'!$C$6/12)),MIN(MAX(C148*(1+'1. Your Debts'!$C$6/12)*'1. Your Debts'!$D$6,'1. Your Debts'!$E$6),C148*(1+'1. Your Debts'!$C$6/12))))</f>
        <v>1295.29396984659</v>
      </c>
      <c r="D149" s="15" t="n">
        <f aca="false">MAX(0,D148*(1+'1. Your Debts'!$C$7/12)-IF('1. Your Debts'!$F$7&gt;0,MIN('1. Your Debts'!$F$7,D148*(1+'1. Your Debts'!$C$7/12)),MIN(MAX(D148*(1+'1. Your Debts'!$C$7/12)*'1. Your Debts'!$D$7,'1. Your Debts'!$E$7),D148*(1+'1. Your Debts'!$C$7/12))))</f>
        <v>0</v>
      </c>
      <c r="E149" s="15" t="n">
        <f aca="false">MAX(0,E148*(1+'1. Your Debts'!$C$8/12)-IF('1. Your Debts'!$F$8&gt;0,MIN('1. Your Debts'!$F$8,E148*(1+'1. Your Debts'!$C$8/12)),MIN(MAX(E148*(1+'1. Your Debts'!$C$8/12)*'1. Your Debts'!$D$8,'1. Your Debts'!$E$8),E148*(1+'1. Your Debts'!$C$8/12))))</f>
        <v>0</v>
      </c>
      <c r="F149" s="15" t="n">
        <f aca="false">MAX(0,F148*(1+'1. Your Debts'!$C$9/12)-IF('1. Your Debts'!$F$9&gt;0,MIN('1. Your Debts'!$F$9,F148*(1+'1. Your Debts'!$C$9/12)),MIN(MAX(F148*(1+'1. Your Debts'!$C$9/12)*'1. Your Debts'!$D$9,'1. Your Debts'!$E$9),F148*(1+'1. Your Debts'!$C$9/12))))</f>
        <v>0</v>
      </c>
      <c r="G149" s="15" t="n">
        <f aca="false">(B148*'1. Your Debts'!$C$5+C148*'1. Your Debts'!$C$6+D148*'1. Your Debts'!$C$7+E148*'1. Your Debts'!$C$8+F148*'1. Your Debts'!$C$9)/12</f>
        <v>24.8775876673875</v>
      </c>
      <c r="H149" s="15" t="n">
        <f aca="false">I148+G149-I149</f>
        <v>33.2126658935024</v>
      </c>
      <c r="I149" s="15" t="n">
        <f aca="false">SUM(B149:F149)</f>
        <v>1295.29396984659</v>
      </c>
    </row>
    <row r="150" customFormat="false" ht="15" hidden="false" customHeight="false" outlineLevel="0" collapsed="false">
      <c r="A150" s="10" t="n">
        <v>142</v>
      </c>
      <c r="B150" s="15" t="n">
        <f aca="false">MAX(0,B149*(1+'1. Your Debts'!$C$5/12)-IF('1. Your Debts'!$F$5&gt;0,MIN('1. Your Debts'!$F$5,B149*(1+'1. Your Debts'!$C$5/12)),MIN(MAX(B149*(1+'1. Your Debts'!$C$5/12)*'1. Your Debts'!$D$5,'1. Your Debts'!$E$5),B149*(1+'1. Your Debts'!$C$5/12))))</f>
        <v>0</v>
      </c>
      <c r="C150" s="15" t="n">
        <f aca="false">MAX(0,C149*(1+'1. Your Debts'!$C$6/12)-IF('1. Your Debts'!$F$6&gt;0,MIN('1. Your Debts'!$F$6,C149*(1+'1. Your Debts'!$C$6/12)),MIN(MAX(C149*(1+'1. Your Debts'!$C$6/12)*'1. Your Debts'!$D$6,'1. Your Debts'!$E$6),C149*(1+'1. Your Debts'!$C$6/12))))</f>
        <v>1287.01218402689</v>
      </c>
      <c r="D150" s="15" t="n">
        <f aca="false">MAX(0,D149*(1+'1. Your Debts'!$C$7/12)-IF('1. Your Debts'!$F$7&gt;0,MIN('1. Your Debts'!$F$7,D149*(1+'1. Your Debts'!$C$7/12)),MIN(MAX(D149*(1+'1. Your Debts'!$C$7/12)*'1. Your Debts'!$D$7,'1. Your Debts'!$E$7),D149*(1+'1. Your Debts'!$C$7/12))))</f>
        <v>0</v>
      </c>
      <c r="E150" s="15" t="n">
        <f aca="false">MAX(0,E149*(1+'1. Your Debts'!$C$8/12)-IF('1. Your Debts'!$F$8&gt;0,MIN('1. Your Debts'!$F$8,E149*(1+'1. Your Debts'!$C$8/12)),MIN(MAX(E149*(1+'1. Your Debts'!$C$8/12)*'1. Your Debts'!$D$8,'1. Your Debts'!$E$8),E149*(1+'1. Your Debts'!$C$8/12))))</f>
        <v>0</v>
      </c>
      <c r="F150" s="15" t="n">
        <f aca="false">MAX(0,F149*(1+'1. Your Debts'!$C$9/12)-IF('1. Your Debts'!$F$9&gt;0,MIN('1. Your Debts'!$F$9,F149*(1+'1. Your Debts'!$C$9/12)),MIN(MAX(F149*(1+'1. Your Debts'!$C$9/12)*'1. Your Debts'!$D$9,'1. Your Debts'!$E$9),F149*(1+'1. Your Debts'!$C$9/12))))</f>
        <v>0</v>
      </c>
      <c r="G150" s="15" t="n">
        <f aca="false">(B149*'1. Your Debts'!$C$5+C149*'1. Your Debts'!$C$6+D149*'1. Your Debts'!$C$7+E149*'1. Your Debts'!$C$8+F149*'1. Your Debts'!$C$9)/12</f>
        <v>24.7185265912391</v>
      </c>
      <c r="H150" s="15" t="n">
        <f aca="false">I149+G150-I150</f>
        <v>33.0003124109458</v>
      </c>
      <c r="I150" s="15" t="n">
        <f aca="false">SUM(B150:F150)</f>
        <v>1287.01218402689</v>
      </c>
    </row>
    <row r="151" customFormat="false" ht="15" hidden="false" customHeight="false" outlineLevel="0" collapsed="false">
      <c r="A151" s="10" t="n">
        <v>143</v>
      </c>
      <c r="B151" s="15" t="n">
        <f aca="false">MAX(0,B150*(1+'1. Your Debts'!$C$5/12)-IF('1. Your Debts'!$F$5&gt;0,MIN('1. Your Debts'!$F$5,B150*(1+'1. Your Debts'!$C$5/12)),MIN(MAX(B150*(1+'1. Your Debts'!$C$5/12)*'1. Your Debts'!$D$5,'1. Your Debts'!$E$5),B150*(1+'1. Your Debts'!$C$5/12))))</f>
        <v>0</v>
      </c>
      <c r="C151" s="15" t="n">
        <f aca="false">MAX(0,C150*(1+'1. Your Debts'!$C$6/12)-IF('1. Your Debts'!$F$6&gt;0,MIN('1. Your Debts'!$F$6,C150*(1+'1. Your Debts'!$C$6/12)),MIN(MAX(C150*(1+'1. Your Debts'!$C$6/12)*'1. Your Debts'!$D$6,'1. Your Debts'!$E$6),C150*(1+'1. Your Debts'!$C$6/12))))</f>
        <v>1278.78334987526</v>
      </c>
      <c r="D151" s="15" t="n">
        <f aca="false">MAX(0,D150*(1+'1. Your Debts'!$C$7/12)-IF('1. Your Debts'!$F$7&gt;0,MIN('1. Your Debts'!$F$7,D150*(1+'1. Your Debts'!$C$7/12)),MIN(MAX(D150*(1+'1. Your Debts'!$C$7/12)*'1. Your Debts'!$D$7,'1. Your Debts'!$E$7),D150*(1+'1. Your Debts'!$C$7/12))))</f>
        <v>0</v>
      </c>
      <c r="E151" s="15" t="n">
        <f aca="false">MAX(0,E150*(1+'1. Your Debts'!$C$8/12)-IF('1. Your Debts'!$F$8&gt;0,MIN('1. Your Debts'!$F$8,E150*(1+'1. Your Debts'!$C$8/12)),MIN(MAX(E150*(1+'1. Your Debts'!$C$8/12)*'1. Your Debts'!$D$8,'1. Your Debts'!$E$8),E150*(1+'1. Your Debts'!$C$8/12))))</f>
        <v>0</v>
      </c>
      <c r="F151" s="15" t="n">
        <f aca="false">MAX(0,F150*(1+'1. Your Debts'!$C$9/12)-IF('1. Your Debts'!$F$9&gt;0,MIN('1. Your Debts'!$F$9,F150*(1+'1. Your Debts'!$C$9/12)),MIN(MAX(F150*(1+'1. Your Debts'!$C$9/12)*'1. Your Debts'!$D$9,'1. Your Debts'!$E$9),F150*(1+'1. Your Debts'!$C$9/12))))</f>
        <v>0</v>
      </c>
      <c r="G151" s="15" t="n">
        <f aca="false">(B150*'1. Your Debts'!$C$5+C150*'1. Your Debts'!$C$6+D150*'1. Your Debts'!$C$7+E150*'1. Your Debts'!$C$8+F150*'1. Your Debts'!$C$9)/12</f>
        <v>24.5604825118464</v>
      </c>
      <c r="H151" s="15" t="n">
        <f aca="false">I150+G151-I151</f>
        <v>32.7893166634683</v>
      </c>
      <c r="I151" s="15" t="n">
        <f aca="false">SUM(B151:F151)</f>
        <v>1278.78334987526</v>
      </c>
    </row>
    <row r="152" customFormat="false" ht="15" hidden="false" customHeight="false" outlineLevel="0" collapsed="false">
      <c r="A152" s="10" t="n">
        <v>144</v>
      </c>
      <c r="B152" s="15" t="n">
        <f aca="false">MAX(0,B151*(1+'1. Your Debts'!$C$5/12)-IF('1. Your Debts'!$F$5&gt;0,MIN('1. Your Debts'!$F$5,B151*(1+'1. Your Debts'!$C$5/12)),MIN(MAX(B151*(1+'1. Your Debts'!$C$5/12)*'1. Your Debts'!$D$5,'1. Your Debts'!$E$5),B151*(1+'1. Your Debts'!$C$5/12))))</f>
        <v>0</v>
      </c>
      <c r="C152" s="15" t="n">
        <f aca="false">MAX(0,C151*(1+'1. Your Debts'!$C$6/12)-IF('1. Your Debts'!$F$6&gt;0,MIN('1. Your Debts'!$F$6,C151*(1+'1. Your Debts'!$C$6/12)),MIN(MAX(C151*(1+'1. Your Debts'!$C$6/12)*'1. Your Debts'!$D$6,'1. Your Debts'!$E$6),C151*(1+'1. Your Debts'!$C$6/12))))</f>
        <v>1270.607128832</v>
      </c>
      <c r="D152" s="15" t="n">
        <f aca="false">MAX(0,D151*(1+'1. Your Debts'!$C$7/12)-IF('1. Your Debts'!$F$7&gt;0,MIN('1. Your Debts'!$F$7,D151*(1+'1. Your Debts'!$C$7/12)),MIN(MAX(D151*(1+'1. Your Debts'!$C$7/12)*'1. Your Debts'!$D$7,'1. Your Debts'!$E$7),D151*(1+'1. Your Debts'!$C$7/12))))</f>
        <v>0</v>
      </c>
      <c r="E152" s="15" t="n">
        <f aca="false">MAX(0,E151*(1+'1. Your Debts'!$C$8/12)-IF('1. Your Debts'!$F$8&gt;0,MIN('1. Your Debts'!$F$8,E151*(1+'1. Your Debts'!$C$8/12)),MIN(MAX(E151*(1+'1. Your Debts'!$C$8/12)*'1. Your Debts'!$D$8,'1. Your Debts'!$E$8),E151*(1+'1. Your Debts'!$C$8/12))))</f>
        <v>0</v>
      </c>
      <c r="F152" s="15" t="n">
        <f aca="false">MAX(0,F151*(1+'1. Your Debts'!$C$9/12)-IF('1. Your Debts'!$F$9&gt;0,MIN('1. Your Debts'!$F$9,F151*(1+'1. Your Debts'!$C$9/12)),MIN(MAX(F151*(1+'1. Your Debts'!$C$9/12)*'1. Your Debts'!$D$9,'1. Your Debts'!$E$9),F151*(1+'1. Your Debts'!$C$9/12))))</f>
        <v>0</v>
      </c>
      <c r="G152" s="15" t="n">
        <f aca="false">(B151*'1. Your Debts'!$C$5+C151*'1. Your Debts'!$C$6+D151*'1. Your Debts'!$C$7+E151*'1. Your Debts'!$C$8+F151*'1. Your Debts'!$C$9)/12</f>
        <v>24.4034489267863</v>
      </c>
      <c r="H152" s="15" t="n">
        <f aca="false">I151+G152-I152</f>
        <v>32.5796699700513</v>
      </c>
      <c r="I152" s="15" t="n">
        <f aca="false">SUM(B152:F152)</f>
        <v>1270.607128832</v>
      </c>
    </row>
    <row r="153" customFormat="false" ht="15" hidden="false" customHeight="false" outlineLevel="0" collapsed="false">
      <c r="A153" s="10" t="n">
        <v>145</v>
      </c>
      <c r="B153" s="15" t="n">
        <f aca="false">MAX(0,B152*(1+'1. Your Debts'!$C$5/12)-IF('1. Your Debts'!$F$5&gt;0,MIN('1. Your Debts'!$F$5,B152*(1+'1. Your Debts'!$C$5/12)),MIN(MAX(B152*(1+'1. Your Debts'!$C$5/12)*'1. Your Debts'!$D$5,'1. Your Debts'!$E$5),B152*(1+'1. Your Debts'!$C$5/12))))</f>
        <v>0</v>
      </c>
      <c r="C153" s="15" t="n">
        <f aca="false">MAX(0,C152*(1+'1. Your Debts'!$C$6/12)-IF('1. Your Debts'!$F$6&gt;0,MIN('1. Your Debts'!$F$6,C152*(1+'1. Your Debts'!$C$6/12)),MIN(MAX(C152*(1+'1. Your Debts'!$C$6/12)*'1. Your Debts'!$D$6,'1. Your Debts'!$E$6),C152*(1+'1. Your Debts'!$C$6/12))))</f>
        <v>1262.48318450203</v>
      </c>
      <c r="D153" s="15" t="n">
        <f aca="false">MAX(0,D152*(1+'1. Your Debts'!$C$7/12)-IF('1. Your Debts'!$F$7&gt;0,MIN('1. Your Debts'!$F$7,D152*(1+'1. Your Debts'!$C$7/12)),MIN(MAX(D152*(1+'1. Your Debts'!$C$7/12)*'1. Your Debts'!$D$7,'1. Your Debts'!$E$7),D152*(1+'1. Your Debts'!$C$7/12))))</f>
        <v>0</v>
      </c>
      <c r="E153" s="15" t="n">
        <f aca="false">MAX(0,E152*(1+'1. Your Debts'!$C$8/12)-IF('1. Your Debts'!$F$8&gt;0,MIN('1. Your Debts'!$F$8,E152*(1+'1. Your Debts'!$C$8/12)),MIN(MAX(E152*(1+'1. Your Debts'!$C$8/12)*'1. Your Debts'!$D$8,'1. Your Debts'!$E$8),E152*(1+'1. Your Debts'!$C$8/12))))</f>
        <v>0</v>
      </c>
      <c r="F153" s="15" t="n">
        <f aca="false">MAX(0,F152*(1+'1. Your Debts'!$C$9/12)-IF('1. Your Debts'!$F$9&gt;0,MIN('1. Your Debts'!$F$9,F152*(1+'1. Your Debts'!$C$9/12)),MIN(MAX(F152*(1+'1. Your Debts'!$C$9/12)*'1. Your Debts'!$D$9,'1. Your Debts'!$E$9),F152*(1+'1. Your Debts'!$C$9/12))))</f>
        <v>0</v>
      </c>
      <c r="G153" s="15" t="n">
        <f aca="false">(B152*'1. Your Debts'!$C$5+C152*'1. Your Debts'!$C$6+D152*'1. Your Debts'!$C$7+E152*'1. Your Debts'!$C$8+F152*'1. Your Debts'!$C$9)/12</f>
        <v>24.2474193752107</v>
      </c>
      <c r="H153" s="15" t="n">
        <f aca="false">I152+G153-I153</f>
        <v>32.3713637051803</v>
      </c>
      <c r="I153" s="15" t="n">
        <f aca="false">SUM(B153:F153)</f>
        <v>1262.48318450203</v>
      </c>
    </row>
    <row r="154" customFormat="false" ht="15" hidden="false" customHeight="false" outlineLevel="0" collapsed="false">
      <c r="A154" s="10" t="n">
        <v>146</v>
      </c>
      <c r="B154" s="15" t="n">
        <f aca="false">MAX(0,B153*(1+'1. Your Debts'!$C$5/12)-IF('1. Your Debts'!$F$5&gt;0,MIN('1. Your Debts'!$F$5,B153*(1+'1. Your Debts'!$C$5/12)),MIN(MAX(B153*(1+'1. Your Debts'!$C$5/12)*'1. Your Debts'!$D$5,'1. Your Debts'!$E$5),B153*(1+'1. Your Debts'!$C$5/12))))</f>
        <v>0</v>
      </c>
      <c r="C154" s="15" t="n">
        <f aca="false">MAX(0,C153*(1+'1. Your Debts'!$C$6/12)-IF('1. Your Debts'!$F$6&gt;0,MIN('1. Your Debts'!$F$6,C153*(1+'1. Your Debts'!$C$6/12)),MIN(MAX(C153*(1+'1. Your Debts'!$C$6/12)*'1. Your Debts'!$D$6,'1. Your Debts'!$E$6),C153*(1+'1. Your Debts'!$C$6/12))))</f>
        <v>1254.41118264112</v>
      </c>
      <c r="D154" s="15" t="n">
        <f aca="false">MAX(0,D153*(1+'1. Your Debts'!$C$7/12)-IF('1. Your Debts'!$F$7&gt;0,MIN('1. Your Debts'!$F$7,D153*(1+'1. Your Debts'!$C$7/12)),MIN(MAX(D153*(1+'1. Your Debts'!$C$7/12)*'1. Your Debts'!$D$7,'1. Your Debts'!$E$7),D153*(1+'1. Your Debts'!$C$7/12))))</f>
        <v>0</v>
      </c>
      <c r="E154" s="15" t="n">
        <f aca="false">MAX(0,E153*(1+'1. Your Debts'!$C$8/12)-IF('1. Your Debts'!$F$8&gt;0,MIN('1. Your Debts'!$F$8,E153*(1+'1. Your Debts'!$C$8/12)),MIN(MAX(E153*(1+'1. Your Debts'!$C$8/12)*'1. Your Debts'!$D$8,'1. Your Debts'!$E$8),E153*(1+'1. Your Debts'!$C$8/12))))</f>
        <v>0</v>
      </c>
      <c r="F154" s="15" t="n">
        <f aca="false">MAX(0,F153*(1+'1. Your Debts'!$C$9/12)-IF('1. Your Debts'!$F$9&gt;0,MIN('1. Your Debts'!$F$9,F153*(1+'1. Your Debts'!$C$9/12)),MIN(MAX(F153*(1+'1. Your Debts'!$C$9/12)*'1. Your Debts'!$D$9,'1. Your Debts'!$E$9),F153*(1+'1. Your Debts'!$C$9/12))))</f>
        <v>0</v>
      </c>
      <c r="G154" s="15" t="n">
        <f aca="false">(B153*'1. Your Debts'!$C$5+C153*'1. Your Debts'!$C$6+D153*'1. Your Debts'!$C$7+E153*'1. Your Debts'!$C$8+F153*'1. Your Debts'!$C$9)/12</f>
        <v>24.0923874375804</v>
      </c>
      <c r="H154" s="15" t="n">
        <f aca="false">I153+G154-I154</f>
        <v>32.1643892984903</v>
      </c>
      <c r="I154" s="15" t="n">
        <f aca="false">SUM(B154:F154)</f>
        <v>1254.41118264112</v>
      </c>
    </row>
    <row r="155" customFormat="false" ht="15" hidden="false" customHeight="false" outlineLevel="0" collapsed="false">
      <c r="A155" s="10" t="n">
        <v>147</v>
      </c>
      <c r="B155" s="15" t="n">
        <f aca="false">MAX(0,B154*(1+'1. Your Debts'!$C$5/12)-IF('1. Your Debts'!$F$5&gt;0,MIN('1. Your Debts'!$F$5,B154*(1+'1. Your Debts'!$C$5/12)),MIN(MAX(B154*(1+'1. Your Debts'!$C$5/12)*'1. Your Debts'!$D$5,'1. Your Debts'!$E$5),B154*(1+'1. Your Debts'!$C$5/12))))</f>
        <v>0</v>
      </c>
      <c r="C155" s="15" t="n">
        <f aca="false">MAX(0,C154*(1+'1. Your Debts'!$C$6/12)-IF('1. Your Debts'!$F$6&gt;0,MIN('1. Your Debts'!$F$6,C154*(1+'1. Your Debts'!$C$6/12)),MIN(MAX(C154*(1+'1. Your Debts'!$C$6/12)*'1. Your Debts'!$D$6,'1. Your Debts'!$E$6),C154*(1+'1. Your Debts'!$C$6/12))))</f>
        <v>1246.39079114211</v>
      </c>
      <c r="D155" s="15" t="n">
        <f aca="false">MAX(0,D154*(1+'1. Your Debts'!$C$7/12)-IF('1. Your Debts'!$F$7&gt;0,MIN('1. Your Debts'!$F$7,D154*(1+'1. Your Debts'!$C$7/12)),MIN(MAX(D154*(1+'1. Your Debts'!$C$7/12)*'1. Your Debts'!$D$7,'1. Your Debts'!$E$7),D154*(1+'1. Your Debts'!$C$7/12))))</f>
        <v>0</v>
      </c>
      <c r="E155" s="15" t="n">
        <f aca="false">MAX(0,E154*(1+'1. Your Debts'!$C$8/12)-IF('1. Your Debts'!$F$8&gt;0,MIN('1. Your Debts'!$F$8,E154*(1+'1. Your Debts'!$C$8/12)),MIN(MAX(E154*(1+'1. Your Debts'!$C$8/12)*'1. Your Debts'!$D$8,'1. Your Debts'!$E$8),E154*(1+'1. Your Debts'!$C$8/12))))</f>
        <v>0</v>
      </c>
      <c r="F155" s="15" t="n">
        <f aca="false">MAX(0,F154*(1+'1. Your Debts'!$C$9/12)-IF('1. Your Debts'!$F$9&gt;0,MIN('1. Your Debts'!$F$9,F154*(1+'1. Your Debts'!$C$9/12)),MIN(MAX(F154*(1+'1. Your Debts'!$C$9/12)*'1. Your Debts'!$D$9,'1. Your Debts'!$E$9),F154*(1+'1. Your Debts'!$C$9/12))))</f>
        <v>0</v>
      </c>
      <c r="G155" s="15" t="n">
        <f aca="false">(B154*'1. Your Debts'!$C$5+C154*'1. Your Debts'!$C$6+D154*'1. Your Debts'!$C$7+E154*'1. Your Debts'!$C$8+F154*'1. Your Debts'!$C$9)/12</f>
        <v>23.9383467354014</v>
      </c>
      <c r="H155" s="15" t="n">
        <f aca="false">I154+G155-I155</f>
        <v>31.958738234413</v>
      </c>
      <c r="I155" s="15" t="n">
        <f aca="false">SUM(B155:F155)</f>
        <v>1246.39079114211</v>
      </c>
    </row>
    <row r="156" customFormat="false" ht="15" hidden="false" customHeight="false" outlineLevel="0" collapsed="false">
      <c r="A156" s="10" t="n">
        <v>148</v>
      </c>
      <c r="B156" s="15" t="n">
        <f aca="false">MAX(0,B155*(1+'1. Your Debts'!$C$5/12)-IF('1. Your Debts'!$F$5&gt;0,MIN('1. Your Debts'!$F$5,B155*(1+'1. Your Debts'!$C$5/12)),MIN(MAX(B155*(1+'1. Your Debts'!$C$5/12)*'1. Your Debts'!$D$5,'1. Your Debts'!$E$5),B155*(1+'1. Your Debts'!$C$5/12))))</f>
        <v>0</v>
      </c>
      <c r="C156" s="15" t="n">
        <f aca="false">MAX(0,C155*(1+'1. Your Debts'!$C$6/12)-IF('1. Your Debts'!$F$6&gt;0,MIN('1. Your Debts'!$F$6,C155*(1+'1. Your Debts'!$C$6/12)),MIN(MAX(C155*(1+'1. Your Debts'!$C$6/12)*'1. Your Debts'!$D$6,'1. Your Debts'!$E$6),C155*(1+'1. Your Debts'!$C$6/12))))</f>
        <v>1238.42168002124</v>
      </c>
      <c r="D156" s="15" t="n">
        <f aca="false">MAX(0,D155*(1+'1. Your Debts'!$C$7/12)-IF('1. Your Debts'!$F$7&gt;0,MIN('1. Your Debts'!$F$7,D155*(1+'1. Your Debts'!$C$7/12)),MIN(MAX(D155*(1+'1. Your Debts'!$C$7/12)*'1. Your Debts'!$D$7,'1. Your Debts'!$E$7),D155*(1+'1. Your Debts'!$C$7/12))))</f>
        <v>0</v>
      </c>
      <c r="E156" s="15" t="n">
        <f aca="false">MAX(0,E155*(1+'1. Your Debts'!$C$8/12)-IF('1. Your Debts'!$F$8&gt;0,MIN('1. Your Debts'!$F$8,E155*(1+'1. Your Debts'!$C$8/12)),MIN(MAX(E155*(1+'1. Your Debts'!$C$8/12)*'1. Your Debts'!$D$8,'1. Your Debts'!$E$8),E155*(1+'1. Your Debts'!$C$8/12))))</f>
        <v>0</v>
      </c>
      <c r="F156" s="15" t="n">
        <f aca="false">MAX(0,F155*(1+'1. Your Debts'!$C$9/12)-IF('1. Your Debts'!$F$9&gt;0,MIN('1. Your Debts'!$F$9,F155*(1+'1. Your Debts'!$C$9/12)),MIN(MAX(F155*(1+'1. Your Debts'!$C$9/12)*'1. Your Debts'!$D$9,'1. Your Debts'!$E$9),F155*(1+'1. Your Debts'!$C$9/12))))</f>
        <v>0</v>
      </c>
      <c r="G156" s="15" t="n">
        <f aca="false">(B155*'1. Your Debts'!$C$5+C155*'1. Your Debts'!$C$6+D155*'1. Your Debts'!$C$7+E155*'1. Your Debts'!$C$8+F155*'1. Your Debts'!$C$9)/12</f>
        <v>23.7852909309619</v>
      </c>
      <c r="H156" s="15" t="n">
        <f aca="false">I155+G156-I156</f>
        <v>31.7544020518267</v>
      </c>
      <c r="I156" s="15" t="n">
        <f aca="false">SUM(B156:F156)</f>
        <v>1238.42168002124</v>
      </c>
    </row>
    <row r="157" customFormat="false" ht="15" hidden="false" customHeight="false" outlineLevel="0" collapsed="false">
      <c r="A157" s="10" t="n">
        <v>149</v>
      </c>
      <c r="B157" s="15" t="n">
        <f aca="false">MAX(0,B156*(1+'1. Your Debts'!$C$5/12)-IF('1. Your Debts'!$F$5&gt;0,MIN('1. Your Debts'!$F$5,B156*(1+'1. Your Debts'!$C$5/12)),MIN(MAX(B156*(1+'1. Your Debts'!$C$5/12)*'1. Your Debts'!$D$5,'1. Your Debts'!$E$5),B156*(1+'1. Your Debts'!$C$5/12))))</f>
        <v>0</v>
      </c>
      <c r="C157" s="15" t="n">
        <f aca="false">MAX(0,C156*(1+'1. Your Debts'!$C$6/12)-IF('1. Your Debts'!$F$6&gt;0,MIN('1. Your Debts'!$F$6,C156*(1+'1. Your Debts'!$C$6/12)),MIN(MAX(C156*(1+'1. Your Debts'!$C$6/12)*'1. Your Debts'!$D$6,'1. Your Debts'!$E$6),C156*(1+'1. Your Debts'!$C$6/12))))</f>
        <v>1230.50352140461</v>
      </c>
      <c r="D157" s="15" t="n">
        <f aca="false">MAX(0,D156*(1+'1. Your Debts'!$C$7/12)-IF('1. Your Debts'!$F$7&gt;0,MIN('1. Your Debts'!$F$7,D156*(1+'1. Your Debts'!$C$7/12)),MIN(MAX(D156*(1+'1. Your Debts'!$C$7/12)*'1. Your Debts'!$D$7,'1. Your Debts'!$E$7),D156*(1+'1. Your Debts'!$C$7/12))))</f>
        <v>0</v>
      </c>
      <c r="E157" s="15" t="n">
        <f aca="false">MAX(0,E156*(1+'1. Your Debts'!$C$8/12)-IF('1. Your Debts'!$F$8&gt;0,MIN('1. Your Debts'!$F$8,E156*(1+'1. Your Debts'!$C$8/12)),MIN(MAX(E156*(1+'1. Your Debts'!$C$8/12)*'1. Your Debts'!$D$8,'1. Your Debts'!$E$8),E156*(1+'1. Your Debts'!$C$8/12))))</f>
        <v>0</v>
      </c>
      <c r="F157" s="15" t="n">
        <f aca="false">MAX(0,F156*(1+'1. Your Debts'!$C$9/12)-IF('1. Your Debts'!$F$9&gt;0,MIN('1. Your Debts'!$F$9,F156*(1+'1. Your Debts'!$C$9/12)),MIN(MAX(F156*(1+'1. Your Debts'!$C$9/12)*'1. Your Debts'!$D$9,'1. Your Debts'!$E$9),F156*(1+'1. Your Debts'!$C$9/12))))</f>
        <v>0</v>
      </c>
      <c r="G157" s="15" t="n">
        <f aca="false">(B156*'1. Your Debts'!$C$5+C156*'1. Your Debts'!$C$6+D156*'1. Your Debts'!$C$7+E156*'1. Your Debts'!$C$8+F156*'1. Your Debts'!$C$9)/12</f>
        <v>23.6332137270721</v>
      </c>
      <c r="H157" s="15" t="n">
        <f aca="false">I156+G157-I157</f>
        <v>31.551372343708</v>
      </c>
      <c r="I157" s="15" t="n">
        <f aca="false">SUM(B157:F157)</f>
        <v>1230.50352140461</v>
      </c>
    </row>
    <row r="158" customFormat="false" ht="15" hidden="false" customHeight="false" outlineLevel="0" collapsed="false">
      <c r="A158" s="10" t="n">
        <v>150</v>
      </c>
      <c r="B158" s="15" t="n">
        <f aca="false">MAX(0,B157*(1+'1. Your Debts'!$C$5/12)-IF('1. Your Debts'!$F$5&gt;0,MIN('1. Your Debts'!$F$5,B157*(1+'1. Your Debts'!$C$5/12)),MIN(MAX(B157*(1+'1. Your Debts'!$C$5/12)*'1. Your Debts'!$D$5,'1. Your Debts'!$E$5),B157*(1+'1. Your Debts'!$C$5/12))))</f>
        <v>0</v>
      </c>
      <c r="C158" s="15" t="n">
        <f aca="false">MAX(0,C157*(1+'1. Your Debts'!$C$6/12)-IF('1. Your Debts'!$F$6&gt;0,MIN('1. Your Debts'!$F$6,C157*(1+'1. Your Debts'!$C$6/12)),MIN(MAX(C157*(1+'1. Your Debts'!$C$6/12)*'1. Your Debts'!$D$6,'1. Your Debts'!$E$6),C157*(1+'1. Your Debts'!$C$6/12))))</f>
        <v>1222.63598951463</v>
      </c>
      <c r="D158" s="15" t="n">
        <f aca="false">MAX(0,D157*(1+'1. Your Debts'!$C$7/12)-IF('1. Your Debts'!$F$7&gt;0,MIN('1. Your Debts'!$F$7,D157*(1+'1. Your Debts'!$C$7/12)),MIN(MAX(D157*(1+'1. Your Debts'!$C$7/12)*'1. Your Debts'!$D$7,'1. Your Debts'!$E$7),D157*(1+'1. Your Debts'!$C$7/12))))</f>
        <v>0</v>
      </c>
      <c r="E158" s="15" t="n">
        <f aca="false">MAX(0,E157*(1+'1. Your Debts'!$C$8/12)-IF('1. Your Debts'!$F$8&gt;0,MIN('1. Your Debts'!$F$8,E157*(1+'1. Your Debts'!$C$8/12)),MIN(MAX(E157*(1+'1. Your Debts'!$C$8/12)*'1. Your Debts'!$D$8,'1. Your Debts'!$E$8),E157*(1+'1. Your Debts'!$C$8/12))))</f>
        <v>0</v>
      </c>
      <c r="F158" s="15" t="n">
        <f aca="false">MAX(0,F157*(1+'1. Your Debts'!$C$9/12)-IF('1. Your Debts'!$F$9&gt;0,MIN('1. Your Debts'!$F$9,F157*(1+'1. Your Debts'!$C$9/12)),MIN(MAX(F157*(1+'1. Your Debts'!$C$9/12)*'1. Your Debts'!$D$9,'1. Your Debts'!$E$9),F157*(1+'1. Your Debts'!$C$9/12))))</f>
        <v>0</v>
      </c>
      <c r="G158" s="15" t="n">
        <f aca="false">(B157*'1. Your Debts'!$C$5+C157*'1. Your Debts'!$C$6+D157*'1. Your Debts'!$C$7+E157*'1. Your Debts'!$C$8+F157*'1. Your Debts'!$C$9)/12</f>
        <v>23.4821088668046</v>
      </c>
      <c r="H158" s="15" t="n">
        <f aca="false">I157+G158-I158</f>
        <v>31.3496407567852</v>
      </c>
      <c r="I158" s="15" t="n">
        <f aca="false">SUM(B158:F158)</f>
        <v>1222.63598951463</v>
      </c>
    </row>
    <row r="159" customFormat="false" ht="15" hidden="false" customHeight="false" outlineLevel="0" collapsed="false">
      <c r="A159" s="10" t="n">
        <v>151</v>
      </c>
      <c r="B159" s="15" t="n">
        <f aca="false">MAX(0,B158*(1+'1. Your Debts'!$C$5/12)-IF('1. Your Debts'!$F$5&gt;0,MIN('1. Your Debts'!$F$5,B158*(1+'1. Your Debts'!$C$5/12)),MIN(MAX(B158*(1+'1. Your Debts'!$C$5/12)*'1. Your Debts'!$D$5,'1. Your Debts'!$E$5),B158*(1+'1. Your Debts'!$C$5/12))))</f>
        <v>0</v>
      </c>
      <c r="C159" s="15" t="n">
        <f aca="false">MAX(0,C158*(1+'1. Your Debts'!$C$6/12)-IF('1. Your Debts'!$F$6&gt;0,MIN('1. Your Debts'!$F$6,C158*(1+'1. Your Debts'!$C$6/12)),MIN(MAX(C158*(1+'1. Your Debts'!$C$6/12)*'1. Your Debts'!$D$6,'1. Your Debts'!$E$6),C158*(1+'1. Your Debts'!$C$6/12))))</f>
        <v>1214.81876065667</v>
      </c>
      <c r="D159" s="15" t="n">
        <f aca="false">MAX(0,D158*(1+'1. Your Debts'!$C$7/12)-IF('1. Your Debts'!$F$7&gt;0,MIN('1. Your Debts'!$F$7,D158*(1+'1. Your Debts'!$C$7/12)),MIN(MAX(D158*(1+'1. Your Debts'!$C$7/12)*'1. Your Debts'!$D$7,'1. Your Debts'!$E$7),D158*(1+'1. Your Debts'!$C$7/12))))</f>
        <v>0</v>
      </c>
      <c r="E159" s="15" t="n">
        <f aca="false">MAX(0,E158*(1+'1. Your Debts'!$C$8/12)-IF('1. Your Debts'!$F$8&gt;0,MIN('1. Your Debts'!$F$8,E158*(1+'1. Your Debts'!$C$8/12)),MIN(MAX(E158*(1+'1. Your Debts'!$C$8/12)*'1. Your Debts'!$D$8,'1. Your Debts'!$E$8),E158*(1+'1. Your Debts'!$C$8/12))))</f>
        <v>0</v>
      </c>
      <c r="F159" s="15" t="n">
        <f aca="false">MAX(0,F158*(1+'1. Your Debts'!$C$9/12)-IF('1. Your Debts'!$F$9&gt;0,MIN('1. Your Debts'!$F$9,F158*(1+'1. Your Debts'!$C$9/12)),MIN(MAX(F158*(1+'1. Your Debts'!$C$9/12)*'1. Your Debts'!$D$9,'1. Your Debts'!$E$9),F158*(1+'1. Your Debts'!$C$9/12))))</f>
        <v>0</v>
      </c>
      <c r="G159" s="15" t="n">
        <f aca="false">(B158*'1. Your Debts'!$C$5+C158*'1. Your Debts'!$C$6+D158*'1. Your Debts'!$C$7+E158*'1. Your Debts'!$C$8+F158*'1. Your Debts'!$C$9)/12</f>
        <v>23.3319701332375</v>
      </c>
      <c r="H159" s="15" t="n">
        <f aca="false">I158+G159-I159</f>
        <v>31.1491989911965</v>
      </c>
      <c r="I159" s="15" t="n">
        <f aca="false">SUM(B159:F159)</f>
        <v>1214.81876065667</v>
      </c>
    </row>
    <row r="160" customFormat="false" ht="15" hidden="false" customHeight="false" outlineLevel="0" collapsed="false">
      <c r="A160" s="10" t="n">
        <v>152</v>
      </c>
      <c r="B160" s="15" t="n">
        <f aca="false">MAX(0,B159*(1+'1. Your Debts'!$C$5/12)-IF('1. Your Debts'!$F$5&gt;0,MIN('1. Your Debts'!$F$5,B159*(1+'1. Your Debts'!$C$5/12)),MIN(MAX(B159*(1+'1. Your Debts'!$C$5/12)*'1. Your Debts'!$D$5,'1. Your Debts'!$E$5),B159*(1+'1. Your Debts'!$C$5/12))))</f>
        <v>0</v>
      </c>
      <c r="C160" s="15" t="n">
        <f aca="false">MAX(0,C159*(1+'1. Your Debts'!$C$6/12)-IF('1. Your Debts'!$F$6&gt;0,MIN('1. Your Debts'!$F$6,C159*(1+'1. Your Debts'!$C$6/12)),MIN(MAX(C159*(1+'1. Your Debts'!$C$6/12)*'1. Your Debts'!$D$6,'1. Your Debts'!$E$6),C159*(1+'1. Your Debts'!$C$6/12))))</f>
        <v>1207.05151320572</v>
      </c>
      <c r="D160" s="15" t="n">
        <f aca="false">MAX(0,D159*(1+'1. Your Debts'!$C$7/12)-IF('1. Your Debts'!$F$7&gt;0,MIN('1. Your Debts'!$F$7,D159*(1+'1. Your Debts'!$C$7/12)),MIN(MAX(D159*(1+'1. Your Debts'!$C$7/12)*'1. Your Debts'!$D$7,'1. Your Debts'!$E$7),D159*(1+'1. Your Debts'!$C$7/12))))</f>
        <v>0</v>
      </c>
      <c r="E160" s="15" t="n">
        <f aca="false">MAX(0,E159*(1+'1. Your Debts'!$C$8/12)-IF('1. Your Debts'!$F$8&gt;0,MIN('1. Your Debts'!$F$8,E159*(1+'1. Your Debts'!$C$8/12)),MIN(MAX(E159*(1+'1. Your Debts'!$C$8/12)*'1. Your Debts'!$D$8,'1. Your Debts'!$E$8),E159*(1+'1. Your Debts'!$C$8/12))))</f>
        <v>0</v>
      </c>
      <c r="F160" s="15" t="n">
        <f aca="false">MAX(0,F159*(1+'1. Your Debts'!$C$9/12)-IF('1. Your Debts'!$F$9&gt;0,MIN('1. Your Debts'!$F$9,F159*(1+'1. Your Debts'!$C$9/12)),MIN(MAX(F159*(1+'1. Your Debts'!$C$9/12)*'1. Your Debts'!$D$9,'1. Your Debts'!$E$9),F159*(1+'1. Your Debts'!$C$9/12))))</f>
        <v>0</v>
      </c>
      <c r="G160" s="15" t="n">
        <f aca="false">(B159*'1. Your Debts'!$C$5+C159*'1. Your Debts'!$C$6+D159*'1. Your Debts'!$C$7+E159*'1. Your Debts'!$C$8+F159*'1. Your Debts'!$C$9)/12</f>
        <v>23.1827913491981</v>
      </c>
      <c r="H160" s="15" t="n">
        <f aca="false">I159+G160-I160</f>
        <v>30.9500388001466</v>
      </c>
      <c r="I160" s="15" t="n">
        <f aca="false">SUM(B160:F160)</f>
        <v>1207.05151320572</v>
      </c>
    </row>
    <row r="161" customFormat="false" ht="15" hidden="false" customHeight="false" outlineLevel="0" collapsed="false">
      <c r="A161" s="10" t="n">
        <v>153</v>
      </c>
      <c r="B161" s="15" t="n">
        <f aca="false">MAX(0,B160*(1+'1. Your Debts'!$C$5/12)-IF('1. Your Debts'!$F$5&gt;0,MIN('1. Your Debts'!$F$5,B160*(1+'1. Your Debts'!$C$5/12)),MIN(MAX(B160*(1+'1. Your Debts'!$C$5/12)*'1. Your Debts'!$D$5,'1. Your Debts'!$E$5),B160*(1+'1. Your Debts'!$C$5/12))))</f>
        <v>0</v>
      </c>
      <c r="C161" s="15" t="n">
        <f aca="false">MAX(0,C160*(1+'1. Your Debts'!$C$6/12)-IF('1. Your Debts'!$F$6&gt;0,MIN('1. Your Debts'!$F$6,C160*(1+'1. Your Debts'!$C$6/12)),MIN(MAX(C160*(1+'1. Your Debts'!$C$6/12)*'1. Your Debts'!$D$6,'1. Your Debts'!$E$6),C160*(1+'1. Your Debts'!$C$6/12))))</f>
        <v>1199.33392759316</v>
      </c>
      <c r="D161" s="15" t="n">
        <f aca="false">MAX(0,D160*(1+'1. Your Debts'!$C$7/12)-IF('1. Your Debts'!$F$7&gt;0,MIN('1. Your Debts'!$F$7,D160*(1+'1. Your Debts'!$C$7/12)),MIN(MAX(D160*(1+'1. Your Debts'!$C$7/12)*'1. Your Debts'!$D$7,'1. Your Debts'!$E$7),D160*(1+'1. Your Debts'!$C$7/12))))</f>
        <v>0</v>
      </c>
      <c r="E161" s="15" t="n">
        <f aca="false">MAX(0,E160*(1+'1. Your Debts'!$C$8/12)-IF('1. Your Debts'!$F$8&gt;0,MIN('1. Your Debts'!$F$8,E160*(1+'1. Your Debts'!$C$8/12)),MIN(MAX(E160*(1+'1. Your Debts'!$C$8/12)*'1. Your Debts'!$D$8,'1. Your Debts'!$E$8),E160*(1+'1. Your Debts'!$C$8/12))))</f>
        <v>0</v>
      </c>
      <c r="F161" s="15" t="n">
        <f aca="false">MAX(0,F160*(1+'1. Your Debts'!$C$9/12)-IF('1. Your Debts'!$F$9&gt;0,MIN('1. Your Debts'!$F$9,F160*(1+'1. Your Debts'!$C$9/12)),MIN(MAX(F160*(1+'1. Your Debts'!$C$9/12)*'1. Your Debts'!$D$9,'1. Your Debts'!$E$9),F160*(1+'1. Your Debts'!$C$9/12))))</f>
        <v>0</v>
      </c>
      <c r="G161" s="15" t="n">
        <f aca="false">(B160*'1. Your Debts'!$C$5+C160*'1. Your Debts'!$C$6+D160*'1. Your Debts'!$C$7+E160*'1. Your Debts'!$C$8+F160*'1. Your Debts'!$C$9)/12</f>
        <v>23.0345663770091</v>
      </c>
      <c r="H161" s="15" t="n">
        <f aca="false">I160+G161-I161</f>
        <v>30.7521519895681</v>
      </c>
      <c r="I161" s="15" t="n">
        <f aca="false">SUM(B161:F161)</f>
        <v>1199.33392759316</v>
      </c>
    </row>
    <row r="162" customFormat="false" ht="15" hidden="false" customHeight="false" outlineLevel="0" collapsed="false">
      <c r="A162" s="10" t="n">
        <v>154</v>
      </c>
      <c r="B162" s="15" t="n">
        <f aca="false">MAX(0,B161*(1+'1. Your Debts'!$C$5/12)-IF('1. Your Debts'!$F$5&gt;0,MIN('1. Your Debts'!$F$5,B161*(1+'1. Your Debts'!$C$5/12)),MIN(MAX(B161*(1+'1. Your Debts'!$C$5/12)*'1. Your Debts'!$D$5,'1. Your Debts'!$E$5),B161*(1+'1. Your Debts'!$C$5/12))))</f>
        <v>0</v>
      </c>
      <c r="C162" s="15" t="n">
        <f aca="false">MAX(0,C161*(1+'1. Your Debts'!$C$6/12)-IF('1. Your Debts'!$F$6&gt;0,MIN('1. Your Debts'!$F$6,C161*(1+'1. Your Debts'!$C$6/12)),MIN(MAX(C161*(1+'1. Your Debts'!$C$6/12)*'1. Your Debts'!$D$6,'1. Your Debts'!$E$6),C161*(1+'1. Your Debts'!$C$6/12))))</f>
        <v>1191.66568629361</v>
      </c>
      <c r="D162" s="15" t="n">
        <f aca="false">MAX(0,D161*(1+'1. Your Debts'!$C$7/12)-IF('1. Your Debts'!$F$7&gt;0,MIN('1. Your Debts'!$F$7,D161*(1+'1. Your Debts'!$C$7/12)),MIN(MAX(D161*(1+'1. Your Debts'!$C$7/12)*'1. Your Debts'!$D$7,'1. Your Debts'!$E$7),D161*(1+'1. Your Debts'!$C$7/12))))</f>
        <v>0</v>
      </c>
      <c r="E162" s="15" t="n">
        <f aca="false">MAX(0,E161*(1+'1. Your Debts'!$C$8/12)-IF('1. Your Debts'!$F$8&gt;0,MIN('1. Your Debts'!$F$8,E161*(1+'1. Your Debts'!$C$8/12)),MIN(MAX(E161*(1+'1. Your Debts'!$C$8/12)*'1. Your Debts'!$D$8,'1. Your Debts'!$E$8),E161*(1+'1. Your Debts'!$C$8/12))))</f>
        <v>0</v>
      </c>
      <c r="F162" s="15" t="n">
        <f aca="false">MAX(0,F161*(1+'1. Your Debts'!$C$9/12)-IF('1. Your Debts'!$F$9&gt;0,MIN('1. Your Debts'!$F$9,F161*(1+'1. Your Debts'!$C$9/12)),MIN(MAX(F161*(1+'1. Your Debts'!$C$9/12)*'1. Your Debts'!$D$9,'1. Your Debts'!$E$9),F161*(1+'1. Your Debts'!$C$9/12))))</f>
        <v>0</v>
      </c>
      <c r="G162" s="15" t="n">
        <f aca="false">(B161*'1. Your Debts'!$C$5+C161*'1. Your Debts'!$C$6+D161*'1. Your Debts'!$C$7+E161*'1. Your Debts'!$C$8+F161*'1. Your Debts'!$C$9)/12</f>
        <v>22.8872891182362</v>
      </c>
      <c r="H162" s="15" t="n">
        <f aca="false">I161+G162-I162</f>
        <v>30.5555304177849</v>
      </c>
      <c r="I162" s="15" t="n">
        <f aca="false">SUM(B162:F162)</f>
        <v>1191.66568629361</v>
      </c>
    </row>
    <row r="163" customFormat="false" ht="15" hidden="false" customHeight="false" outlineLevel="0" collapsed="false">
      <c r="A163" s="10" t="n">
        <v>155</v>
      </c>
      <c r="B163" s="15" t="n">
        <f aca="false">MAX(0,B162*(1+'1. Your Debts'!$C$5/12)-IF('1. Your Debts'!$F$5&gt;0,MIN('1. Your Debts'!$F$5,B162*(1+'1. Your Debts'!$C$5/12)),MIN(MAX(B162*(1+'1. Your Debts'!$C$5/12)*'1. Your Debts'!$D$5,'1. Your Debts'!$E$5),B162*(1+'1. Your Debts'!$C$5/12))))</f>
        <v>0</v>
      </c>
      <c r="C163" s="15" t="n">
        <f aca="false">MAX(0,C162*(1+'1. Your Debts'!$C$6/12)-IF('1. Your Debts'!$F$6&gt;0,MIN('1. Your Debts'!$F$6,C162*(1+'1. Your Debts'!$C$6/12)),MIN(MAX(C162*(1+'1. Your Debts'!$C$6/12)*'1. Your Debts'!$D$6,'1. Your Debts'!$E$6),C162*(1+'1. Your Debts'!$C$6/12))))</f>
        <v>1184.04647381187</v>
      </c>
      <c r="D163" s="15" t="n">
        <f aca="false">MAX(0,D162*(1+'1. Your Debts'!$C$7/12)-IF('1. Your Debts'!$F$7&gt;0,MIN('1. Your Debts'!$F$7,D162*(1+'1. Your Debts'!$C$7/12)),MIN(MAX(D162*(1+'1. Your Debts'!$C$7/12)*'1. Your Debts'!$D$7,'1. Your Debts'!$E$7),D162*(1+'1. Your Debts'!$C$7/12))))</f>
        <v>0</v>
      </c>
      <c r="E163" s="15" t="n">
        <f aca="false">MAX(0,E162*(1+'1. Your Debts'!$C$8/12)-IF('1. Your Debts'!$F$8&gt;0,MIN('1. Your Debts'!$F$8,E162*(1+'1. Your Debts'!$C$8/12)),MIN(MAX(E162*(1+'1. Your Debts'!$C$8/12)*'1. Your Debts'!$D$8,'1. Your Debts'!$E$8),E162*(1+'1. Your Debts'!$C$8/12))))</f>
        <v>0</v>
      </c>
      <c r="F163" s="15" t="n">
        <f aca="false">MAX(0,F162*(1+'1. Your Debts'!$C$9/12)-IF('1. Your Debts'!$F$9&gt;0,MIN('1. Your Debts'!$F$9,F162*(1+'1. Your Debts'!$C$9/12)),MIN(MAX(F162*(1+'1. Your Debts'!$C$9/12)*'1. Your Debts'!$D$9,'1. Your Debts'!$E$9),F162*(1+'1. Your Debts'!$C$9/12))))</f>
        <v>0</v>
      </c>
      <c r="G163" s="15" t="n">
        <f aca="false">(B162*'1. Your Debts'!$C$5+C162*'1. Your Debts'!$C$6+D162*'1. Your Debts'!$C$7+E162*'1. Your Debts'!$C$8+F162*'1. Your Debts'!$C$9)/12</f>
        <v>22.7409535134364</v>
      </c>
      <c r="H163" s="15" t="n">
        <f aca="false">I162+G163-I163</f>
        <v>30.3601659951762</v>
      </c>
      <c r="I163" s="15" t="n">
        <f aca="false">SUM(B163:F163)</f>
        <v>1184.04647381187</v>
      </c>
    </row>
    <row r="164" customFormat="false" ht="15" hidden="false" customHeight="false" outlineLevel="0" collapsed="false">
      <c r="A164" s="10" t="n">
        <v>156</v>
      </c>
      <c r="B164" s="15" t="n">
        <f aca="false">MAX(0,B163*(1+'1. Your Debts'!$C$5/12)-IF('1. Your Debts'!$F$5&gt;0,MIN('1. Your Debts'!$F$5,B163*(1+'1. Your Debts'!$C$5/12)),MIN(MAX(B163*(1+'1. Your Debts'!$C$5/12)*'1. Your Debts'!$D$5,'1. Your Debts'!$E$5),B163*(1+'1. Your Debts'!$C$5/12))))</f>
        <v>0</v>
      </c>
      <c r="C164" s="15" t="n">
        <f aca="false">MAX(0,C163*(1+'1. Your Debts'!$C$6/12)-IF('1. Your Debts'!$F$6&gt;0,MIN('1. Your Debts'!$F$6,C163*(1+'1. Your Debts'!$C$6/12)),MIN(MAX(C163*(1+'1. Your Debts'!$C$6/12)*'1. Your Debts'!$D$6,'1. Your Debts'!$E$6),C163*(1+'1. Your Debts'!$C$6/12))))</f>
        <v>1176.47597666994</v>
      </c>
      <c r="D164" s="15" t="n">
        <f aca="false">MAX(0,D163*(1+'1. Your Debts'!$C$7/12)-IF('1. Your Debts'!$F$7&gt;0,MIN('1. Your Debts'!$F$7,D163*(1+'1. Your Debts'!$C$7/12)),MIN(MAX(D163*(1+'1. Your Debts'!$C$7/12)*'1. Your Debts'!$D$7,'1. Your Debts'!$E$7),D163*(1+'1. Your Debts'!$C$7/12))))</f>
        <v>0</v>
      </c>
      <c r="E164" s="15" t="n">
        <f aca="false">MAX(0,E163*(1+'1. Your Debts'!$C$8/12)-IF('1. Your Debts'!$F$8&gt;0,MIN('1. Your Debts'!$F$8,E163*(1+'1. Your Debts'!$C$8/12)),MIN(MAX(E163*(1+'1. Your Debts'!$C$8/12)*'1. Your Debts'!$D$8,'1. Your Debts'!$E$8),E163*(1+'1. Your Debts'!$C$8/12))))</f>
        <v>0</v>
      </c>
      <c r="F164" s="15" t="n">
        <f aca="false">MAX(0,F163*(1+'1. Your Debts'!$C$9/12)-IF('1. Your Debts'!$F$9&gt;0,MIN('1. Your Debts'!$F$9,F163*(1+'1. Your Debts'!$C$9/12)),MIN(MAX(F163*(1+'1. Your Debts'!$C$9/12)*'1. Your Debts'!$D$9,'1. Your Debts'!$E$9),F163*(1+'1. Your Debts'!$C$9/12))))</f>
        <v>0</v>
      </c>
      <c r="G164" s="15" t="n">
        <f aca="false">(B163*'1. Your Debts'!$C$5+C163*'1. Your Debts'!$C$6+D163*'1. Your Debts'!$C$7+E163*'1. Your Debts'!$C$8+F163*'1. Your Debts'!$C$9)/12</f>
        <v>22.5955535419099</v>
      </c>
      <c r="H164" s="15" t="n">
        <f aca="false">I163+G164-I164</f>
        <v>30.1660506838446</v>
      </c>
      <c r="I164" s="15" t="n">
        <f aca="false">SUM(B164:F164)</f>
        <v>1176.47597666994</v>
      </c>
    </row>
    <row r="165" customFormat="false" ht="15" hidden="false" customHeight="false" outlineLevel="0" collapsed="false">
      <c r="A165" s="10" t="n">
        <v>157</v>
      </c>
      <c r="B165" s="15" t="n">
        <f aca="false">MAX(0,B164*(1+'1. Your Debts'!$C$5/12)-IF('1. Your Debts'!$F$5&gt;0,MIN('1. Your Debts'!$F$5,B164*(1+'1. Your Debts'!$C$5/12)),MIN(MAX(B164*(1+'1. Your Debts'!$C$5/12)*'1. Your Debts'!$D$5,'1. Your Debts'!$E$5),B164*(1+'1. Your Debts'!$C$5/12))))</f>
        <v>0</v>
      </c>
      <c r="C165" s="15" t="n">
        <f aca="false">MAX(0,C164*(1+'1. Your Debts'!$C$6/12)-IF('1. Your Debts'!$F$6&gt;0,MIN('1. Your Debts'!$F$6,C164*(1+'1. Your Debts'!$C$6/12)),MIN(MAX(C164*(1+'1. Your Debts'!$C$6/12)*'1. Your Debts'!$D$6,'1. Your Debts'!$E$6),C164*(1+'1. Your Debts'!$C$6/12))))</f>
        <v>1168.9538833941</v>
      </c>
      <c r="D165" s="15" t="n">
        <f aca="false">MAX(0,D164*(1+'1. Your Debts'!$C$7/12)-IF('1. Your Debts'!$F$7&gt;0,MIN('1. Your Debts'!$F$7,D164*(1+'1. Your Debts'!$C$7/12)),MIN(MAX(D164*(1+'1. Your Debts'!$C$7/12)*'1. Your Debts'!$D$7,'1. Your Debts'!$E$7),D164*(1+'1. Your Debts'!$C$7/12))))</f>
        <v>0</v>
      </c>
      <c r="E165" s="15" t="n">
        <f aca="false">MAX(0,E164*(1+'1. Your Debts'!$C$8/12)-IF('1. Your Debts'!$F$8&gt;0,MIN('1. Your Debts'!$F$8,E164*(1+'1. Your Debts'!$C$8/12)),MIN(MAX(E164*(1+'1. Your Debts'!$C$8/12)*'1. Your Debts'!$D$8,'1. Your Debts'!$E$8),E164*(1+'1. Your Debts'!$C$8/12))))</f>
        <v>0</v>
      </c>
      <c r="F165" s="15" t="n">
        <f aca="false">MAX(0,F164*(1+'1. Your Debts'!$C$9/12)-IF('1. Your Debts'!$F$9&gt;0,MIN('1. Your Debts'!$F$9,F164*(1+'1. Your Debts'!$C$9/12)),MIN(MAX(F164*(1+'1. Your Debts'!$C$9/12)*'1. Your Debts'!$D$9,'1. Your Debts'!$E$9),F164*(1+'1. Your Debts'!$C$9/12))))</f>
        <v>0</v>
      </c>
      <c r="G165" s="15" t="n">
        <f aca="false">(B164*'1. Your Debts'!$C$5+C164*'1. Your Debts'!$C$6+D164*'1. Your Debts'!$C$7+E164*'1. Your Debts'!$C$8+F164*'1. Your Debts'!$C$9)/12</f>
        <v>22.4510832214513</v>
      </c>
      <c r="H165" s="15" t="n">
        <f aca="false">I164+G165-I165</f>
        <v>29.9731764972846</v>
      </c>
      <c r="I165" s="15" t="n">
        <f aca="false">SUM(B165:F165)</f>
        <v>1168.9538833941</v>
      </c>
    </row>
    <row r="166" customFormat="false" ht="15" hidden="false" customHeight="false" outlineLevel="0" collapsed="false">
      <c r="A166" s="10" t="n">
        <v>158</v>
      </c>
      <c r="B166" s="15" t="n">
        <f aca="false">MAX(0,B165*(1+'1. Your Debts'!$C$5/12)-IF('1. Your Debts'!$F$5&gt;0,MIN('1. Your Debts'!$F$5,B165*(1+'1. Your Debts'!$C$5/12)),MIN(MAX(B165*(1+'1. Your Debts'!$C$5/12)*'1. Your Debts'!$D$5,'1. Your Debts'!$E$5),B165*(1+'1. Your Debts'!$C$5/12))))</f>
        <v>0</v>
      </c>
      <c r="C166" s="15" t="n">
        <f aca="false">MAX(0,C165*(1+'1. Your Debts'!$C$6/12)-IF('1. Your Debts'!$F$6&gt;0,MIN('1. Your Debts'!$F$6,C165*(1+'1. Your Debts'!$C$6/12)),MIN(MAX(C165*(1+'1. Your Debts'!$C$6/12)*'1. Your Debts'!$D$6,'1. Your Debts'!$E$6),C165*(1+'1. Your Debts'!$C$6/12))))</f>
        <v>1161.47988450215</v>
      </c>
      <c r="D166" s="15" t="n">
        <f aca="false">MAX(0,D165*(1+'1. Your Debts'!$C$7/12)-IF('1. Your Debts'!$F$7&gt;0,MIN('1. Your Debts'!$F$7,D165*(1+'1. Your Debts'!$C$7/12)),MIN(MAX(D165*(1+'1. Your Debts'!$C$7/12)*'1. Your Debts'!$D$7,'1. Your Debts'!$E$7),D165*(1+'1. Your Debts'!$C$7/12))))</f>
        <v>0</v>
      </c>
      <c r="E166" s="15" t="n">
        <f aca="false">MAX(0,E165*(1+'1. Your Debts'!$C$8/12)-IF('1. Your Debts'!$F$8&gt;0,MIN('1. Your Debts'!$F$8,E165*(1+'1. Your Debts'!$C$8/12)),MIN(MAX(E165*(1+'1. Your Debts'!$C$8/12)*'1. Your Debts'!$D$8,'1. Your Debts'!$E$8),E165*(1+'1. Your Debts'!$C$8/12))))</f>
        <v>0</v>
      </c>
      <c r="F166" s="15" t="n">
        <f aca="false">MAX(0,F165*(1+'1. Your Debts'!$C$9/12)-IF('1. Your Debts'!$F$9&gt;0,MIN('1. Your Debts'!$F$9,F165*(1+'1. Your Debts'!$C$9/12)),MIN(MAX(F165*(1+'1. Your Debts'!$C$9/12)*'1. Your Debts'!$D$9,'1. Your Debts'!$E$9),F165*(1+'1. Your Debts'!$C$9/12))))</f>
        <v>0</v>
      </c>
      <c r="G166" s="15" t="n">
        <f aca="false">(B165*'1. Your Debts'!$C$5+C165*'1. Your Debts'!$C$6+D165*'1. Your Debts'!$C$7+E165*'1. Your Debts'!$C$8+F165*'1. Your Debts'!$C$9)/12</f>
        <v>22.3075366081041</v>
      </c>
      <c r="H166" s="15" t="n">
        <f aca="false">I165+G166-I166</f>
        <v>29.7815355000553</v>
      </c>
      <c r="I166" s="15" t="n">
        <f aca="false">SUM(B166:F166)</f>
        <v>1161.47988450215</v>
      </c>
    </row>
    <row r="167" customFormat="false" ht="15" hidden="false" customHeight="false" outlineLevel="0" collapsed="false">
      <c r="A167" s="10" t="n">
        <v>159</v>
      </c>
      <c r="B167" s="15" t="n">
        <f aca="false">MAX(0,B166*(1+'1. Your Debts'!$C$5/12)-IF('1. Your Debts'!$F$5&gt;0,MIN('1. Your Debts'!$F$5,B166*(1+'1. Your Debts'!$C$5/12)),MIN(MAX(B166*(1+'1. Your Debts'!$C$5/12)*'1. Your Debts'!$D$5,'1. Your Debts'!$E$5),B166*(1+'1. Your Debts'!$C$5/12))))</f>
        <v>0</v>
      </c>
      <c r="C167" s="15" t="n">
        <f aca="false">MAX(0,C166*(1+'1. Your Debts'!$C$6/12)-IF('1. Your Debts'!$F$6&gt;0,MIN('1. Your Debts'!$F$6,C166*(1+'1. Your Debts'!$C$6/12)),MIN(MAX(C166*(1+'1. Your Debts'!$C$6/12)*'1. Your Debts'!$D$6,'1. Your Debts'!$E$6),C166*(1+'1. Your Debts'!$C$6/12))))</f>
        <v>1154.05367249062</v>
      </c>
      <c r="D167" s="15" t="n">
        <f aca="false">MAX(0,D166*(1+'1. Your Debts'!$C$7/12)-IF('1. Your Debts'!$F$7&gt;0,MIN('1. Your Debts'!$F$7,D166*(1+'1. Your Debts'!$C$7/12)),MIN(MAX(D166*(1+'1. Your Debts'!$C$7/12)*'1. Your Debts'!$D$7,'1. Your Debts'!$E$7),D166*(1+'1. Your Debts'!$C$7/12))))</f>
        <v>0</v>
      </c>
      <c r="E167" s="15" t="n">
        <f aca="false">MAX(0,E166*(1+'1. Your Debts'!$C$8/12)-IF('1. Your Debts'!$F$8&gt;0,MIN('1. Your Debts'!$F$8,E166*(1+'1. Your Debts'!$C$8/12)),MIN(MAX(E166*(1+'1. Your Debts'!$C$8/12)*'1. Your Debts'!$D$8,'1. Your Debts'!$E$8),E166*(1+'1. Your Debts'!$C$8/12))))</f>
        <v>0</v>
      </c>
      <c r="F167" s="15" t="n">
        <f aca="false">MAX(0,F166*(1+'1. Your Debts'!$C$9/12)-IF('1. Your Debts'!$F$9&gt;0,MIN('1. Your Debts'!$F$9,F166*(1+'1. Your Debts'!$C$9/12)),MIN(MAX(F166*(1+'1. Your Debts'!$C$9/12)*'1. Your Debts'!$D$9,'1. Your Debts'!$E$9),F166*(1+'1. Your Debts'!$C$9/12))))</f>
        <v>0</v>
      </c>
      <c r="G167" s="15" t="n">
        <f aca="false">(B166*'1. Your Debts'!$C$5+C166*'1. Your Debts'!$C$6+D166*'1. Your Debts'!$C$7+E166*'1. Your Debts'!$C$8+F166*'1. Your Debts'!$C$9)/12</f>
        <v>22.1649077959161</v>
      </c>
      <c r="H167" s="15" t="n">
        <f aca="false">I166+G167-I167</f>
        <v>29.5911198074518</v>
      </c>
      <c r="I167" s="15" t="n">
        <f aca="false">SUM(B167:F167)</f>
        <v>1154.05367249062</v>
      </c>
    </row>
    <row r="168" customFormat="false" ht="15" hidden="false" customHeight="false" outlineLevel="0" collapsed="false">
      <c r="A168" s="10" t="n">
        <v>160</v>
      </c>
      <c r="B168" s="15" t="n">
        <f aca="false">MAX(0,B167*(1+'1. Your Debts'!$C$5/12)-IF('1. Your Debts'!$F$5&gt;0,MIN('1. Your Debts'!$F$5,B167*(1+'1. Your Debts'!$C$5/12)),MIN(MAX(B167*(1+'1. Your Debts'!$C$5/12)*'1. Your Debts'!$D$5,'1. Your Debts'!$E$5),B167*(1+'1. Your Debts'!$C$5/12))))</f>
        <v>0</v>
      </c>
      <c r="C168" s="15" t="n">
        <f aca="false">MAX(0,C167*(1+'1. Your Debts'!$C$6/12)-IF('1. Your Debts'!$F$6&gt;0,MIN('1. Your Debts'!$F$6,C167*(1+'1. Your Debts'!$C$6/12)),MIN(MAX(C167*(1+'1. Your Debts'!$C$6/12)*'1. Your Debts'!$D$6,'1. Your Debts'!$E$6),C167*(1+'1. Your Debts'!$C$6/12))))</f>
        <v>1146.67494182213</v>
      </c>
      <c r="D168" s="15" t="n">
        <f aca="false">MAX(0,D167*(1+'1. Your Debts'!$C$7/12)-IF('1. Your Debts'!$F$7&gt;0,MIN('1. Your Debts'!$F$7,D167*(1+'1. Your Debts'!$C$7/12)),MIN(MAX(D167*(1+'1. Your Debts'!$C$7/12)*'1. Your Debts'!$D$7,'1. Your Debts'!$E$7),D167*(1+'1. Your Debts'!$C$7/12))))</f>
        <v>0</v>
      </c>
      <c r="E168" s="15" t="n">
        <f aca="false">MAX(0,E167*(1+'1. Your Debts'!$C$8/12)-IF('1. Your Debts'!$F$8&gt;0,MIN('1. Your Debts'!$F$8,E167*(1+'1. Your Debts'!$C$8/12)),MIN(MAX(E167*(1+'1. Your Debts'!$C$8/12)*'1. Your Debts'!$D$8,'1. Your Debts'!$E$8),E167*(1+'1. Your Debts'!$C$8/12))))</f>
        <v>0</v>
      </c>
      <c r="F168" s="15" t="n">
        <f aca="false">MAX(0,F167*(1+'1. Your Debts'!$C$9/12)-IF('1. Your Debts'!$F$9&gt;0,MIN('1. Your Debts'!$F$9,F167*(1+'1. Your Debts'!$C$9/12)),MIN(MAX(F167*(1+'1. Your Debts'!$C$9/12)*'1. Your Debts'!$D$9,'1. Your Debts'!$E$9),F167*(1+'1. Your Debts'!$C$9/12))))</f>
        <v>0</v>
      </c>
      <c r="G168" s="15" t="n">
        <f aca="false">(B167*'1. Your Debts'!$C$5+C167*'1. Your Debts'!$C$6+D167*'1. Your Debts'!$C$7+E167*'1. Your Debts'!$C$8+F167*'1. Your Debts'!$C$9)/12</f>
        <v>22.0231909166959</v>
      </c>
      <c r="H168" s="15" t="n">
        <f aca="false">I167+G168-I168</f>
        <v>29.4019215851829</v>
      </c>
      <c r="I168" s="15" t="n">
        <f aca="false">SUM(B168:F168)</f>
        <v>1146.67494182213</v>
      </c>
    </row>
    <row r="169" customFormat="false" ht="15" hidden="false" customHeight="false" outlineLevel="0" collapsed="false">
      <c r="A169" s="10" t="n">
        <v>161</v>
      </c>
      <c r="B169" s="15" t="n">
        <f aca="false">MAX(0,B168*(1+'1. Your Debts'!$C$5/12)-IF('1. Your Debts'!$F$5&gt;0,MIN('1. Your Debts'!$F$5,B168*(1+'1. Your Debts'!$C$5/12)),MIN(MAX(B168*(1+'1. Your Debts'!$C$5/12)*'1. Your Debts'!$D$5,'1. Your Debts'!$E$5),B168*(1+'1. Your Debts'!$C$5/12))))</f>
        <v>0</v>
      </c>
      <c r="C169" s="15" t="n">
        <f aca="false">MAX(0,C168*(1+'1. Your Debts'!$C$6/12)-IF('1. Your Debts'!$F$6&gt;0,MIN('1. Your Debts'!$F$6,C168*(1+'1. Your Debts'!$C$6/12)),MIN(MAX(C168*(1+'1. Your Debts'!$C$6/12)*'1. Your Debts'!$D$6,'1. Your Debts'!$E$6),C168*(1+'1. Your Debts'!$C$6/12))))</f>
        <v>1139.34338891285</v>
      </c>
      <c r="D169" s="15" t="n">
        <f aca="false">MAX(0,D168*(1+'1. Your Debts'!$C$7/12)-IF('1. Your Debts'!$F$7&gt;0,MIN('1. Your Debts'!$F$7,D168*(1+'1. Your Debts'!$C$7/12)),MIN(MAX(D168*(1+'1. Your Debts'!$C$7/12)*'1. Your Debts'!$D$7,'1. Your Debts'!$E$7),D168*(1+'1. Your Debts'!$C$7/12))))</f>
        <v>0</v>
      </c>
      <c r="E169" s="15" t="n">
        <f aca="false">MAX(0,E168*(1+'1. Your Debts'!$C$8/12)-IF('1. Your Debts'!$F$8&gt;0,MIN('1. Your Debts'!$F$8,E168*(1+'1. Your Debts'!$C$8/12)),MIN(MAX(E168*(1+'1. Your Debts'!$C$8/12)*'1. Your Debts'!$D$8,'1. Your Debts'!$E$8),E168*(1+'1. Your Debts'!$C$8/12))))</f>
        <v>0</v>
      </c>
      <c r="F169" s="15" t="n">
        <f aca="false">MAX(0,F168*(1+'1. Your Debts'!$C$9/12)-IF('1. Your Debts'!$F$9&gt;0,MIN('1. Your Debts'!$F$9,F168*(1+'1. Your Debts'!$C$9/12)),MIN(MAX(F168*(1+'1. Your Debts'!$C$9/12)*'1. Your Debts'!$D$9,'1. Your Debts'!$E$9),F168*(1+'1. Your Debts'!$C$9/12))))</f>
        <v>0</v>
      </c>
      <c r="G169" s="15" t="n">
        <f aca="false">(B168*'1. Your Debts'!$C$5+C168*'1. Your Debts'!$C$6+D168*'1. Your Debts'!$C$7+E168*'1. Your Debts'!$C$8+F168*'1. Your Debts'!$C$9)/12</f>
        <v>21.8823801397723</v>
      </c>
      <c r="H169" s="15" t="n">
        <f aca="false">I168+G169-I169</f>
        <v>29.2139330490475</v>
      </c>
      <c r="I169" s="15" t="n">
        <f aca="false">SUM(B169:F169)</f>
        <v>1139.34338891285</v>
      </c>
    </row>
    <row r="170" customFormat="false" ht="15" hidden="false" customHeight="false" outlineLevel="0" collapsed="false">
      <c r="A170" s="10" t="n">
        <v>162</v>
      </c>
      <c r="B170" s="15" t="n">
        <f aca="false">MAX(0,B169*(1+'1. Your Debts'!$C$5/12)-IF('1. Your Debts'!$F$5&gt;0,MIN('1. Your Debts'!$F$5,B169*(1+'1. Your Debts'!$C$5/12)),MIN(MAX(B169*(1+'1. Your Debts'!$C$5/12)*'1. Your Debts'!$D$5,'1. Your Debts'!$E$5),B169*(1+'1. Your Debts'!$C$5/12))))</f>
        <v>0</v>
      </c>
      <c r="C170" s="15" t="n">
        <f aca="false">MAX(0,C169*(1+'1. Your Debts'!$C$6/12)-IF('1. Your Debts'!$F$6&gt;0,MIN('1. Your Debts'!$F$6,C169*(1+'1. Your Debts'!$C$6/12)),MIN(MAX(C169*(1+'1. Your Debts'!$C$6/12)*'1. Your Debts'!$D$6,'1. Your Debts'!$E$6),C169*(1+'1. Your Debts'!$C$6/12))))</f>
        <v>1132.05871211999</v>
      </c>
      <c r="D170" s="15" t="n">
        <f aca="false">MAX(0,D169*(1+'1. Your Debts'!$C$7/12)-IF('1. Your Debts'!$F$7&gt;0,MIN('1. Your Debts'!$F$7,D169*(1+'1. Your Debts'!$C$7/12)),MIN(MAX(D169*(1+'1. Your Debts'!$C$7/12)*'1. Your Debts'!$D$7,'1. Your Debts'!$E$7),D169*(1+'1. Your Debts'!$C$7/12))))</f>
        <v>0</v>
      </c>
      <c r="E170" s="15" t="n">
        <f aca="false">MAX(0,E169*(1+'1. Your Debts'!$C$8/12)-IF('1. Your Debts'!$F$8&gt;0,MIN('1. Your Debts'!$F$8,E169*(1+'1. Your Debts'!$C$8/12)),MIN(MAX(E169*(1+'1. Your Debts'!$C$8/12)*'1. Your Debts'!$D$8,'1. Your Debts'!$E$8),E169*(1+'1. Your Debts'!$C$8/12))))</f>
        <v>0</v>
      </c>
      <c r="F170" s="15" t="n">
        <f aca="false">MAX(0,F169*(1+'1. Your Debts'!$C$9/12)-IF('1. Your Debts'!$F$9&gt;0,MIN('1. Your Debts'!$F$9,F169*(1+'1. Your Debts'!$C$9/12)),MIN(MAX(F169*(1+'1. Your Debts'!$C$9/12)*'1. Your Debts'!$D$9,'1. Your Debts'!$E$9),F169*(1+'1. Your Debts'!$C$9/12))))</f>
        <v>0</v>
      </c>
      <c r="G170" s="15" t="n">
        <f aca="false">(B169*'1. Your Debts'!$C$5+C169*'1. Your Debts'!$C$6+D169*'1. Your Debts'!$C$7+E169*'1. Your Debts'!$C$8+F169*'1. Your Debts'!$C$9)/12</f>
        <v>21.7424696717537</v>
      </c>
      <c r="H170" s="15" t="n">
        <f aca="false">I169+G170-I170</f>
        <v>29.0271464646153</v>
      </c>
      <c r="I170" s="15" t="n">
        <f aca="false">SUM(B170:F170)</f>
        <v>1132.05871211999</v>
      </c>
    </row>
    <row r="171" customFormat="false" ht="15" hidden="false" customHeight="false" outlineLevel="0" collapsed="false">
      <c r="A171" s="10" t="n">
        <v>163</v>
      </c>
      <c r="B171" s="15" t="n">
        <f aca="false">MAX(0,B170*(1+'1. Your Debts'!$C$5/12)-IF('1. Your Debts'!$F$5&gt;0,MIN('1. Your Debts'!$F$5,B170*(1+'1. Your Debts'!$C$5/12)),MIN(MAX(B170*(1+'1. Your Debts'!$C$5/12)*'1. Your Debts'!$D$5,'1. Your Debts'!$E$5),B170*(1+'1. Your Debts'!$C$5/12))))</f>
        <v>0</v>
      </c>
      <c r="C171" s="15" t="n">
        <f aca="false">MAX(0,C170*(1+'1. Your Debts'!$C$6/12)-IF('1. Your Debts'!$F$6&gt;0,MIN('1. Your Debts'!$F$6,C170*(1+'1. Your Debts'!$C$6/12)),MIN(MAX(C170*(1+'1. Your Debts'!$C$6/12)*'1. Your Debts'!$D$6,'1. Your Debts'!$E$6),C170*(1+'1. Your Debts'!$C$6/12))))</f>
        <v>1124.82061172938</v>
      </c>
      <c r="D171" s="15" t="n">
        <f aca="false">MAX(0,D170*(1+'1. Your Debts'!$C$7/12)-IF('1. Your Debts'!$F$7&gt;0,MIN('1. Your Debts'!$F$7,D170*(1+'1. Your Debts'!$C$7/12)),MIN(MAX(D170*(1+'1. Your Debts'!$C$7/12)*'1. Your Debts'!$D$7,'1. Your Debts'!$E$7),D170*(1+'1. Your Debts'!$C$7/12))))</f>
        <v>0</v>
      </c>
      <c r="E171" s="15" t="n">
        <f aca="false">MAX(0,E170*(1+'1. Your Debts'!$C$8/12)-IF('1. Your Debts'!$F$8&gt;0,MIN('1. Your Debts'!$F$8,E170*(1+'1. Your Debts'!$C$8/12)),MIN(MAX(E170*(1+'1. Your Debts'!$C$8/12)*'1. Your Debts'!$D$8,'1. Your Debts'!$E$8),E170*(1+'1. Your Debts'!$C$8/12))))</f>
        <v>0</v>
      </c>
      <c r="F171" s="15" t="n">
        <f aca="false">MAX(0,F170*(1+'1. Your Debts'!$C$9/12)-IF('1. Your Debts'!$F$9&gt;0,MIN('1. Your Debts'!$F$9,F170*(1+'1. Your Debts'!$C$9/12)),MIN(MAX(F170*(1+'1. Your Debts'!$C$9/12)*'1. Your Debts'!$D$9,'1. Your Debts'!$E$9),F170*(1+'1. Your Debts'!$C$9/12))))</f>
        <v>0</v>
      </c>
      <c r="G171" s="15" t="n">
        <f aca="false">(B170*'1. Your Debts'!$C$5+C170*'1. Your Debts'!$C$6+D170*'1. Your Debts'!$C$7+E170*'1. Your Debts'!$C$8+F170*'1. Your Debts'!$C$9)/12</f>
        <v>21.6034537562899</v>
      </c>
      <c r="H171" s="15" t="n">
        <f aca="false">I170+G171-I171</f>
        <v>28.8415541469071</v>
      </c>
      <c r="I171" s="15" t="n">
        <f aca="false">SUM(B171:F171)</f>
        <v>1124.82061172938</v>
      </c>
    </row>
    <row r="172" customFormat="false" ht="15" hidden="false" customHeight="false" outlineLevel="0" collapsed="false">
      <c r="A172" s="10" t="n">
        <v>164</v>
      </c>
      <c r="B172" s="15" t="n">
        <f aca="false">MAX(0,B171*(1+'1. Your Debts'!$C$5/12)-IF('1. Your Debts'!$F$5&gt;0,MIN('1. Your Debts'!$F$5,B171*(1+'1. Your Debts'!$C$5/12)),MIN(MAX(B171*(1+'1. Your Debts'!$C$5/12)*'1. Your Debts'!$D$5,'1. Your Debts'!$E$5),B171*(1+'1. Your Debts'!$C$5/12))))</f>
        <v>0</v>
      </c>
      <c r="C172" s="15" t="n">
        <f aca="false">MAX(0,C171*(1+'1. Your Debts'!$C$6/12)-IF('1. Your Debts'!$F$6&gt;0,MIN('1. Your Debts'!$F$6,C171*(1+'1. Your Debts'!$C$6/12)),MIN(MAX(C171*(1+'1. Your Debts'!$C$6/12)*'1. Your Debts'!$D$6,'1. Your Debts'!$E$6),C171*(1+'1. Your Debts'!$C$6/12))))</f>
        <v>1117.62878994313</v>
      </c>
      <c r="D172" s="15" t="n">
        <f aca="false">MAX(0,D171*(1+'1. Your Debts'!$C$7/12)-IF('1. Your Debts'!$F$7&gt;0,MIN('1. Your Debts'!$F$7,D171*(1+'1. Your Debts'!$C$7/12)),MIN(MAX(D171*(1+'1. Your Debts'!$C$7/12)*'1. Your Debts'!$D$7,'1. Your Debts'!$E$7),D171*(1+'1. Your Debts'!$C$7/12))))</f>
        <v>0</v>
      </c>
      <c r="E172" s="15" t="n">
        <f aca="false">MAX(0,E171*(1+'1. Your Debts'!$C$8/12)-IF('1. Your Debts'!$F$8&gt;0,MIN('1. Your Debts'!$F$8,E171*(1+'1. Your Debts'!$C$8/12)),MIN(MAX(E171*(1+'1. Your Debts'!$C$8/12)*'1. Your Debts'!$D$8,'1. Your Debts'!$E$8),E171*(1+'1. Your Debts'!$C$8/12))))</f>
        <v>0</v>
      </c>
      <c r="F172" s="15" t="n">
        <f aca="false">MAX(0,F171*(1+'1. Your Debts'!$C$9/12)-IF('1. Your Debts'!$F$9&gt;0,MIN('1. Your Debts'!$F$9,F171*(1+'1. Your Debts'!$C$9/12)),MIN(MAX(F171*(1+'1. Your Debts'!$C$9/12)*'1. Your Debts'!$D$9,'1. Your Debts'!$E$9),F171*(1+'1. Your Debts'!$C$9/12))))</f>
        <v>0</v>
      </c>
      <c r="G172" s="15" t="n">
        <f aca="false">(B171*'1. Your Debts'!$C$5+C171*'1. Your Debts'!$C$6+D171*'1. Your Debts'!$C$7+E171*'1. Your Debts'!$C$8+F171*'1. Your Debts'!$C$9)/12</f>
        <v>21.4653266738356</v>
      </c>
      <c r="H172" s="15" t="n">
        <f aca="false">I171+G172-I172</f>
        <v>28.6571484600802</v>
      </c>
      <c r="I172" s="15" t="n">
        <f aca="false">SUM(B172:F172)</f>
        <v>1117.62878994313</v>
      </c>
    </row>
    <row r="173" customFormat="false" ht="15" hidden="false" customHeight="false" outlineLevel="0" collapsed="false">
      <c r="A173" s="10" t="n">
        <v>165</v>
      </c>
      <c r="B173" s="15" t="n">
        <f aca="false">MAX(0,B172*(1+'1. Your Debts'!$C$5/12)-IF('1. Your Debts'!$F$5&gt;0,MIN('1. Your Debts'!$F$5,B172*(1+'1. Your Debts'!$C$5/12)),MIN(MAX(B172*(1+'1. Your Debts'!$C$5/12)*'1. Your Debts'!$D$5,'1. Your Debts'!$E$5),B172*(1+'1. Your Debts'!$C$5/12))))</f>
        <v>0</v>
      </c>
      <c r="C173" s="15" t="n">
        <f aca="false">MAX(0,C172*(1+'1. Your Debts'!$C$6/12)-IF('1. Your Debts'!$F$6&gt;0,MIN('1. Your Debts'!$F$6,C172*(1+'1. Your Debts'!$C$6/12)),MIN(MAX(C172*(1+'1. Your Debts'!$C$6/12)*'1. Your Debts'!$D$6,'1. Your Debts'!$E$6),C172*(1+'1. Your Debts'!$C$6/12))))</f>
        <v>1110.48295086743</v>
      </c>
      <c r="D173" s="15" t="n">
        <f aca="false">MAX(0,D172*(1+'1. Your Debts'!$C$7/12)-IF('1. Your Debts'!$F$7&gt;0,MIN('1. Your Debts'!$F$7,D172*(1+'1. Your Debts'!$C$7/12)),MIN(MAX(D172*(1+'1. Your Debts'!$C$7/12)*'1. Your Debts'!$D$7,'1. Your Debts'!$E$7),D172*(1+'1. Your Debts'!$C$7/12))))</f>
        <v>0</v>
      </c>
      <c r="E173" s="15" t="n">
        <f aca="false">MAX(0,E172*(1+'1. Your Debts'!$C$8/12)-IF('1. Your Debts'!$F$8&gt;0,MIN('1. Your Debts'!$F$8,E172*(1+'1. Your Debts'!$C$8/12)),MIN(MAX(E172*(1+'1. Your Debts'!$C$8/12)*'1. Your Debts'!$D$8,'1. Your Debts'!$E$8),E172*(1+'1. Your Debts'!$C$8/12))))</f>
        <v>0</v>
      </c>
      <c r="F173" s="15" t="n">
        <f aca="false">MAX(0,F172*(1+'1. Your Debts'!$C$9/12)-IF('1. Your Debts'!$F$9&gt;0,MIN('1. Your Debts'!$F$9,F172*(1+'1. Your Debts'!$C$9/12)),MIN(MAX(F172*(1+'1. Your Debts'!$C$9/12)*'1. Your Debts'!$D$9,'1. Your Debts'!$E$9),F172*(1+'1. Your Debts'!$C$9/12))))</f>
        <v>0</v>
      </c>
      <c r="G173" s="15" t="n">
        <f aca="false">(B172*'1. Your Debts'!$C$5+C172*'1. Your Debts'!$C$6+D172*'1. Your Debts'!$C$7+E172*'1. Your Debts'!$C$8+F172*'1. Your Debts'!$C$9)/12</f>
        <v>21.3280827414148</v>
      </c>
      <c r="H173" s="15" t="n">
        <f aca="false">I172+G173-I173</f>
        <v>28.4739218171137</v>
      </c>
      <c r="I173" s="15" t="n">
        <f aca="false">SUM(B173:F173)</f>
        <v>1110.48295086743</v>
      </c>
    </row>
    <row r="174" customFormat="false" ht="15" hidden="false" customHeight="false" outlineLevel="0" collapsed="false">
      <c r="A174" s="10" t="n">
        <v>166</v>
      </c>
      <c r="B174" s="15" t="n">
        <f aca="false">MAX(0,B173*(1+'1. Your Debts'!$C$5/12)-IF('1. Your Debts'!$F$5&gt;0,MIN('1. Your Debts'!$F$5,B173*(1+'1. Your Debts'!$C$5/12)),MIN(MAX(B173*(1+'1. Your Debts'!$C$5/12)*'1. Your Debts'!$D$5,'1. Your Debts'!$E$5),B173*(1+'1. Your Debts'!$C$5/12))))</f>
        <v>0</v>
      </c>
      <c r="C174" s="15" t="n">
        <f aca="false">MAX(0,C173*(1+'1. Your Debts'!$C$6/12)-IF('1. Your Debts'!$F$6&gt;0,MIN('1. Your Debts'!$F$6,C173*(1+'1. Your Debts'!$C$6/12)),MIN(MAX(C173*(1+'1. Your Debts'!$C$6/12)*'1. Your Debts'!$D$6,'1. Your Debts'!$E$6),C173*(1+'1. Your Debts'!$C$6/12))))</f>
        <v>1103.38280050032</v>
      </c>
      <c r="D174" s="15" t="n">
        <f aca="false">MAX(0,D173*(1+'1. Your Debts'!$C$7/12)-IF('1. Your Debts'!$F$7&gt;0,MIN('1. Your Debts'!$F$7,D173*(1+'1. Your Debts'!$C$7/12)),MIN(MAX(D173*(1+'1. Your Debts'!$C$7/12)*'1. Your Debts'!$D$7,'1. Your Debts'!$E$7),D173*(1+'1. Your Debts'!$C$7/12))))</f>
        <v>0</v>
      </c>
      <c r="E174" s="15" t="n">
        <f aca="false">MAX(0,E173*(1+'1. Your Debts'!$C$8/12)-IF('1. Your Debts'!$F$8&gt;0,MIN('1. Your Debts'!$F$8,E173*(1+'1. Your Debts'!$C$8/12)),MIN(MAX(E173*(1+'1. Your Debts'!$C$8/12)*'1. Your Debts'!$D$8,'1. Your Debts'!$E$8),E173*(1+'1. Your Debts'!$C$8/12))))</f>
        <v>0</v>
      </c>
      <c r="F174" s="15" t="n">
        <f aca="false">MAX(0,F173*(1+'1. Your Debts'!$C$9/12)-IF('1. Your Debts'!$F$9&gt;0,MIN('1. Your Debts'!$F$9,F173*(1+'1. Your Debts'!$C$9/12)),MIN(MAX(F173*(1+'1. Your Debts'!$C$9/12)*'1. Your Debts'!$D$9,'1. Your Debts'!$E$9),F173*(1+'1. Your Debts'!$C$9/12))))</f>
        <v>0</v>
      </c>
      <c r="G174" s="15" t="n">
        <f aca="false">(B173*'1. Your Debts'!$C$5+C173*'1. Your Debts'!$C$6+D173*'1. Your Debts'!$C$7+E173*'1. Your Debts'!$C$8+F173*'1. Your Debts'!$C$9)/12</f>
        <v>21.1917163123868</v>
      </c>
      <c r="H174" s="15" t="n">
        <f aca="false">I173+G174-I174</f>
        <v>28.2918666794956</v>
      </c>
      <c r="I174" s="15" t="n">
        <f aca="false">SUM(B174:F174)</f>
        <v>1103.38280050032</v>
      </c>
    </row>
    <row r="175" customFormat="false" ht="15" hidden="false" customHeight="false" outlineLevel="0" collapsed="false">
      <c r="A175" s="10" t="n">
        <v>167</v>
      </c>
      <c r="B175" s="15" t="n">
        <f aca="false">MAX(0,B174*(1+'1. Your Debts'!$C$5/12)-IF('1. Your Debts'!$F$5&gt;0,MIN('1. Your Debts'!$F$5,B174*(1+'1. Your Debts'!$C$5/12)),MIN(MAX(B174*(1+'1. Your Debts'!$C$5/12)*'1. Your Debts'!$D$5,'1. Your Debts'!$E$5),B174*(1+'1. Your Debts'!$C$5/12))))</f>
        <v>0</v>
      </c>
      <c r="C175" s="15" t="n">
        <f aca="false">MAX(0,C174*(1+'1. Your Debts'!$C$6/12)-IF('1. Your Debts'!$F$6&gt;0,MIN('1. Your Debts'!$F$6,C174*(1+'1. Your Debts'!$C$6/12)),MIN(MAX(C174*(1+'1. Your Debts'!$C$6/12)*'1. Your Debts'!$D$6,'1. Your Debts'!$E$6),C174*(1+'1. Your Debts'!$C$6/12))))</f>
        <v>1096.32804671962</v>
      </c>
      <c r="D175" s="15" t="n">
        <f aca="false">MAX(0,D174*(1+'1. Your Debts'!$C$7/12)-IF('1. Your Debts'!$F$7&gt;0,MIN('1. Your Debts'!$F$7,D174*(1+'1. Your Debts'!$C$7/12)),MIN(MAX(D174*(1+'1. Your Debts'!$C$7/12)*'1. Your Debts'!$D$7,'1. Your Debts'!$E$7),D174*(1+'1. Your Debts'!$C$7/12))))</f>
        <v>0</v>
      </c>
      <c r="E175" s="15" t="n">
        <f aca="false">MAX(0,E174*(1+'1. Your Debts'!$C$8/12)-IF('1. Your Debts'!$F$8&gt;0,MIN('1. Your Debts'!$F$8,E174*(1+'1. Your Debts'!$C$8/12)),MIN(MAX(E174*(1+'1. Your Debts'!$C$8/12)*'1. Your Debts'!$D$8,'1. Your Debts'!$E$8),E174*(1+'1. Your Debts'!$C$8/12))))</f>
        <v>0</v>
      </c>
      <c r="F175" s="15" t="n">
        <f aca="false">MAX(0,F174*(1+'1. Your Debts'!$C$9/12)-IF('1. Your Debts'!$F$9&gt;0,MIN('1. Your Debts'!$F$9,F174*(1+'1. Your Debts'!$C$9/12)),MIN(MAX(F174*(1+'1. Your Debts'!$C$9/12)*'1. Your Debts'!$D$9,'1. Your Debts'!$E$9),F174*(1+'1. Your Debts'!$C$9/12))))</f>
        <v>0</v>
      </c>
      <c r="G175" s="15" t="n">
        <f aca="false">(B174*'1. Your Debts'!$C$5+C174*'1. Your Debts'!$C$6+D174*'1. Your Debts'!$C$7+E174*'1. Your Debts'!$C$8+F174*'1. Your Debts'!$C$9)/12</f>
        <v>21.0562217762145</v>
      </c>
      <c r="H175" s="15" t="n">
        <f aca="false">I174+G175-I175</f>
        <v>28.1109755569134</v>
      </c>
      <c r="I175" s="15" t="n">
        <f aca="false">SUM(B175:F175)</f>
        <v>1096.32804671962</v>
      </c>
    </row>
    <row r="176" customFormat="false" ht="15" hidden="false" customHeight="false" outlineLevel="0" collapsed="false">
      <c r="A176" s="10" t="n">
        <v>168</v>
      </c>
      <c r="B176" s="15" t="n">
        <f aca="false">MAX(0,B175*(1+'1. Your Debts'!$C$5/12)-IF('1. Your Debts'!$F$5&gt;0,MIN('1. Your Debts'!$F$5,B175*(1+'1. Your Debts'!$C$5/12)),MIN(MAX(B175*(1+'1. Your Debts'!$C$5/12)*'1. Your Debts'!$D$5,'1. Your Debts'!$E$5),B175*(1+'1. Your Debts'!$C$5/12))))</f>
        <v>0</v>
      </c>
      <c r="C176" s="15" t="n">
        <f aca="false">MAX(0,C175*(1+'1. Your Debts'!$C$6/12)-IF('1. Your Debts'!$F$6&gt;0,MIN('1. Your Debts'!$F$6,C175*(1+'1. Your Debts'!$C$6/12)),MIN(MAX(C175*(1+'1. Your Debts'!$C$6/12)*'1. Your Debts'!$D$6,'1. Your Debts'!$E$6),C175*(1+'1. Your Debts'!$C$6/12))))</f>
        <v>1089.31839927091</v>
      </c>
      <c r="D176" s="15" t="n">
        <f aca="false">MAX(0,D175*(1+'1. Your Debts'!$C$7/12)-IF('1. Your Debts'!$F$7&gt;0,MIN('1. Your Debts'!$F$7,D175*(1+'1. Your Debts'!$C$7/12)),MIN(MAX(D175*(1+'1. Your Debts'!$C$7/12)*'1. Your Debts'!$D$7,'1. Your Debts'!$E$7),D175*(1+'1. Your Debts'!$C$7/12))))</f>
        <v>0</v>
      </c>
      <c r="E176" s="15" t="n">
        <f aca="false">MAX(0,E175*(1+'1. Your Debts'!$C$8/12)-IF('1. Your Debts'!$F$8&gt;0,MIN('1. Your Debts'!$F$8,E175*(1+'1. Your Debts'!$C$8/12)),MIN(MAX(E175*(1+'1. Your Debts'!$C$8/12)*'1. Your Debts'!$D$8,'1. Your Debts'!$E$8),E175*(1+'1. Your Debts'!$C$8/12))))</f>
        <v>0</v>
      </c>
      <c r="F176" s="15" t="n">
        <f aca="false">MAX(0,F175*(1+'1. Your Debts'!$C$9/12)-IF('1. Your Debts'!$F$9&gt;0,MIN('1. Your Debts'!$F$9,F175*(1+'1. Your Debts'!$C$9/12)),MIN(MAX(F175*(1+'1. Your Debts'!$C$9/12)*'1. Your Debts'!$D$9,'1. Your Debts'!$E$9),F175*(1+'1. Your Debts'!$C$9/12))))</f>
        <v>0</v>
      </c>
      <c r="G176" s="15" t="n">
        <f aca="false">(B175*'1. Your Debts'!$C$5+C175*'1. Your Debts'!$C$6+D175*'1. Your Debts'!$C$7+E175*'1. Your Debts'!$C$8+F175*'1. Your Debts'!$C$9)/12</f>
        <v>20.9215935582328</v>
      </c>
      <c r="H176" s="15" t="n">
        <f aca="false">I175+G176-I176</f>
        <v>27.9312410069465</v>
      </c>
      <c r="I176" s="15" t="n">
        <f aca="false">SUM(B176:F176)</f>
        <v>1089.31839927091</v>
      </c>
    </row>
    <row r="177" customFormat="false" ht="15" hidden="false" customHeight="false" outlineLevel="0" collapsed="false">
      <c r="A177" s="10" t="n">
        <v>169</v>
      </c>
      <c r="B177" s="15" t="n">
        <f aca="false">MAX(0,B176*(1+'1. Your Debts'!$C$5/12)-IF('1. Your Debts'!$F$5&gt;0,MIN('1. Your Debts'!$F$5,B176*(1+'1. Your Debts'!$C$5/12)),MIN(MAX(B176*(1+'1. Your Debts'!$C$5/12)*'1. Your Debts'!$D$5,'1. Your Debts'!$E$5),B176*(1+'1. Your Debts'!$C$5/12))))</f>
        <v>0</v>
      </c>
      <c r="C177" s="15" t="n">
        <f aca="false">MAX(0,C176*(1+'1. Your Debts'!$C$6/12)-IF('1. Your Debts'!$F$6&gt;0,MIN('1. Your Debts'!$F$6,C176*(1+'1. Your Debts'!$C$6/12)),MIN(MAX(C176*(1+'1. Your Debts'!$C$6/12)*'1. Your Debts'!$D$6,'1. Your Debts'!$E$6),C176*(1+'1. Your Debts'!$C$6/12))))</f>
        <v>1082.35356975557</v>
      </c>
      <c r="D177" s="15" t="n">
        <f aca="false">MAX(0,D176*(1+'1. Your Debts'!$C$7/12)-IF('1. Your Debts'!$F$7&gt;0,MIN('1. Your Debts'!$F$7,D176*(1+'1. Your Debts'!$C$7/12)),MIN(MAX(D176*(1+'1. Your Debts'!$C$7/12)*'1. Your Debts'!$D$7,'1. Your Debts'!$E$7),D176*(1+'1. Your Debts'!$C$7/12))))</f>
        <v>0</v>
      </c>
      <c r="E177" s="15" t="n">
        <f aca="false">MAX(0,E176*(1+'1. Your Debts'!$C$8/12)-IF('1. Your Debts'!$F$8&gt;0,MIN('1. Your Debts'!$F$8,E176*(1+'1. Your Debts'!$C$8/12)),MIN(MAX(E176*(1+'1. Your Debts'!$C$8/12)*'1. Your Debts'!$D$8,'1. Your Debts'!$E$8),E176*(1+'1. Your Debts'!$C$8/12))))</f>
        <v>0</v>
      </c>
      <c r="F177" s="15" t="n">
        <f aca="false">MAX(0,F176*(1+'1. Your Debts'!$C$9/12)-IF('1. Your Debts'!$F$9&gt;0,MIN('1. Your Debts'!$F$9,F176*(1+'1. Your Debts'!$C$9/12)),MIN(MAX(F176*(1+'1. Your Debts'!$C$9/12)*'1. Your Debts'!$D$9,'1. Your Debts'!$E$9),F176*(1+'1. Your Debts'!$C$9/12))))</f>
        <v>0</v>
      </c>
      <c r="G177" s="15" t="n">
        <f aca="false">(B176*'1. Your Debts'!$C$5+C176*'1. Your Debts'!$C$6+D176*'1. Your Debts'!$C$7+E176*'1. Your Debts'!$C$8+F176*'1. Your Debts'!$C$9)/12</f>
        <v>20.7878261194199</v>
      </c>
      <c r="H177" s="15" t="n">
        <f aca="false">I176+G177-I177</f>
        <v>27.7526556347582</v>
      </c>
      <c r="I177" s="15" t="n">
        <f aca="false">SUM(B177:F177)</f>
        <v>1082.35356975557</v>
      </c>
    </row>
    <row r="178" customFormat="false" ht="15" hidden="false" customHeight="false" outlineLevel="0" collapsed="false">
      <c r="A178" s="10" t="n">
        <v>170</v>
      </c>
      <c r="B178" s="15" t="n">
        <f aca="false">MAX(0,B177*(1+'1. Your Debts'!$C$5/12)-IF('1. Your Debts'!$F$5&gt;0,MIN('1. Your Debts'!$F$5,B177*(1+'1. Your Debts'!$C$5/12)),MIN(MAX(B177*(1+'1. Your Debts'!$C$5/12)*'1. Your Debts'!$D$5,'1. Your Debts'!$E$5),B177*(1+'1. Your Debts'!$C$5/12))))</f>
        <v>0</v>
      </c>
      <c r="C178" s="15" t="n">
        <f aca="false">MAX(0,C177*(1+'1. Your Debts'!$C$6/12)-IF('1. Your Debts'!$F$6&gt;0,MIN('1. Your Debts'!$F$6,C177*(1+'1. Your Debts'!$C$6/12)),MIN(MAX(C177*(1+'1. Your Debts'!$C$6/12)*'1. Your Debts'!$D$6,'1. Your Debts'!$E$6),C177*(1+'1. Your Debts'!$C$6/12))))</f>
        <v>1075.43327161895</v>
      </c>
      <c r="D178" s="15" t="n">
        <f aca="false">MAX(0,D177*(1+'1. Your Debts'!$C$7/12)-IF('1. Your Debts'!$F$7&gt;0,MIN('1. Your Debts'!$F$7,D177*(1+'1. Your Debts'!$C$7/12)),MIN(MAX(D177*(1+'1. Your Debts'!$C$7/12)*'1. Your Debts'!$D$7,'1. Your Debts'!$E$7),D177*(1+'1. Your Debts'!$C$7/12))))</f>
        <v>0</v>
      </c>
      <c r="E178" s="15" t="n">
        <f aca="false">MAX(0,E177*(1+'1. Your Debts'!$C$8/12)-IF('1. Your Debts'!$F$8&gt;0,MIN('1. Your Debts'!$F$8,E177*(1+'1. Your Debts'!$C$8/12)),MIN(MAX(E177*(1+'1. Your Debts'!$C$8/12)*'1. Your Debts'!$D$8,'1. Your Debts'!$E$8),E177*(1+'1. Your Debts'!$C$8/12))))</f>
        <v>0</v>
      </c>
      <c r="F178" s="15" t="n">
        <f aca="false">MAX(0,F177*(1+'1. Your Debts'!$C$9/12)-IF('1. Your Debts'!$F$9&gt;0,MIN('1. Your Debts'!$F$9,F177*(1+'1. Your Debts'!$C$9/12)),MIN(MAX(F177*(1+'1. Your Debts'!$C$9/12)*'1. Your Debts'!$D$9,'1. Your Debts'!$E$9),F177*(1+'1. Your Debts'!$C$9/12))))</f>
        <v>0</v>
      </c>
      <c r="G178" s="15" t="n">
        <f aca="false">(B177*'1. Your Debts'!$C$5+C177*'1. Your Debts'!$C$6+D177*'1. Your Debts'!$C$7+E177*'1. Your Debts'!$C$8+F177*'1. Your Debts'!$C$9)/12</f>
        <v>20.6549139561689</v>
      </c>
      <c r="H178" s="15" t="n">
        <f aca="false">I177+G178-I178</f>
        <v>27.5752120927934</v>
      </c>
      <c r="I178" s="15" t="n">
        <f aca="false">SUM(B178:F178)</f>
        <v>1075.43327161895</v>
      </c>
    </row>
    <row r="179" customFormat="false" ht="15" hidden="false" customHeight="false" outlineLevel="0" collapsed="false">
      <c r="A179" s="10" t="n">
        <v>171</v>
      </c>
      <c r="B179" s="15" t="n">
        <f aca="false">MAX(0,B178*(1+'1. Your Debts'!$C$5/12)-IF('1. Your Debts'!$F$5&gt;0,MIN('1. Your Debts'!$F$5,B178*(1+'1. Your Debts'!$C$5/12)),MIN(MAX(B178*(1+'1. Your Debts'!$C$5/12)*'1. Your Debts'!$D$5,'1. Your Debts'!$E$5),B178*(1+'1. Your Debts'!$C$5/12))))</f>
        <v>0</v>
      </c>
      <c r="C179" s="15" t="n">
        <f aca="false">MAX(0,C178*(1+'1. Your Debts'!$C$6/12)-IF('1. Your Debts'!$F$6&gt;0,MIN('1. Your Debts'!$F$6,C178*(1+'1. Your Debts'!$C$6/12)),MIN(MAX(C178*(1+'1. Your Debts'!$C$6/12)*'1. Your Debts'!$D$6,'1. Your Debts'!$E$6),C178*(1+'1. Your Debts'!$C$6/12))))</f>
        <v>1068.55722013853</v>
      </c>
      <c r="D179" s="15" t="n">
        <f aca="false">MAX(0,D178*(1+'1. Your Debts'!$C$7/12)-IF('1. Your Debts'!$F$7&gt;0,MIN('1. Your Debts'!$F$7,D178*(1+'1. Your Debts'!$C$7/12)),MIN(MAX(D178*(1+'1. Your Debts'!$C$7/12)*'1. Your Debts'!$D$7,'1. Your Debts'!$E$7),D178*(1+'1. Your Debts'!$C$7/12))))</f>
        <v>0</v>
      </c>
      <c r="E179" s="15" t="n">
        <f aca="false">MAX(0,E178*(1+'1. Your Debts'!$C$8/12)-IF('1. Your Debts'!$F$8&gt;0,MIN('1. Your Debts'!$F$8,E178*(1+'1. Your Debts'!$C$8/12)),MIN(MAX(E178*(1+'1. Your Debts'!$C$8/12)*'1. Your Debts'!$D$8,'1. Your Debts'!$E$8),E178*(1+'1. Your Debts'!$C$8/12))))</f>
        <v>0</v>
      </c>
      <c r="F179" s="15" t="n">
        <f aca="false">MAX(0,F178*(1+'1. Your Debts'!$C$9/12)-IF('1. Your Debts'!$F$9&gt;0,MIN('1. Your Debts'!$F$9,F178*(1+'1. Your Debts'!$C$9/12)),MIN(MAX(F178*(1+'1. Your Debts'!$C$9/12)*'1. Your Debts'!$D$9,'1. Your Debts'!$E$9),F178*(1+'1. Your Debts'!$C$9/12))))</f>
        <v>0</v>
      </c>
      <c r="G179" s="15" t="n">
        <f aca="false">(B178*'1. Your Debts'!$C$5+C178*'1. Your Debts'!$C$6+D178*'1. Your Debts'!$C$7+E178*'1. Your Debts'!$C$8+F178*'1. Your Debts'!$C$9)/12</f>
        <v>20.5228516000616</v>
      </c>
      <c r="H179" s="15" t="n">
        <f aca="false">I178+G179-I179</f>
        <v>27.3989030804753</v>
      </c>
      <c r="I179" s="15" t="n">
        <f aca="false">SUM(B179:F179)</f>
        <v>1068.55722013853</v>
      </c>
    </row>
    <row r="180" customFormat="false" ht="15" hidden="false" customHeight="false" outlineLevel="0" collapsed="false">
      <c r="A180" s="10" t="n">
        <v>172</v>
      </c>
      <c r="B180" s="15" t="n">
        <f aca="false">MAX(0,B179*(1+'1. Your Debts'!$C$5/12)-IF('1. Your Debts'!$F$5&gt;0,MIN('1. Your Debts'!$F$5,B179*(1+'1. Your Debts'!$C$5/12)),MIN(MAX(B179*(1+'1. Your Debts'!$C$5/12)*'1. Your Debts'!$D$5,'1. Your Debts'!$E$5),B179*(1+'1. Your Debts'!$C$5/12))))</f>
        <v>0</v>
      </c>
      <c r="C180" s="15" t="n">
        <f aca="false">MAX(0,C179*(1+'1. Your Debts'!$C$6/12)-IF('1. Your Debts'!$F$6&gt;0,MIN('1. Your Debts'!$F$6,C179*(1+'1. Your Debts'!$C$6/12)),MIN(MAX(C179*(1+'1. Your Debts'!$C$6/12)*'1. Your Debts'!$D$6,'1. Your Debts'!$E$6),C179*(1+'1. Your Debts'!$C$6/12))))</f>
        <v>1061.72513241227</v>
      </c>
      <c r="D180" s="15" t="n">
        <f aca="false">MAX(0,D179*(1+'1. Your Debts'!$C$7/12)-IF('1. Your Debts'!$F$7&gt;0,MIN('1. Your Debts'!$F$7,D179*(1+'1. Your Debts'!$C$7/12)),MIN(MAX(D179*(1+'1. Your Debts'!$C$7/12)*'1. Your Debts'!$D$7,'1. Your Debts'!$E$7),D179*(1+'1. Your Debts'!$C$7/12))))</f>
        <v>0</v>
      </c>
      <c r="E180" s="15" t="n">
        <f aca="false">MAX(0,E179*(1+'1. Your Debts'!$C$8/12)-IF('1. Your Debts'!$F$8&gt;0,MIN('1. Your Debts'!$F$8,E179*(1+'1. Your Debts'!$C$8/12)),MIN(MAX(E179*(1+'1. Your Debts'!$C$8/12)*'1. Your Debts'!$D$8,'1. Your Debts'!$E$8),E179*(1+'1. Your Debts'!$C$8/12))))</f>
        <v>0</v>
      </c>
      <c r="F180" s="15" t="n">
        <f aca="false">MAX(0,F179*(1+'1. Your Debts'!$C$9/12)-IF('1. Your Debts'!$F$9&gt;0,MIN('1. Your Debts'!$F$9,F179*(1+'1. Your Debts'!$C$9/12)),MIN(MAX(F179*(1+'1. Your Debts'!$C$9/12)*'1. Your Debts'!$D$9,'1. Your Debts'!$E$9),F179*(1+'1. Your Debts'!$C$9/12))))</f>
        <v>0</v>
      </c>
      <c r="G180" s="15" t="n">
        <f aca="false">(B179*'1. Your Debts'!$C$5+C179*'1. Your Debts'!$C$6+D179*'1. Your Debts'!$C$7+E179*'1. Your Debts'!$C$8+F179*'1. Your Debts'!$C$9)/12</f>
        <v>20.3916336176437</v>
      </c>
      <c r="H180" s="15" t="n">
        <f aca="false">I179+G180-I180</f>
        <v>27.2237213439043</v>
      </c>
      <c r="I180" s="15" t="n">
        <f aca="false">SUM(B180:F180)</f>
        <v>1061.72513241227</v>
      </c>
    </row>
    <row r="181" customFormat="false" ht="15" hidden="false" customHeight="false" outlineLevel="0" collapsed="false">
      <c r="A181" s="10" t="n">
        <v>173</v>
      </c>
      <c r="B181" s="15" t="n">
        <f aca="false">MAX(0,B180*(1+'1. Your Debts'!$C$5/12)-IF('1. Your Debts'!$F$5&gt;0,MIN('1. Your Debts'!$F$5,B180*(1+'1. Your Debts'!$C$5/12)),MIN(MAX(B180*(1+'1. Your Debts'!$C$5/12)*'1. Your Debts'!$D$5,'1. Your Debts'!$E$5),B180*(1+'1. Your Debts'!$C$5/12))))</f>
        <v>0</v>
      </c>
      <c r="C181" s="15" t="n">
        <f aca="false">MAX(0,C180*(1+'1. Your Debts'!$C$6/12)-IF('1. Your Debts'!$F$6&gt;0,MIN('1. Your Debts'!$F$6,C180*(1+'1. Your Debts'!$C$6/12)),MIN(MAX(C180*(1+'1. Your Debts'!$C$6/12)*'1. Your Debts'!$D$6,'1. Your Debts'!$E$6),C180*(1+'1. Your Debts'!$C$6/12))))</f>
        <v>1054.93672734691</v>
      </c>
      <c r="D181" s="15" t="n">
        <f aca="false">MAX(0,D180*(1+'1. Your Debts'!$C$7/12)-IF('1. Your Debts'!$F$7&gt;0,MIN('1. Your Debts'!$F$7,D180*(1+'1. Your Debts'!$C$7/12)),MIN(MAX(D180*(1+'1. Your Debts'!$C$7/12)*'1. Your Debts'!$D$7,'1. Your Debts'!$E$7),D180*(1+'1. Your Debts'!$C$7/12))))</f>
        <v>0</v>
      </c>
      <c r="E181" s="15" t="n">
        <f aca="false">MAX(0,E180*(1+'1. Your Debts'!$C$8/12)-IF('1. Your Debts'!$F$8&gt;0,MIN('1. Your Debts'!$F$8,E180*(1+'1. Your Debts'!$C$8/12)),MIN(MAX(E180*(1+'1. Your Debts'!$C$8/12)*'1. Your Debts'!$D$8,'1. Your Debts'!$E$8),E180*(1+'1. Your Debts'!$C$8/12))))</f>
        <v>0</v>
      </c>
      <c r="F181" s="15" t="n">
        <f aca="false">MAX(0,F180*(1+'1. Your Debts'!$C$9/12)-IF('1. Your Debts'!$F$9&gt;0,MIN('1. Your Debts'!$F$9,F180*(1+'1. Your Debts'!$C$9/12)),MIN(MAX(F180*(1+'1. Your Debts'!$C$9/12)*'1. Your Debts'!$D$9,'1. Your Debts'!$E$9),F180*(1+'1. Your Debts'!$C$9/12))))</f>
        <v>0</v>
      </c>
      <c r="G181" s="15" t="n">
        <f aca="false">(B180*'1. Your Debts'!$C$5+C180*'1. Your Debts'!$C$6+D180*'1. Your Debts'!$C$7+E180*'1. Your Debts'!$C$8+F180*'1. Your Debts'!$C$9)/12</f>
        <v>20.2612546102009</v>
      </c>
      <c r="H181" s="15" t="n">
        <f aca="false">I180+G181-I181</f>
        <v>27.0496596755618</v>
      </c>
      <c r="I181" s="15" t="n">
        <f aca="false">SUM(B181:F181)</f>
        <v>1054.93672734691</v>
      </c>
    </row>
    <row r="182" customFormat="false" ht="15" hidden="false" customHeight="false" outlineLevel="0" collapsed="false">
      <c r="A182" s="10" t="n">
        <v>174</v>
      </c>
      <c r="B182" s="15" t="n">
        <f aca="false">MAX(0,B181*(1+'1. Your Debts'!$C$5/12)-IF('1. Your Debts'!$F$5&gt;0,MIN('1. Your Debts'!$F$5,B181*(1+'1. Your Debts'!$C$5/12)),MIN(MAX(B181*(1+'1. Your Debts'!$C$5/12)*'1. Your Debts'!$D$5,'1. Your Debts'!$E$5),B181*(1+'1. Your Debts'!$C$5/12))))</f>
        <v>0</v>
      </c>
      <c r="C182" s="15" t="n">
        <f aca="false">MAX(0,C181*(1+'1. Your Debts'!$C$6/12)-IF('1. Your Debts'!$F$6&gt;0,MIN('1. Your Debts'!$F$6,C181*(1+'1. Your Debts'!$C$6/12)),MIN(MAX(C181*(1+'1. Your Debts'!$C$6/12)*'1. Your Debts'!$D$6,'1. Your Debts'!$E$6),C181*(1+'1. Your Debts'!$C$6/12))))</f>
        <v>1048.19172564644</v>
      </c>
      <c r="D182" s="15" t="n">
        <f aca="false">MAX(0,D181*(1+'1. Your Debts'!$C$7/12)-IF('1. Your Debts'!$F$7&gt;0,MIN('1. Your Debts'!$F$7,D181*(1+'1. Your Debts'!$C$7/12)),MIN(MAX(D181*(1+'1. Your Debts'!$C$7/12)*'1. Your Debts'!$D$7,'1. Your Debts'!$E$7),D181*(1+'1. Your Debts'!$C$7/12))))</f>
        <v>0</v>
      </c>
      <c r="E182" s="15" t="n">
        <f aca="false">MAX(0,E181*(1+'1. Your Debts'!$C$8/12)-IF('1. Your Debts'!$F$8&gt;0,MIN('1. Your Debts'!$F$8,E181*(1+'1. Your Debts'!$C$8/12)),MIN(MAX(E181*(1+'1. Your Debts'!$C$8/12)*'1. Your Debts'!$D$8,'1. Your Debts'!$E$8),E181*(1+'1. Your Debts'!$C$8/12))))</f>
        <v>0</v>
      </c>
      <c r="F182" s="15" t="n">
        <f aca="false">MAX(0,F181*(1+'1. Your Debts'!$C$9/12)-IF('1. Your Debts'!$F$9&gt;0,MIN('1. Your Debts'!$F$9,F181*(1+'1. Your Debts'!$C$9/12)),MIN(MAX(F181*(1+'1. Your Debts'!$C$9/12)*'1. Your Debts'!$D$9,'1. Your Debts'!$E$9),F181*(1+'1. Your Debts'!$C$9/12))))</f>
        <v>0</v>
      </c>
      <c r="G182" s="15" t="n">
        <f aca="false">(B181*'1. Your Debts'!$C$5+C181*'1. Your Debts'!$C$6+D181*'1. Your Debts'!$C$7+E181*'1. Your Debts'!$C$8+F181*'1. Your Debts'!$C$9)/12</f>
        <v>20.1317092135369</v>
      </c>
      <c r="H182" s="15" t="n">
        <f aca="false">I181+G182-I182</f>
        <v>26.8767109140113</v>
      </c>
      <c r="I182" s="15" t="n">
        <f aca="false">SUM(B182:F182)</f>
        <v>1048.19172564644</v>
      </c>
    </row>
    <row r="183" customFormat="false" ht="15" hidden="false" customHeight="false" outlineLevel="0" collapsed="false">
      <c r="A183" s="10" t="n">
        <v>175</v>
      </c>
      <c r="B183" s="15" t="n">
        <f aca="false">MAX(0,B182*(1+'1. Your Debts'!$C$5/12)-IF('1. Your Debts'!$F$5&gt;0,MIN('1. Your Debts'!$F$5,B182*(1+'1. Your Debts'!$C$5/12)),MIN(MAX(B182*(1+'1. Your Debts'!$C$5/12)*'1. Your Debts'!$D$5,'1. Your Debts'!$E$5),B182*(1+'1. Your Debts'!$C$5/12))))</f>
        <v>0</v>
      </c>
      <c r="C183" s="15" t="n">
        <f aca="false">MAX(0,C182*(1+'1. Your Debts'!$C$6/12)-IF('1. Your Debts'!$F$6&gt;0,MIN('1. Your Debts'!$F$6,C182*(1+'1. Your Debts'!$C$6/12)),MIN(MAX(C182*(1+'1. Your Debts'!$C$6/12)*'1. Your Debts'!$D$6,'1. Your Debts'!$E$6),C182*(1+'1. Your Debts'!$C$6/12))))</f>
        <v>1041.48984980059</v>
      </c>
      <c r="D183" s="15" t="n">
        <f aca="false">MAX(0,D182*(1+'1. Your Debts'!$C$7/12)-IF('1. Your Debts'!$F$7&gt;0,MIN('1. Your Debts'!$F$7,D182*(1+'1. Your Debts'!$C$7/12)),MIN(MAX(D182*(1+'1. Your Debts'!$C$7/12)*'1. Your Debts'!$D$7,'1. Your Debts'!$E$7),D182*(1+'1. Your Debts'!$C$7/12))))</f>
        <v>0</v>
      </c>
      <c r="E183" s="15" t="n">
        <f aca="false">MAX(0,E182*(1+'1. Your Debts'!$C$8/12)-IF('1. Your Debts'!$F$8&gt;0,MIN('1. Your Debts'!$F$8,E182*(1+'1. Your Debts'!$C$8/12)),MIN(MAX(E182*(1+'1. Your Debts'!$C$8/12)*'1. Your Debts'!$D$8,'1. Your Debts'!$E$8),E182*(1+'1. Your Debts'!$C$8/12))))</f>
        <v>0</v>
      </c>
      <c r="F183" s="15" t="n">
        <f aca="false">MAX(0,F182*(1+'1. Your Debts'!$C$9/12)-IF('1. Your Debts'!$F$9&gt;0,MIN('1. Your Debts'!$F$9,F182*(1+'1. Your Debts'!$C$9/12)),MIN(MAX(F182*(1+'1. Your Debts'!$C$9/12)*'1. Your Debts'!$D$9,'1. Your Debts'!$E$9),F182*(1+'1. Your Debts'!$C$9/12))))</f>
        <v>0</v>
      </c>
      <c r="G183" s="15" t="n">
        <f aca="false">(B182*'1. Your Debts'!$C$5+C182*'1. Your Debts'!$C$6+D182*'1. Your Debts'!$C$7+E182*'1. Your Debts'!$C$8+F182*'1. Your Debts'!$C$9)/12</f>
        <v>20.0029920977529</v>
      </c>
      <c r="H183" s="15" t="n">
        <f aca="false">I182+G183-I183</f>
        <v>26.7048679436048</v>
      </c>
      <c r="I183" s="15" t="n">
        <f aca="false">SUM(B183:F183)</f>
        <v>1041.48984980059</v>
      </c>
    </row>
    <row r="184" customFormat="false" ht="15" hidden="false" customHeight="false" outlineLevel="0" collapsed="false">
      <c r="A184" s="10" t="n">
        <v>176</v>
      </c>
      <c r="B184" s="15" t="n">
        <f aca="false">MAX(0,B183*(1+'1. Your Debts'!$C$5/12)-IF('1. Your Debts'!$F$5&gt;0,MIN('1. Your Debts'!$F$5,B183*(1+'1. Your Debts'!$C$5/12)),MIN(MAX(B183*(1+'1. Your Debts'!$C$5/12)*'1. Your Debts'!$D$5,'1. Your Debts'!$E$5),B183*(1+'1. Your Debts'!$C$5/12))))</f>
        <v>0</v>
      </c>
      <c r="C184" s="15" t="n">
        <f aca="false">MAX(0,C183*(1+'1. Your Debts'!$C$6/12)-IF('1. Your Debts'!$F$6&gt;0,MIN('1. Your Debts'!$F$6,C183*(1+'1. Your Debts'!$C$6/12)),MIN(MAX(C183*(1+'1. Your Debts'!$C$6/12)*'1. Your Debts'!$D$6,'1. Your Debts'!$E$6),C183*(1+'1. Your Debts'!$C$6/12))))</f>
        <v>1034.83082407342</v>
      </c>
      <c r="D184" s="15" t="n">
        <f aca="false">MAX(0,D183*(1+'1. Your Debts'!$C$7/12)-IF('1. Your Debts'!$F$7&gt;0,MIN('1. Your Debts'!$F$7,D183*(1+'1. Your Debts'!$C$7/12)),MIN(MAX(D183*(1+'1. Your Debts'!$C$7/12)*'1. Your Debts'!$D$7,'1. Your Debts'!$E$7),D183*(1+'1. Your Debts'!$C$7/12))))</f>
        <v>0</v>
      </c>
      <c r="E184" s="15" t="n">
        <f aca="false">MAX(0,E183*(1+'1. Your Debts'!$C$8/12)-IF('1. Your Debts'!$F$8&gt;0,MIN('1. Your Debts'!$F$8,E183*(1+'1. Your Debts'!$C$8/12)),MIN(MAX(E183*(1+'1. Your Debts'!$C$8/12)*'1. Your Debts'!$D$8,'1. Your Debts'!$E$8),E183*(1+'1. Your Debts'!$C$8/12))))</f>
        <v>0</v>
      </c>
      <c r="F184" s="15" t="n">
        <f aca="false">MAX(0,F183*(1+'1. Your Debts'!$C$9/12)-IF('1. Your Debts'!$F$9&gt;0,MIN('1. Your Debts'!$F$9,F183*(1+'1. Your Debts'!$C$9/12)),MIN(MAX(F183*(1+'1. Your Debts'!$C$9/12)*'1. Your Debts'!$D$9,'1. Your Debts'!$E$9),F183*(1+'1. Your Debts'!$C$9/12))))</f>
        <v>0</v>
      </c>
      <c r="G184" s="15" t="n">
        <f aca="false">(B183*'1. Your Debts'!$C$5+C183*'1. Your Debts'!$C$6+D183*'1. Your Debts'!$C$7+E183*'1. Your Debts'!$C$8+F183*'1. Your Debts'!$C$9)/12</f>
        <v>19.8750979670279</v>
      </c>
      <c r="H184" s="15" t="n">
        <f aca="false">I183+G184-I184</f>
        <v>26.5341236941904</v>
      </c>
      <c r="I184" s="15" t="n">
        <f aca="false">SUM(B184:F184)</f>
        <v>1034.83082407342</v>
      </c>
    </row>
    <row r="185" customFormat="false" ht="15" hidden="false" customHeight="false" outlineLevel="0" collapsed="false">
      <c r="A185" s="10" t="n">
        <v>177</v>
      </c>
      <c r="B185" s="15" t="n">
        <f aca="false">MAX(0,B184*(1+'1. Your Debts'!$C$5/12)-IF('1. Your Debts'!$F$5&gt;0,MIN('1. Your Debts'!$F$5,B184*(1+'1. Your Debts'!$C$5/12)),MIN(MAX(B184*(1+'1. Your Debts'!$C$5/12)*'1. Your Debts'!$D$5,'1. Your Debts'!$E$5),B184*(1+'1. Your Debts'!$C$5/12))))</f>
        <v>0</v>
      </c>
      <c r="C185" s="15" t="n">
        <f aca="false">MAX(0,C184*(1+'1. Your Debts'!$C$6/12)-IF('1. Your Debts'!$F$6&gt;0,MIN('1. Your Debts'!$F$6,C184*(1+'1. Your Debts'!$C$6/12)),MIN(MAX(C184*(1+'1. Your Debts'!$C$6/12)*'1. Your Debts'!$D$6,'1. Your Debts'!$E$6),C184*(1+'1. Your Debts'!$C$6/12))))</f>
        <v>1028.21437449201</v>
      </c>
      <c r="D185" s="15" t="n">
        <f aca="false">MAX(0,D184*(1+'1. Your Debts'!$C$7/12)-IF('1. Your Debts'!$F$7&gt;0,MIN('1. Your Debts'!$F$7,D184*(1+'1. Your Debts'!$C$7/12)),MIN(MAX(D184*(1+'1. Your Debts'!$C$7/12)*'1. Your Debts'!$D$7,'1. Your Debts'!$E$7),D184*(1+'1. Your Debts'!$C$7/12))))</f>
        <v>0</v>
      </c>
      <c r="E185" s="15" t="n">
        <f aca="false">MAX(0,E184*(1+'1. Your Debts'!$C$8/12)-IF('1. Your Debts'!$F$8&gt;0,MIN('1. Your Debts'!$F$8,E184*(1+'1. Your Debts'!$C$8/12)),MIN(MAX(E184*(1+'1. Your Debts'!$C$8/12)*'1. Your Debts'!$D$8,'1. Your Debts'!$E$8),E184*(1+'1. Your Debts'!$C$8/12))))</f>
        <v>0</v>
      </c>
      <c r="F185" s="15" t="n">
        <f aca="false">MAX(0,F184*(1+'1. Your Debts'!$C$9/12)-IF('1. Your Debts'!$F$9&gt;0,MIN('1. Your Debts'!$F$9,F184*(1+'1. Your Debts'!$C$9/12)),MIN(MAX(F184*(1+'1. Your Debts'!$C$9/12)*'1. Your Debts'!$D$9,'1. Your Debts'!$E$9),F184*(1+'1. Your Debts'!$C$9/12))))</f>
        <v>0</v>
      </c>
      <c r="G185" s="15" t="n">
        <f aca="false">(B184*'1. Your Debts'!$C$5+C184*'1. Your Debts'!$C$6+D184*'1. Your Debts'!$C$7+E184*'1. Your Debts'!$C$8+F184*'1. Your Debts'!$C$9)/12</f>
        <v>19.7480215594012</v>
      </c>
      <c r="H185" s="15" t="n">
        <f aca="false">I184+G185-I185</f>
        <v>26.3644711408206</v>
      </c>
      <c r="I185" s="15" t="n">
        <f aca="false">SUM(B185:F185)</f>
        <v>1028.21437449201</v>
      </c>
    </row>
    <row r="186" customFormat="false" ht="15" hidden="false" customHeight="false" outlineLevel="0" collapsed="false">
      <c r="A186" s="10" t="n">
        <v>178</v>
      </c>
      <c r="B186" s="15" t="n">
        <f aca="false">MAX(0,B185*(1+'1. Your Debts'!$C$5/12)-IF('1. Your Debts'!$F$5&gt;0,MIN('1. Your Debts'!$F$5,B185*(1+'1. Your Debts'!$C$5/12)),MIN(MAX(B185*(1+'1. Your Debts'!$C$5/12)*'1. Your Debts'!$D$5,'1. Your Debts'!$E$5),B185*(1+'1. Your Debts'!$C$5/12))))</f>
        <v>0</v>
      </c>
      <c r="C186" s="15" t="n">
        <f aca="false">MAX(0,C185*(1+'1. Your Debts'!$C$6/12)-IF('1. Your Debts'!$F$6&gt;0,MIN('1. Your Debts'!$F$6,C185*(1+'1. Your Debts'!$C$6/12)),MIN(MAX(C185*(1+'1. Your Debts'!$C$6/12)*'1. Your Debts'!$D$6,'1. Your Debts'!$E$6),C185*(1+'1. Your Debts'!$C$6/12))))</f>
        <v>1021.6402288351</v>
      </c>
      <c r="D186" s="15" t="n">
        <f aca="false">MAX(0,D185*(1+'1. Your Debts'!$C$7/12)-IF('1. Your Debts'!$F$7&gt;0,MIN('1. Your Debts'!$F$7,D185*(1+'1. Your Debts'!$C$7/12)),MIN(MAX(D185*(1+'1. Your Debts'!$C$7/12)*'1. Your Debts'!$D$7,'1. Your Debts'!$E$7),D185*(1+'1. Your Debts'!$C$7/12))))</f>
        <v>0</v>
      </c>
      <c r="E186" s="15" t="n">
        <f aca="false">MAX(0,E185*(1+'1. Your Debts'!$C$8/12)-IF('1. Your Debts'!$F$8&gt;0,MIN('1. Your Debts'!$F$8,E185*(1+'1. Your Debts'!$C$8/12)),MIN(MAX(E185*(1+'1. Your Debts'!$C$8/12)*'1. Your Debts'!$D$8,'1. Your Debts'!$E$8),E185*(1+'1. Your Debts'!$C$8/12))))</f>
        <v>0</v>
      </c>
      <c r="F186" s="15" t="n">
        <f aca="false">MAX(0,F185*(1+'1. Your Debts'!$C$9/12)-IF('1. Your Debts'!$F$9&gt;0,MIN('1. Your Debts'!$F$9,F185*(1+'1. Your Debts'!$C$9/12)),MIN(MAX(F185*(1+'1. Your Debts'!$C$9/12)*'1. Your Debts'!$D$9,'1. Your Debts'!$E$9),F185*(1+'1. Your Debts'!$C$9/12))))</f>
        <v>0</v>
      </c>
      <c r="G186" s="15" t="n">
        <f aca="false">(B185*'1. Your Debts'!$C$5+C185*'1. Your Debts'!$C$6+D185*'1. Your Debts'!$C$7+E185*'1. Your Debts'!$C$8+F185*'1. Your Debts'!$C$9)/12</f>
        <v>19.6217576465558</v>
      </c>
      <c r="H186" s="15" t="n">
        <f aca="false">I185+G186-I186</f>
        <v>26.195903303464</v>
      </c>
      <c r="I186" s="15" t="n">
        <f aca="false">SUM(B186:F186)</f>
        <v>1021.6402288351</v>
      </c>
    </row>
    <row r="187" customFormat="false" ht="15" hidden="false" customHeight="false" outlineLevel="0" collapsed="false">
      <c r="A187" s="10" t="n">
        <v>179</v>
      </c>
      <c r="B187" s="15" t="n">
        <f aca="false">MAX(0,B186*(1+'1. Your Debts'!$C$5/12)-IF('1. Your Debts'!$F$5&gt;0,MIN('1. Your Debts'!$F$5,B186*(1+'1. Your Debts'!$C$5/12)),MIN(MAX(B186*(1+'1. Your Debts'!$C$5/12)*'1. Your Debts'!$D$5,'1. Your Debts'!$E$5),B186*(1+'1. Your Debts'!$C$5/12))))</f>
        <v>0</v>
      </c>
      <c r="C187" s="15" t="n">
        <f aca="false">MAX(0,C186*(1+'1. Your Debts'!$C$6/12)-IF('1. Your Debts'!$F$6&gt;0,MIN('1. Your Debts'!$F$6,C186*(1+'1. Your Debts'!$C$6/12)),MIN(MAX(C186*(1+'1. Your Debts'!$C$6/12)*'1. Your Debts'!$D$6,'1. Your Debts'!$E$6),C186*(1+'1. Your Debts'!$C$6/12))))</f>
        <v>1015.10811662198</v>
      </c>
      <c r="D187" s="15" t="n">
        <f aca="false">MAX(0,D186*(1+'1. Your Debts'!$C$7/12)-IF('1. Your Debts'!$F$7&gt;0,MIN('1. Your Debts'!$F$7,D186*(1+'1. Your Debts'!$C$7/12)),MIN(MAX(D186*(1+'1. Your Debts'!$C$7/12)*'1. Your Debts'!$D$7,'1. Your Debts'!$E$7),D186*(1+'1. Your Debts'!$C$7/12))))</f>
        <v>0</v>
      </c>
      <c r="E187" s="15" t="n">
        <f aca="false">MAX(0,E186*(1+'1. Your Debts'!$C$8/12)-IF('1. Your Debts'!$F$8&gt;0,MIN('1. Your Debts'!$F$8,E186*(1+'1. Your Debts'!$C$8/12)),MIN(MAX(E186*(1+'1. Your Debts'!$C$8/12)*'1. Your Debts'!$D$8,'1. Your Debts'!$E$8),E186*(1+'1. Your Debts'!$C$8/12))))</f>
        <v>0</v>
      </c>
      <c r="F187" s="15" t="n">
        <f aca="false">MAX(0,F186*(1+'1. Your Debts'!$C$9/12)-IF('1. Your Debts'!$F$9&gt;0,MIN('1. Your Debts'!$F$9,F186*(1+'1. Your Debts'!$C$9/12)),MIN(MAX(F186*(1+'1. Your Debts'!$C$9/12)*'1. Your Debts'!$D$9,'1. Your Debts'!$E$9),F186*(1+'1. Your Debts'!$C$9/12))))</f>
        <v>0</v>
      </c>
      <c r="G187" s="15" t="n">
        <f aca="false">(B186*'1. Your Debts'!$C$5+C186*'1. Your Debts'!$C$6+D186*'1. Your Debts'!$C$7+E186*'1. Your Debts'!$C$8+F186*'1. Your Debts'!$C$9)/12</f>
        <v>19.4963010336031</v>
      </c>
      <c r="H187" s="15" t="n">
        <f aca="false">I186+G187-I187</f>
        <v>26.0284132467175</v>
      </c>
      <c r="I187" s="15" t="n">
        <f aca="false">SUM(B187:F187)</f>
        <v>1015.10811662198</v>
      </c>
    </row>
    <row r="188" customFormat="false" ht="15" hidden="false" customHeight="false" outlineLevel="0" collapsed="false">
      <c r="A188" s="10" t="n">
        <v>180</v>
      </c>
      <c r="B188" s="15" t="n">
        <f aca="false">MAX(0,B187*(1+'1. Your Debts'!$C$5/12)-IF('1. Your Debts'!$F$5&gt;0,MIN('1. Your Debts'!$F$5,B187*(1+'1. Your Debts'!$C$5/12)),MIN(MAX(B187*(1+'1. Your Debts'!$C$5/12)*'1. Your Debts'!$D$5,'1. Your Debts'!$E$5),B187*(1+'1. Your Debts'!$C$5/12))))</f>
        <v>0</v>
      </c>
      <c r="C188" s="15" t="n">
        <f aca="false">MAX(0,C187*(1+'1. Your Debts'!$C$6/12)-IF('1. Your Debts'!$F$6&gt;0,MIN('1. Your Debts'!$F$6,C187*(1+'1. Your Debts'!$C$6/12)),MIN(MAX(C187*(1+'1. Your Debts'!$C$6/12)*'1. Your Debts'!$D$6,'1. Your Debts'!$E$6),C187*(1+'1. Your Debts'!$C$6/12))))</f>
        <v>1008.61776910133</v>
      </c>
      <c r="D188" s="15" t="n">
        <f aca="false">MAX(0,D187*(1+'1. Your Debts'!$C$7/12)-IF('1. Your Debts'!$F$7&gt;0,MIN('1. Your Debts'!$F$7,D187*(1+'1. Your Debts'!$C$7/12)),MIN(MAX(D187*(1+'1. Your Debts'!$C$7/12)*'1. Your Debts'!$D$7,'1. Your Debts'!$E$7),D187*(1+'1. Your Debts'!$C$7/12))))</f>
        <v>0</v>
      </c>
      <c r="E188" s="15" t="n">
        <f aca="false">MAX(0,E187*(1+'1. Your Debts'!$C$8/12)-IF('1. Your Debts'!$F$8&gt;0,MIN('1. Your Debts'!$F$8,E187*(1+'1. Your Debts'!$C$8/12)),MIN(MAX(E187*(1+'1. Your Debts'!$C$8/12)*'1. Your Debts'!$D$8,'1. Your Debts'!$E$8),E187*(1+'1. Your Debts'!$C$8/12))))</f>
        <v>0</v>
      </c>
      <c r="F188" s="15" t="n">
        <f aca="false">MAX(0,F187*(1+'1. Your Debts'!$C$9/12)-IF('1. Your Debts'!$F$9&gt;0,MIN('1. Your Debts'!$F$9,F187*(1+'1. Your Debts'!$C$9/12)),MIN(MAX(F187*(1+'1. Your Debts'!$C$9/12)*'1. Your Debts'!$D$9,'1. Your Debts'!$E$9),F187*(1+'1. Your Debts'!$C$9/12))))</f>
        <v>0</v>
      </c>
      <c r="G188" s="15" t="n">
        <f aca="false">(B187*'1. Your Debts'!$C$5+C187*'1. Your Debts'!$C$6+D187*'1. Your Debts'!$C$7+E187*'1. Your Debts'!$C$8+F187*'1. Your Debts'!$C$9)/12</f>
        <v>19.3716465588695</v>
      </c>
      <c r="H188" s="15" t="n">
        <f aca="false">I187+G188-I188</f>
        <v>25.8619940795213</v>
      </c>
      <c r="I188" s="15" t="n">
        <f aca="false">SUM(B188:F188)</f>
        <v>1008.61776910133</v>
      </c>
    </row>
    <row r="189" customFormat="false" ht="15" hidden="false" customHeight="false" outlineLevel="0" collapsed="false">
      <c r="A189" s="10" t="n">
        <v>181</v>
      </c>
      <c r="B189" s="15" t="n">
        <f aca="false">MAX(0,B188*(1+'1. Your Debts'!$C$5/12)-IF('1. Your Debts'!$F$5&gt;0,MIN('1. Your Debts'!$F$5,B188*(1+'1. Your Debts'!$C$5/12)),MIN(MAX(B188*(1+'1. Your Debts'!$C$5/12)*'1. Your Debts'!$D$5,'1. Your Debts'!$E$5),B188*(1+'1. Your Debts'!$C$5/12))))</f>
        <v>0</v>
      </c>
      <c r="C189" s="15" t="n">
        <f aca="false">MAX(0,C188*(1+'1. Your Debts'!$C$6/12)-IF('1. Your Debts'!$F$6&gt;0,MIN('1. Your Debts'!$F$6,C188*(1+'1. Your Debts'!$C$6/12)),MIN(MAX(C188*(1+'1. Your Debts'!$C$6/12)*'1. Your Debts'!$D$6,'1. Your Debts'!$E$6),C188*(1+'1. Your Debts'!$C$6/12))))</f>
        <v>1002.16891924014</v>
      </c>
      <c r="D189" s="15" t="n">
        <f aca="false">MAX(0,D188*(1+'1. Your Debts'!$C$7/12)-IF('1. Your Debts'!$F$7&gt;0,MIN('1. Your Debts'!$F$7,D188*(1+'1. Your Debts'!$C$7/12)),MIN(MAX(D188*(1+'1. Your Debts'!$C$7/12)*'1. Your Debts'!$D$7,'1. Your Debts'!$E$7),D188*(1+'1. Your Debts'!$C$7/12))))</f>
        <v>0</v>
      </c>
      <c r="E189" s="15" t="n">
        <f aca="false">MAX(0,E188*(1+'1. Your Debts'!$C$8/12)-IF('1. Your Debts'!$F$8&gt;0,MIN('1. Your Debts'!$F$8,E188*(1+'1. Your Debts'!$C$8/12)),MIN(MAX(E188*(1+'1. Your Debts'!$C$8/12)*'1. Your Debts'!$D$8,'1. Your Debts'!$E$8),E188*(1+'1. Your Debts'!$C$8/12))))</f>
        <v>0</v>
      </c>
      <c r="F189" s="15" t="n">
        <f aca="false">MAX(0,F188*(1+'1. Your Debts'!$C$9/12)-IF('1. Your Debts'!$F$9&gt;0,MIN('1. Your Debts'!$F$9,F188*(1+'1. Your Debts'!$C$9/12)),MIN(MAX(F188*(1+'1. Your Debts'!$C$9/12)*'1. Your Debts'!$D$9,'1. Your Debts'!$E$9),F188*(1+'1. Your Debts'!$C$9/12))))</f>
        <v>0</v>
      </c>
      <c r="G189" s="15" t="n">
        <f aca="false">(B188*'1. Your Debts'!$C$5+C188*'1. Your Debts'!$C$6+D188*'1. Your Debts'!$C$7+E188*'1. Your Debts'!$C$8+F188*'1. Your Debts'!$C$9)/12</f>
        <v>19.2477890936837</v>
      </c>
      <c r="H189" s="15" t="n">
        <f aca="false">I188+G189-I189</f>
        <v>25.6966389548753</v>
      </c>
      <c r="I189" s="15" t="n">
        <f aca="false">SUM(B189:F189)</f>
        <v>1002.16891924014</v>
      </c>
    </row>
    <row r="190" customFormat="false" ht="15" hidden="false" customHeight="false" outlineLevel="0" collapsed="false">
      <c r="A190" s="10" t="n">
        <v>182</v>
      </c>
      <c r="B190" s="15" t="n">
        <f aca="false">MAX(0,B189*(1+'1. Your Debts'!$C$5/12)-IF('1. Your Debts'!$F$5&gt;0,MIN('1. Your Debts'!$F$5,B189*(1+'1. Your Debts'!$C$5/12)),MIN(MAX(B189*(1+'1. Your Debts'!$C$5/12)*'1. Your Debts'!$D$5,'1. Your Debts'!$E$5),B189*(1+'1. Your Debts'!$C$5/12))))</f>
        <v>0</v>
      </c>
      <c r="C190" s="15" t="n">
        <f aca="false">MAX(0,C189*(1+'1. Your Debts'!$C$6/12)-IF('1. Your Debts'!$F$6&gt;0,MIN('1. Your Debts'!$F$6,C189*(1+'1. Your Debts'!$C$6/12)),MIN(MAX(C189*(1+'1. Your Debts'!$C$6/12)*'1. Your Debts'!$D$6,'1. Your Debts'!$E$6),C189*(1+'1. Your Debts'!$C$6/12))))</f>
        <v>995.761301712747</v>
      </c>
      <c r="D190" s="15" t="n">
        <f aca="false">MAX(0,D189*(1+'1. Your Debts'!$C$7/12)-IF('1. Your Debts'!$F$7&gt;0,MIN('1. Your Debts'!$F$7,D189*(1+'1. Your Debts'!$C$7/12)),MIN(MAX(D189*(1+'1. Your Debts'!$C$7/12)*'1. Your Debts'!$D$7,'1. Your Debts'!$E$7),D189*(1+'1. Your Debts'!$C$7/12))))</f>
        <v>0</v>
      </c>
      <c r="E190" s="15" t="n">
        <f aca="false">MAX(0,E189*(1+'1. Your Debts'!$C$8/12)-IF('1. Your Debts'!$F$8&gt;0,MIN('1. Your Debts'!$F$8,E189*(1+'1. Your Debts'!$C$8/12)),MIN(MAX(E189*(1+'1. Your Debts'!$C$8/12)*'1. Your Debts'!$D$8,'1. Your Debts'!$E$8),E189*(1+'1. Your Debts'!$C$8/12))))</f>
        <v>0</v>
      </c>
      <c r="F190" s="15" t="n">
        <f aca="false">MAX(0,F189*(1+'1. Your Debts'!$C$9/12)-IF('1. Your Debts'!$F$9&gt;0,MIN('1. Your Debts'!$F$9,F189*(1+'1. Your Debts'!$C$9/12)),MIN(MAX(F189*(1+'1. Your Debts'!$C$9/12)*'1. Your Debts'!$D$9,'1. Your Debts'!$E$9),F189*(1+'1. Your Debts'!$C$9/12))))</f>
        <v>0</v>
      </c>
      <c r="G190" s="15" t="n">
        <f aca="false">(B189*'1. Your Debts'!$C$5+C189*'1. Your Debts'!$C$6+D189*'1. Your Debts'!$C$7+E189*'1. Your Debts'!$C$8+F189*'1. Your Debts'!$C$9)/12</f>
        <v>19.124723542166</v>
      </c>
      <c r="H190" s="15" t="n">
        <f aca="false">I189+G190-I190</f>
        <v>25.5323410695577</v>
      </c>
      <c r="I190" s="15" t="n">
        <f aca="false">SUM(B190:F190)</f>
        <v>995.761301712747</v>
      </c>
    </row>
    <row r="191" customFormat="false" ht="15" hidden="false" customHeight="false" outlineLevel="0" collapsed="false">
      <c r="A191" s="10" t="n">
        <v>183</v>
      </c>
      <c r="B191" s="15" t="n">
        <f aca="false">MAX(0,B190*(1+'1. Your Debts'!$C$5/12)-IF('1. Your Debts'!$F$5&gt;0,MIN('1. Your Debts'!$F$5,B190*(1+'1. Your Debts'!$C$5/12)),MIN(MAX(B190*(1+'1. Your Debts'!$C$5/12)*'1. Your Debts'!$D$5,'1. Your Debts'!$E$5),B190*(1+'1. Your Debts'!$C$5/12))))</f>
        <v>0</v>
      </c>
      <c r="C191" s="15" t="n">
        <f aca="false">MAX(0,C190*(1+'1. Your Debts'!$C$6/12)-IF('1. Your Debts'!$F$6&gt;0,MIN('1. Your Debts'!$F$6,C190*(1+'1. Your Debts'!$C$6/12)),MIN(MAX(C190*(1+'1. Your Debts'!$C$6/12)*'1. Your Debts'!$D$6,'1. Your Debts'!$E$6),C190*(1+'1. Your Debts'!$C$6/12))))</f>
        <v>989.394652889921</v>
      </c>
      <c r="D191" s="15" t="n">
        <f aca="false">MAX(0,D190*(1+'1. Your Debts'!$C$7/12)-IF('1. Your Debts'!$F$7&gt;0,MIN('1. Your Debts'!$F$7,D190*(1+'1. Your Debts'!$C$7/12)),MIN(MAX(D190*(1+'1. Your Debts'!$C$7/12)*'1. Your Debts'!$D$7,'1. Your Debts'!$E$7),D190*(1+'1. Your Debts'!$C$7/12))))</f>
        <v>0</v>
      </c>
      <c r="E191" s="15" t="n">
        <f aca="false">MAX(0,E190*(1+'1. Your Debts'!$C$8/12)-IF('1. Your Debts'!$F$8&gt;0,MIN('1. Your Debts'!$F$8,E190*(1+'1. Your Debts'!$C$8/12)),MIN(MAX(E190*(1+'1. Your Debts'!$C$8/12)*'1. Your Debts'!$D$8,'1. Your Debts'!$E$8),E190*(1+'1. Your Debts'!$C$8/12))))</f>
        <v>0</v>
      </c>
      <c r="F191" s="15" t="n">
        <f aca="false">MAX(0,F190*(1+'1. Your Debts'!$C$9/12)-IF('1. Your Debts'!$F$9&gt;0,MIN('1. Your Debts'!$F$9,F190*(1+'1. Your Debts'!$C$9/12)),MIN(MAX(F190*(1+'1. Your Debts'!$C$9/12)*'1. Your Debts'!$D$9,'1. Your Debts'!$E$9),F190*(1+'1. Your Debts'!$C$9/12))))</f>
        <v>0</v>
      </c>
      <c r="G191" s="15" t="n">
        <f aca="false">(B190*'1. Your Debts'!$C$5+C190*'1. Your Debts'!$C$6+D190*'1. Your Debts'!$C$7+E190*'1. Your Debts'!$C$8+F190*'1. Your Debts'!$C$9)/12</f>
        <v>19.0024448410183</v>
      </c>
      <c r="H191" s="15" t="n">
        <f aca="false">I190+G191-I191</f>
        <v>25.3690936638442</v>
      </c>
      <c r="I191" s="15" t="n">
        <f aca="false">SUM(B191:F191)</f>
        <v>989.394652889921</v>
      </c>
    </row>
    <row r="192" customFormat="false" ht="15" hidden="false" customHeight="false" outlineLevel="0" collapsed="false">
      <c r="A192" s="10" t="n">
        <v>184</v>
      </c>
      <c r="B192" s="15" t="n">
        <f aca="false">MAX(0,B191*(1+'1. Your Debts'!$C$5/12)-IF('1. Your Debts'!$F$5&gt;0,MIN('1. Your Debts'!$F$5,B191*(1+'1. Your Debts'!$C$5/12)),MIN(MAX(B191*(1+'1. Your Debts'!$C$5/12)*'1. Your Debts'!$D$5,'1. Your Debts'!$E$5),B191*(1+'1. Your Debts'!$C$5/12))))</f>
        <v>0</v>
      </c>
      <c r="C192" s="15" t="n">
        <f aca="false">MAX(0,C191*(1+'1. Your Debts'!$C$6/12)-IF('1. Your Debts'!$F$6&gt;0,MIN('1. Your Debts'!$F$6,C191*(1+'1. Your Debts'!$C$6/12)),MIN(MAX(C191*(1+'1. Your Debts'!$C$6/12)*'1. Your Debts'!$D$6,'1. Your Debts'!$E$6),C191*(1+'1. Your Debts'!$C$6/12))))</f>
        <v>983.068710828006</v>
      </c>
      <c r="D192" s="15" t="n">
        <f aca="false">MAX(0,D191*(1+'1. Your Debts'!$C$7/12)-IF('1. Your Debts'!$F$7&gt;0,MIN('1. Your Debts'!$F$7,D191*(1+'1. Your Debts'!$C$7/12)),MIN(MAX(D191*(1+'1. Your Debts'!$C$7/12)*'1. Your Debts'!$D$7,'1. Your Debts'!$E$7),D191*(1+'1. Your Debts'!$C$7/12))))</f>
        <v>0</v>
      </c>
      <c r="E192" s="15" t="n">
        <f aca="false">MAX(0,E191*(1+'1. Your Debts'!$C$8/12)-IF('1. Your Debts'!$F$8&gt;0,MIN('1. Your Debts'!$F$8,E191*(1+'1. Your Debts'!$C$8/12)),MIN(MAX(E191*(1+'1. Your Debts'!$C$8/12)*'1. Your Debts'!$D$8,'1. Your Debts'!$E$8),E191*(1+'1. Your Debts'!$C$8/12))))</f>
        <v>0</v>
      </c>
      <c r="F192" s="15" t="n">
        <f aca="false">MAX(0,F191*(1+'1. Your Debts'!$C$9/12)-IF('1. Your Debts'!$F$9&gt;0,MIN('1. Your Debts'!$F$9,F191*(1+'1. Your Debts'!$C$9/12)),MIN(MAX(F191*(1+'1. Your Debts'!$C$9/12)*'1. Your Debts'!$D$9,'1. Your Debts'!$E$9),F191*(1+'1. Your Debts'!$C$9/12))))</f>
        <v>0</v>
      </c>
      <c r="G192" s="15" t="n">
        <f aca="false">(B191*'1. Your Debts'!$C$5+C191*'1. Your Debts'!$C$6+D191*'1. Your Debts'!$C$7+E191*'1. Your Debts'!$C$8+F191*'1. Your Debts'!$C$9)/12</f>
        <v>18.880947959316</v>
      </c>
      <c r="H192" s="15" t="n">
        <f aca="false">I191+G192-I192</f>
        <v>25.2068900212309</v>
      </c>
      <c r="I192" s="15" t="n">
        <f aca="false">SUM(B192:F192)</f>
        <v>983.068710828006</v>
      </c>
    </row>
    <row r="193" customFormat="false" ht="15" hidden="false" customHeight="false" outlineLevel="0" collapsed="false">
      <c r="A193" s="10" t="n">
        <v>185</v>
      </c>
      <c r="B193" s="15" t="n">
        <f aca="false">MAX(0,B192*(1+'1. Your Debts'!$C$5/12)-IF('1. Your Debts'!$F$5&gt;0,MIN('1. Your Debts'!$F$5,B192*(1+'1. Your Debts'!$C$5/12)),MIN(MAX(B192*(1+'1. Your Debts'!$C$5/12)*'1. Your Debts'!$D$5,'1. Your Debts'!$E$5),B192*(1+'1. Your Debts'!$C$5/12))))</f>
        <v>0</v>
      </c>
      <c r="C193" s="15" t="n">
        <f aca="false">MAX(0,C192*(1+'1. Your Debts'!$C$6/12)-IF('1. Your Debts'!$F$6&gt;0,MIN('1. Your Debts'!$F$6,C192*(1+'1. Your Debts'!$C$6/12)),MIN(MAX(C192*(1+'1. Your Debts'!$C$6/12)*'1. Your Debts'!$D$6,'1. Your Debts'!$E$6),C192*(1+'1. Your Debts'!$C$6/12))))</f>
        <v>976.78321525815</v>
      </c>
      <c r="D193" s="15" t="n">
        <f aca="false">MAX(0,D192*(1+'1. Your Debts'!$C$7/12)-IF('1. Your Debts'!$F$7&gt;0,MIN('1. Your Debts'!$F$7,D192*(1+'1. Your Debts'!$C$7/12)),MIN(MAX(D192*(1+'1. Your Debts'!$C$7/12)*'1. Your Debts'!$D$7,'1. Your Debts'!$E$7),D192*(1+'1. Your Debts'!$C$7/12))))</f>
        <v>0</v>
      </c>
      <c r="E193" s="15" t="n">
        <f aca="false">MAX(0,E192*(1+'1. Your Debts'!$C$8/12)-IF('1. Your Debts'!$F$8&gt;0,MIN('1. Your Debts'!$F$8,E192*(1+'1. Your Debts'!$C$8/12)),MIN(MAX(E192*(1+'1. Your Debts'!$C$8/12)*'1. Your Debts'!$D$8,'1. Your Debts'!$E$8),E192*(1+'1. Your Debts'!$C$8/12))))</f>
        <v>0</v>
      </c>
      <c r="F193" s="15" t="n">
        <f aca="false">MAX(0,F192*(1+'1. Your Debts'!$C$9/12)-IF('1. Your Debts'!$F$9&gt;0,MIN('1. Your Debts'!$F$9,F192*(1+'1. Your Debts'!$C$9/12)),MIN(MAX(F192*(1+'1. Your Debts'!$C$9/12)*'1. Your Debts'!$D$9,'1. Your Debts'!$E$9),F192*(1+'1. Your Debts'!$C$9/12))))</f>
        <v>0</v>
      </c>
      <c r="G193" s="15" t="n">
        <f aca="false">(B192*'1. Your Debts'!$C$5+C192*'1. Your Debts'!$C$6+D192*'1. Your Debts'!$C$7+E192*'1. Your Debts'!$C$8+F192*'1. Your Debts'!$C$9)/12</f>
        <v>18.7602278983011</v>
      </c>
      <c r="H193" s="15" t="n">
        <f aca="false">I192+G193-I193</f>
        <v>25.0457234681577</v>
      </c>
      <c r="I193" s="15" t="n">
        <f aca="false">SUM(B193:F193)</f>
        <v>976.78321525815</v>
      </c>
    </row>
    <row r="194" customFormat="false" ht="15" hidden="false" customHeight="false" outlineLevel="0" collapsed="false">
      <c r="A194" s="10" t="n">
        <v>186</v>
      </c>
      <c r="B194" s="15" t="n">
        <f aca="false">MAX(0,B193*(1+'1. Your Debts'!$C$5/12)-IF('1. Your Debts'!$F$5&gt;0,MIN('1. Your Debts'!$F$5,B193*(1+'1. Your Debts'!$C$5/12)),MIN(MAX(B193*(1+'1. Your Debts'!$C$5/12)*'1. Your Debts'!$D$5,'1. Your Debts'!$E$5),B193*(1+'1. Your Debts'!$C$5/12))))</f>
        <v>0</v>
      </c>
      <c r="C194" s="15" t="n">
        <f aca="false">MAX(0,C193*(1+'1. Your Debts'!$C$6/12)-IF('1. Your Debts'!$F$6&gt;0,MIN('1. Your Debts'!$F$6,C193*(1+'1. Your Debts'!$C$6/12)),MIN(MAX(C193*(1+'1. Your Debts'!$C$6/12)*'1. Your Debts'!$D$6,'1. Your Debts'!$E$6),C193*(1+'1. Your Debts'!$C$6/12))))</f>
        <v>970.423494949326</v>
      </c>
      <c r="D194" s="15" t="n">
        <f aca="false">MAX(0,D193*(1+'1. Your Debts'!$C$7/12)-IF('1. Your Debts'!$F$7&gt;0,MIN('1. Your Debts'!$F$7,D193*(1+'1. Your Debts'!$C$7/12)),MIN(MAX(D193*(1+'1. Your Debts'!$C$7/12)*'1. Your Debts'!$D$7,'1. Your Debts'!$E$7),D193*(1+'1. Your Debts'!$C$7/12))))</f>
        <v>0</v>
      </c>
      <c r="E194" s="15" t="n">
        <f aca="false">MAX(0,E193*(1+'1. Your Debts'!$C$8/12)-IF('1. Your Debts'!$F$8&gt;0,MIN('1. Your Debts'!$F$8,E193*(1+'1. Your Debts'!$C$8/12)),MIN(MAX(E193*(1+'1. Your Debts'!$C$8/12)*'1. Your Debts'!$D$8,'1. Your Debts'!$E$8),E193*(1+'1. Your Debts'!$C$8/12))))</f>
        <v>0</v>
      </c>
      <c r="F194" s="15" t="n">
        <f aca="false">MAX(0,F193*(1+'1. Your Debts'!$C$9/12)-IF('1. Your Debts'!$F$9&gt;0,MIN('1. Your Debts'!$F$9,F193*(1+'1. Your Debts'!$C$9/12)),MIN(MAX(F193*(1+'1. Your Debts'!$C$9/12)*'1. Your Debts'!$D$9,'1. Your Debts'!$E$9),F193*(1+'1. Your Debts'!$C$9/12))))</f>
        <v>0</v>
      </c>
      <c r="G194" s="15" t="n">
        <f aca="false">(B193*'1. Your Debts'!$C$5+C193*'1. Your Debts'!$C$6+D193*'1. Your Debts'!$C$7+E193*'1. Your Debts'!$C$8+F193*'1. Your Debts'!$C$9)/12</f>
        <v>18.6402796911764</v>
      </c>
      <c r="H194" s="15" t="n">
        <f aca="false">I193+G194-I194</f>
        <v>25</v>
      </c>
      <c r="I194" s="15" t="n">
        <f aca="false">SUM(B194:F194)</f>
        <v>970.423494949326</v>
      </c>
    </row>
    <row r="195" customFormat="false" ht="15" hidden="false" customHeight="false" outlineLevel="0" collapsed="false">
      <c r="A195" s="10" t="n">
        <v>187</v>
      </c>
      <c r="B195" s="15" t="n">
        <f aca="false">MAX(0,B194*(1+'1. Your Debts'!$C$5/12)-IF('1. Your Debts'!$F$5&gt;0,MIN('1. Your Debts'!$F$5,B194*(1+'1. Your Debts'!$C$5/12)),MIN(MAX(B194*(1+'1. Your Debts'!$C$5/12)*'1. Your Debts'!$D$5,'1. Your Debts'!$E$5),B194*(1+'1. Your Debts'!$C$5/12))))</f>
        <v>0</v>
      </c>
      <c r="C195" s="15" t="n">
        <f aca="false">MAX(0,C194*(1+'1. Your Debts'!$C$6/12)-IF('1. Your Debts'!$F$6&gt;0,MIN('1. Your Debts'!$F$6,C194*(1+'1. Your Debts'!$C$6/12)),MIN(MAX(C194*(1+'1. Your Debts'!$C$6/12)*'1. Your Debts'!$D$6,'1. Your Debts'!$E$6),C194*(1+'1. Your Debts'!$C$6/12))))</f>
        <v>963.942409977943</v>
      </c>
      <c r="D195" s="15" t="n">
        <f aca="false">MAX(0,D194*(1+'1. Your Debts'!$C$7/12)-IF('1. Your Debts'!$F$7&gt;0,MIN('1. Your Debts'!$F$7,D194*(1+'1. Your Debts'!$C$7/12)),MIN(MAX(D194*(1+'1. Your Debts'!$C$7/12)*'1. Your Debts'!$D$7,'1. Your Debts'!$E$7),D194*(1+'1. Your Debts'!$C$7/12))))</f>
        <v>0</v>
      </c>
      <c r="E195" s="15" t="n">
        <f aca="false">MAX(0,E194*(1+'1. Your Debts'!$C$8/12)-IF('1. Your Debts'!$F$8&gt;0,MIN('1. Your Debts'!$F$8,E194*(1+'1. Your Debts'!$C$8/12)),MIN(MAX(E194*(1+'1. Your Debts'!$C$8/12)*'1. Your Debts'!$D$8,'1. Your Debts'!$E$8),E194*(1+'1. Your Debts'!$C$8/12))))</f>
        <v>0</v>
      </c>
      <c r="F195" s="15" t="n">
        <f aca="false">MAX(0,F194*(1+'1. Your Debts'!$C$9/12)-IF('1. Your Debts'!$F$9&gt;0,MIN('1. Your Debts'!$F$9,F194*(1+'1. Your Debts'!$C$9/12)),MIN(MAX(F194*(1+'1. Your Debts'!$C$9/12)*'1. Your Debts'!$D$9,'1. Your Debts'!$E$9),F194*(1+'1. Your Debts'!$C$9/12))))</f>
        <v>0</v>
      </c>
      <c r="G195" s="15" t="n">
        <f aca="false">(B194*'1. Your Debts'!$C$5+C194*'1. Your Debts'!$C$6+D194*'1. Your Debts'!$C$7+E194*'1. Your Debts'!$C$8+F194*'1. Your Debts'!$C$9)/12</f>
        <v>18.5189150286163</v>
      </c>
      <c r="H195" s="15" t="n">
        <f aca="false">I194+G195-I195</f>
        <v>25</v>
      </c>
      <c r="I195" s="15" t="n">
        <f aca="false">SUM(B195:F195)</f>
        <v>963.942409977943</v>
      </c>
    </row>
    <row r="196" customFormat="false" ht="15" hidden="false" customHeight="false" outlineLevel="0" collapsed="false">
      <c r="A196" s="10" t="n">
        <v>188</v>
      </c>
      <c r="B196" s="15" t="n">
        <f aca="false">MAX(0,B195*(1+'1. Your Debts'!$C$5/12)-IF('1. Your Debts'!$F$5&gt;0,MIN('1. Your Debts'!$F$5,B195*(1+'1. Your Debts'!$C$5/12)),MIN(MAX(B195*(1+'1. Your Debts'!$C$5/12)*'1. Your Debts'!$D$5,'1. Your Debts'!$E$5),B195*(1+'1. Your Debts'!$C$5/12))))</f>
        <v>0</v>
      </c>
      <c r="C196" s="15" t="n">
        <f aca="false">MAX(0,C195*(1+'1. Your Debts'!$C$6/12)-IF('1. Your Debts'!$F$6&gt;0,MIN('1. Your Debts'!$F$6,C195*(1+'1. Your Debts'!$C$6/12)),MIN(MAX(C195*(1+'1. Your Debts'!$C$6/12)*'1. Your Debts'!$D$6,'1. Your Debts'!$E$6),C195*(1+'1. Your Debts'!$C$6/12))))</f>
        <v>957.337644301688</v>
      </c>
      <c r="D196" s="15" t="n">
        <f aca="false">MAX(0,D195*(1+'1. Your Debts'!$C$7/12)-IF('1. Your Debts'!$F$7&gt;0,MIN('1. Your Debts'!$F$7,D195*(1+'1. Your Debts'!$C$7/12)),MIN(MAX(D195*(1+'1. Your Debts'!$C$7/12)*'1. Your Debts'!$D$7,'1. Your Debts'!$E$7),D195*(1+'1. Your Debts'!$C$7/12))))</f>
        <v>0</v>
      </c>
      <c r="E196" s="15" t="n">
        <f aca="false">MAX(0,E195*(1+'1. Your Debts'!$C$8/12)-IF('1. Your Debts'!$F$8&gt;0,MIN('1. Your Debts'!$F$8,E195*(1+'1. Your Debts'!$C$8/12)),MIN(MAX(E195*(1+'1. Your Debts'!$C$8/12)*'1. Your Debts'!$D$8,'1. Your Debts'!$E$8),E195*(1+'1. Your Debts'!$C$8/12))))</f>
        <v>0</v>
      </c>
      <c r="F196" s="15" t="n">
        <f aca="false">MAX(0,F195*(1+'1. Your Debts'!$C$9/12)-IF('1. Your Debts'!$F$9&gt;0,MIN('1. Your Debts'!$F$9,F195*(1+'1. Your Debts'!$C$9/12)),MIN(MAX(F195*(1+'1. Your Debts'!$C$9/12)*'1. Your Debts'!$D$9,'1. Your Debts'!$E$9),F195*(1+'1. Your Debts'!$C$9/12))))</f>
        <v>0</v>
      </c>
      <c r="G196" s="15" t="n">
        <f aca="false">(B195*'1. Your Debts'!$C$5+C195*'1. Your Debts'!$C$6+D195*'1. Your Debts'!$C$7+E195*'1. Your Debts'!$C$8+F195*'1. Your Debts'!$C$9)/12</f>
        <v>18.3952343237457</v>
      </c>
      <c r="H196" s="15" t="n">
        <f aca="false">I195+G196-I196</f>
        <v>25</v>
      </c>
      <c r="I196" s="15" t="n">
        <f aca="false">SUM(B196:F196)</f>
        <v>957.337644301688</v>
      </c>
    </row>
    <row r="197" customFormat="false" ht="15" hidden="false" customHeight="false" outlineLevel="0" collapsed="false">
      <c r="A197" s="10" t="n">
        <v>189</v>
      </c>
      <c r="B197" s="15" t="n">
        <f aca="false">MAX(0,B196*(1+'1. Your Debts'!$C$5/12)-IF('1. Your Debts'!$F$5&gt;0,MIN('1. Your Debts'!$F$5,B196*(1+'1. Your Debts'!$C$5/12)),MIN(MAX(B196*(1+'1. Your Debts'!$C$5/12)*'1. Your Debts'!$D$5,'1. Your Debts'!$E$5),B196*(1+'1. Your Debts'!$C$5/12))))</f>
        <v>0</v>
      </c>
      <c r="C197" s="15" t="n">
        <f aca="false">MAX(0,C196*(1+'1. Your Debts'!$C$6/12)-IF('1. Your Debts'!$F$6&gt;0,MIN('1. Your Debts'!$F$6,C196*(1+'1. Your Debts'!$C$6/12)),MIN(MAX(C196*(1+'1. Your Debts'!$C$6/12)*'1. Your Debts'!$D$6,'1. Your Debts'!$E$6),C196*(1+'1. Your Debts'!$C$6/12))))</f>
        <v>950.606837680445</v>
      </c>
      <c r="D197" s="15" t="n">
        <f aca="false">MAX(0,D196*(1+'1. Your Debts'!$C$7/12)-IF('1. Your Debts'!$F$7&gt;0,MIN('1. Your Debts'!$F$7,D196*(1+'1. Your Debts'!$C$7/12)),MIN(MAX(D196*(1+'1. Your Debts'!$C$7/12)*'1. Your Debts'!$D$7,'1. Your Debts'!$E$7),D196*(1+'1. Your Debts'!$C$7/12))))</f>
        <v>0</v>
      </c>
      <c r="E197" s="15" t="n">
        <f aca="false">MAX(0,E196*(1+'1. Your Debts'!$C$8/12)-IF('1. Your Debts'!$F$8&gt;0,MIN('1. Your Debts'!$F$8,E196*(1+'1. Your Debts'!$C$8/12)),MIN(MAX(E196*(1+'1. Your Debts'!$C$8/12)*'1. Your Debts'!$D$8,'1. Your Debts'!$E$8),E196*(1+'1. Your Debts'!$C$8/12))))</f>
        <v>0</v>
      </c>
      <c r="F197" s="15" t="n">
        <f aca="false">MAX(0,F196*(1+'1. Your Debts'!$C$9/12)-IF('1. Your Debts'!$F$9&gt;0,MIN('1. Your Debts'!$F$9,F196*(1+'1. Your Debts'!$C$9/12)),MIN(MAX(F196*(1+'1. Your Debts'!$C$9/12)*'1. Your Debts'!$D$9,'1. Your Debts'!$E$9),F196*(1+'1. Your Debts'!$C$9/12))))</f>
        <v>0</v>
      </c>
      <c r="G197" s="15" t="n">
        <f aca="false">(B196*'1. Your Debts'!$C$5+C196*'1. Your Debts'!$C$6+D196*'1. Your Debts'!$C$7+E196*'1. Your Debts'!$C$8+F196*'1. Your Debts'!$C$9)/12</f>
        <v>18.2691933787572</v>
      </c>
      <c r="H197" s="15" t="n">
        <f aca="false">I196+G197-I197</f>
        <v>25</v>
      </c>
      <c r="I197" s="15" t="n">
        <f aca="false">SUM(B197:F197)</f>
        <v>950.606837680445</v>
      </c>
    </row>
    <row r="198" customFormat="false" ht="15" hidden="false" customHeight="false" outlineLevel="0" collapsed="false">
      <c r="A198" s="10" t="n">
        <v>190</v>
      </c>
      <c r="B198" s="15" t="n">
        <f aca="false">MAX(0,B197*(1+'1. Your Debts'!$C$5/12)-IF('1. Your Debts'!$F$5&gt;0,MIN('1. Your Debts'!$F$5,B197*(1+'1. Your Debts'!$C$5/12)),MIN(MAX(B197*(1+'1. Your Debts'!$C$5/12)*'1. Your Debts'!$D$5,'1. Your Debts'!$E$5),B197*(1+'1. Your Debts'!$C$5/12))))</f>
        <v>0</v>
      </c>
      <c r="C198" s="15" t="n">
        <f aca="false">MAX(0,C197*(1+'1. Your Debts'!$C$6/12)-IF('1. Your Debts'!$F$6&gt;0,MIN('1. Your Debts'!$F$6,C197*(1+'1. Your Debts'!$C$6/12)),MIN(MAX(C197*(1+'1. Your Debts'!$C$6/12)*'1. Your Debts'!$D$6,'1. Your Debts'!$E$6),C197*(1+'1. Your Debts'!$C$6/12))))</f>
        <v>943.747584832847</v>
      </c>
      <c r="D198" s="15" t="n">
        <f aca="false">MAX(0,D197*(1+'1. Your Debts'!$C$7/12)-IF('1. Your Debts'!$F$7&gt;0,MIN('1. Your Debts'!$F$7,D197*(1+'1. Your Debts'!$C$7/12)),MIN(MAX(D197*(1+'1. Your Debts'!$C$7/12)*'1. Your Debts'!$D$7,'1. Your Debts'!$E$7),D197*(1+'1. Your Debts'!$C$7/12))))</f>
        <v>0</v>
      </c>
      <c r="E198" s="15" t="n">
        <f aca="false">MAX(0,E197*(1+'1. Your Debts'!$C$8/12)-IF('1. Your Debts'!$F$8&gt;0,MIN('1. Your Debts'!$F$8,E197*(1+'1. Your Debts'!$C$8/12)),MIN(MAX(E197*(1+'1. Your Debts'!$C$8/12)*'1. Your Debts'!$D$8,'1. Your Debts'!$E$8),E197*(1+'1. Your Debts'!$C$8/12))))</f>
        <v>0</v>
      </c>
      <c r="F198" s="15" t="n">
        <f aca="false">MAX(0,F197*(1+'1. Your Debts'!$C$9/12)-IF('1. Your Debts'!$F$9&gt;0,MIN('1. Your Debts'!$F$9,F197*(1+'1. Your Debts'!$C$9/12)),MIN(MAX(F197*(1+'1. Your Debts'!$C$9/12)*'1. Your Debts'!$D$9,'1. Your Debts'!$E$9),F197*(1+'1. Your Debts'!$C$9/12))))</f>
        <v>0</v>
      </c>
      <c r="G198" s="15" t="n">
        <f aca="false">(B197*'1. Your Debts'!$C$5+C197*'1. Your Debts'!$C$6+D197*'1. Your Debts'!$C$7+E197*'1. Your Debts'!$C$8+F197*'1. Your Debts'!$C$9)/12</f>
        <v>18.1407471524018</v>
      </c>
      <c r="H198" s="15" t="n">
        <f aca="false">I197+G198-I198</f>
        <v>25</v>
      </c>
      <c r="I198" s="15" t="n">
        <f aca="false">SUM(B198:F198)</f>
        <v>943.747584832847</v>
      </c>
    </row>
    <row r="199" customFormat="false" ht="15" hidden="false" customHeight="false" outlineLevel="0" collapsed="false">
      <c r="A199" s="10" t="n">
        <v>191</v>
      </c>
      <c r="B199" s="15" t="n">
        <f aca="false">MAX(0,B198*(1+'1. Your Debts'!$C$5/12)-IF('1. Your Debts'!$F$5&gt;0,MIN('1. Your Debts'!$F$5,B198*(1+'1. Your Debts'!$C$5/12)),MIN(MAX(B198*(1+'1. Your Debts'!$C$5/12)*'1. Your Debts'!$D$5,'1. Your Debts'!$E$5),B198*(1+'1. Your Debts'!$C$5/12))))</f>
        <v>0</v>
      </c>
      <c r="C199" s="15" t="n">
        <f aca="false">MAX(0,C198*(1+'1. Your Debts'!$C$6/12)-IF('1. Your Debts'!$F$6&gt;0,MIN('1. Your Debts'!$F$6,C198*(1+'1. Your Debts'!$C$6/12)),MIN(MAX(C198*(1+'1. Your Debts'!$C$6/12)*'1. Your Debts'!$D$6,'1. Your Debts'!$E$6),C198*(1+'1. Your Debts'!$C$6/12))))</f>
        <v>936.757434576741</v>
      </c>
      <c r="D199" s="15" t="n">
        <f aca="false">MAX(0,D198*(1+'1. Your Debts'!$C$7/12)-IF('1. Your Debts'!$F$7&gt;0,MIN('1. Your Debts'!$F$7,D198*(1+'1. Your Debts'!$C$7/12)),MIN(MAX(D198*(1+'1. Your Debts'!$C$7/12)*'1. Your Debts'!$D$7,'1. Your Debts'!$E$7),D198*(1+'1. Your Debts'!$C$7/12))))</f>
        <v>0</v>
      </c>
      <c r="E199" s="15" t="n">
        <f aca="false">MAX(0,E198*(1+'1. Your Debts'!$C$8/12)-IF('1. Your Debts'!$F$8&gt;0,MIN('1. Your Debts'!$F$8,E198*(1+'1. Your Debts'!$C$8/12)),MIN(MAX(E198*(1+'1. Your Debts'!$C$8/12)*'1. Your Debts'!$D$8,'1. Your Debts'!$E$8),E198*(1+'1. Your Debts'!$C$8/12))))</f>
        <v>0</v>
      </c>
      <c r="F199" s="15" t="n">
        <f aca="false">MAX(0,F198*(1+'1. Your Debts'!$C$9/12)-IF('1. Your Debts'!$F$9&gt;0,MIN('1. Your Debts'!$F$9,F198*(1+'1. Your Debts'!$C$9/12)),MIN(MAX(F198*(1+'1. Your Debts'!$C$9/12)*'1. Your Debts'!$D$9,'1. Your Debts'!$E$9),F198*(1+'1. Your Debts'!$C$9/12))))</f>
        <v>0</v>
      </c>
      <c r="G199" s="15" t="n">
        <f aca="false">(B198*'1. Your Debts'!$C$5+C198*'1. Your Debts'!$C$6+D198*'1. Your Debts'!$C$7+E198*'1. Your Debts'!$C$8+F198*'1. Your Debts'!$C$9)/12</f>
        <v>18.0098497438935</v>
      </c>
      <c r="H199" s="15" t="n">
        <f aca="false">I198+G199-I199</f>
        <v>25</v>
      </c>
      <c r="I199" s="15" t="n">
        <f aca="false">SUM(B199:F199)</f>
        <v>936.757434576741</v>
      </c>
    </row>
    <row r="200" customFormat="false" ht="15" hidden="false" customHeight="false" outlineLevel="0" collapsed="false">
      <c r="A200" s="10" t="n">
        <v>192</v>
      </c>
      <c r="B200" s="15" t="n">
        <f aca="false">MAX(0,B199*(1+'1. Your Debts'!$C$5/12)-IF('1. Your Debts'!$F$5&gt;0,MIN('1. Your Debts'!$F$5,B199*(1+'1. Your Debts'!$C$5/12)),MIN(MAX(B199*(1+'1. Your Debts'!$C$5/12)*'1. Your Debts'!$D$5,'1. Your Debts'!$E$5),B199*(1+'1. Your Debts'!$C$5/12))))</f>
        <v>0</v>
      </c>
      <c r="C200" s="15" t="n">
        <f aca="false">MAX(0,C199*(1+'1. Your Debts'!$C$6/12)-IF('1. Your Debts'!$F$6&gt;0,MIN('1. Your Debts'!$F$6,C199*(1+'1. Your Debts'!$C$6/12)),MIN(MAX(C199*(1+'1. Your Debts'!$C$6/12)*'1. Your Debts'!$D$6,'1. Your Debts'!$E$6),C199*(1+'1. Your Debts'!$C$6/12))))</f>
        <v>929.633888953247</v>
      </c>
      <c r="D200" s="15" t="n">
        <f aca="false">MAX(0,D199*(1+'1. Your Debts'!$C$7/12)-IF('1. Your Debts'!$F$7&gt;0,MIN('1. Your Debts'!$F$7,D199*(1+'1. Your Debts'!$C$7/12)),MIN(MAX(D199*(1+'1. Your Debts'!$C$7/12)*'1. Your Debts'!$D$7,'1. Your Debts'!$E$7),D199*(1+'1. Your Debts'!$C$7/12))))</f>
        <v>0</v>
      </c>
      <c r="E200" s="15" t="n">
        <f aca="false">MAX(0,E199*(1+'1. Your Debts'!$C$8/12)-IF('1. Your Debts'!$F$8&gt;0,MIN('1. Your Debts'!$F$8,E199*(1+'1. Your Debts'!$C$8/12)),MIN(MAX(E199*(1+'1. Your Debts'!$C$8/12)*'1. Your Debts'!$D$8,'1. Your Debts'!$E$8),E199*(1+'1. Your Debts'!$C$8/12))))</f>
        <v>0</v>
      </c>
      <c r="F200" s="15" t="n">
        <f aca="false">MAX(0,F199*(1+'1. Your Debts'!$C$9/12)-IF('1. Your Debts'!$F$9&gt;0,MIN('1. Your Debts'!$F$9,F199*(1+'1. Your Debts'!$C$9/12)),MIN(MAX(F199*(1+'1. Your Debts'!$C$9/12)*'1. Your Debts'!$D$9,'1. Your Debts'!$E$9),F199*(1+'1. Your Debts'!$C$9/12))))</f>
        <v>0</v>
      </c>
      <c r="G200" s="15" t="n">
        <f aca="false">(B199*'1. Your Debts'!$C$5+C199*'1. Your Debts'!$C$6+D199*'1. Your Debts'!$C$7+E199*'1. Your Debts'!$C$8+F199*'1. Your Debts'!$C$9)/12</f>
        <v>17.8764543765061</v>
      </c>
      <c r="H200" s="15" t="n">
        <f aca="false">I199+G200-I200</f>
        <v>25</v>
      </c>
      <c r="I200" s="15" t="n">
        <f aca="false">SUM(B200:F200)</f>
        <v>929.633888953247</v>
      </c>
    </row>
    <row r="201" customFormat="false" ht="15" hidden="false" customHeight="false" outlineLevel="0" collapsed="false">
      <c r="A201" s="10" t="n">
        <v>193</v>
      </c>
      <c r="B201" s="15" t="n">
        <f aca="false">MAX(0,B200*(1+'1. Your Debts'!$C$5/12)-IF('1. Your Debts'!$F$5&gt;0,MIN('1. Your Debts'!$F$5,B200*(1+'1. Your Debts'!$C$5/12)),MIN(MAX(B200*(1+'1. Your Debts'!$C$5/12)*'1. Your Debts'!$D$5,'1. Your Debts'!$E$5),B200*(1+'1. Your Debts'!$C$5/12))))</f>
        <v>0</v>
      </c>
      <c r="C201" s="15" t="n">
        <f aca="false">MAX(0,C200*(1+'1. Your Debts'!$C$6/12)-IF('1. Your Debts'!$F$6&gt;0,MIN('1. Your Debts'!$F$6,C200*(1+'1. Your Debts'!$C$6/12)),MIN(MAX(C200*(1+'1. Your Debts'!$C$6/12)*'1. Your Debts'!$D$6,'1. Your Debts'!$E$6),C200*(1+'1. Your Debts'!$C$6/12))))</f>
        <v>922.374402334105</v>
      </c>
      <c r="D201" s="15" t="n">
        <f aca="false">MAX(0,D200*(1+'1. Your Debts'!$C$7/12)-IF('1. Your Debts'!$F$7&gt;0,MIN('1. Your Debts'!$F$7,D200*(1+'1. Your Debts'!$C$7/12)),MIN(MAX(D200*(1+'1. Your Debts'!$C$7/12)*'1. Your Debts'!$D$7,'1. Your Debts'!$E$7),D200*(1+'1. Your Debts'!$C$7/12))))</f>
        <v>0</v>
      </c>
      <c r="E201" s="15" t="n">
        <f aca="false">MAX(0,E200*(1+'1. Your Debts'!$C$8/12)-IF('1. Your Debts'!$F$8&gt;0,MIN('1. Your Debts'!$F$8,E200*(1+'1. Your Debts'!$C$8/12)),MIN(MAX(E200*(1+'1. Your Debts'!$C$8/12)*'1. Your Debts'!$D$8,'1. Your Debts'!$E$8),E200*(1+'1. Your Debts'!$C$8/12))))</f>
        <v>0</v>
      </c>
      <c r="F201" s="15" t="n">
        <f aca="false">MAX(0,F200*(1+'1. Your Debts'!$C$9/12)-IF('1. Your Debts'!$F$9&gt;0,MIN('1. Your Debts'!$F$9,F200*(1+'1. Your Debts'!$C$9/12)),MIN(MAX(F200*(1+'1. Your Debts'!$C$9/12)*'1. Your Debts'!$D$9,'1. Your Debts'!$E$9),F200*(1+'1. Your Debts'!$C$9/12))))</f>
        <v>0</v>
      </c>
      <c r="G201" s="15" t="n">
        <f aca="false">(B200*'1. Your Debts'!$C$5+C200*'1. Your Debts'!$C$6+D200*'1. Your Debts'!$C$7+E200*'1. Your Debts'!$C$8+F200*'1. Your Debts'!$C$9)/12</f>
        <v>17.7405133808578</v>
      </c>
      <c r="H201" s="15" t="n">
        <f aca="false">I200+G201-I201</f>
        <v>25</v>
      </c>
      <c r="I201" s="15" t="n">
        <f aca="false">SUM(B201:F201)</f>
        <v>922.374402334105</v>
      </c>
    </row>
    <row r="202" customFormat="false" ht="15" hidden="false" customHeight="false" outlineLevel="0" collapsed="false">
      <c r="A202" s="10" t="n">
        <v>194</v>
      </c>
      <c r="B202" s="15" t="n">
        <f aca="false">MAX(0,B201*(1+'1. Your Debts'!$C$5/12)-IF('1. Your Debts'!$F$5&gt;0,MIN('1. Your Debts'!$F$5,B201*(1+'1. Your Debts'!$C$5/12)),MIN(MAX(B201*(1+'1. Your Debts'!$C$5/12)*'1. Your Debts'!$D$5,'1. Your Debts'!$E$5),B201*(1+'1. Your Debts'!$C$5/12))))</f>
        <v>0</v>
      </c>
      <c r="C202" s="15" t="n">
        <f aca="false">MAX(0,C201*(1+'1. Your Debts'!$C$6/12)-IF('1. Your Debts'!$F$6&gt;0,MIN('1. Your Debts'!$F$6,C201*(1+'1. Your Debts'!$C$6/12)),MIN(MAX(C201*(1+'1. Your Debts'!$C$6/12)*'1. Your Debts'!$D$6,'1. Your Debts'!$E$6),C201*(1+'1. Your Debts'!$C$6/12))))</f>
        <v>914.97638051198</v>
      </c>
      <c r="D202" s="15" t="n">
        <f aca="false">MAX(0,D201*(1+'1. Your Debts'!$C$7/12)-IF('1. Your Debts'!$F$7&gt;0,MIN('1. Your Debts'!$F$7,D201*(1+'1. Your Debts'!$C$7/12)),MIN(MAX(D201*(1+'1. Your Debts'!$C$7/12)*'1. Your Debts'!$D$7,'1. Your Debts'!$E$7),D201*(1+'1. Your Debts'!$C$7/12))))</f>
        <v>0</v>
      </c>
      <c r="E202" s="15" t="n">
        <f aca="false">MAX(0,E201*(1+'1. Your Debts'!$C$8/12)-IF('1. Your Debts'!$F$8&gt;0,MIN('1. Your Debts'!$F$8,E201*(1+'1. Your Debts'!$C$8/12)),MIN(MAX(E201*(1+'1. Your Debts'!$C$8/12)*'1. Your Debts'!$D$8,'1. Your Debts'!$E$8),E201*(1+'1. Your Debts'!$C$8/12))))</f>
        <v>0</v>
      </c>
      <c r="F202" s="15" t="n">
        <f aca="false">MAX(0,F201*(1+'1. Your Debts'!$C$9/12)-IF('1. Your Debts'!$F$9&gt;0,MIN('1. Your Debts'!$F$9,F201*(1+'1. Your Debts'!$C$9/12)),MIN(MAX(F201*(1+'1. Your Debts'!$C$9/12)*'1. Your Debts'!$D$9,'1. Your Debts'!$E$9),F201*(1+'1. Your Debts'!$C$9/12))))</f>
        <v>0</v>
      </c>
      <c r="G202" s="15" t="n">
        <f aca="false">(B201*'1. Your Debts'!$C$5+C201*'1. Your Debts'!$C$6+D201*'1. Your Debts'!$C$7+E201*'1. Your Debts'!$C$8+F201*'1. Your Debts'!$C$9)/12</f>
        <v>17.6019781778758</v>
      </c>
      <c r="H202" s="15" t="n">
        <f aca="false">I201+G202-I202</f>
        <v>25</v>
      </c>
      <c r="I202" s="15" t="n">
        <f aca="false">SUM(B202:F202)</f>
        <v>914.97638051198</v>
      </c>
    </row>
    <row r="203" customFormat="false" ht="15" hidden="false" customHeight="false" outlineLevel="0" collapsed="false">
      <c r="A203" s="10" t="n">
        <v>195</v>
      </c>
      <c r="B203" s="15" t="n">
        <f aca="false">MAX(0,B202*(1+'1. Your Debts'!$C$5/12)-IF('1. Your Debts'!$F$5&gt;0,MIN('1. Your Debts'!$F$5,B202*(1+'1. Your Debts'!$C$5/12)),MIN(MAX(B202*(1+'1. Your Debts'!$C$5/12)*'1. Your Debts'!$D$5,'1. Your Debts'!$E$5),B202*(1+'1. Your Debts'!$C$5/12))))</f>
        <v>0</v>
      </c>
      <c r="C203" s="15" t="n">
        <f aca="false">MAX(0,C202*(1+'1. Your Debts'!$C$6/12)-IF('1. Your Debts'!$F$6&gt;0,MIN('1. Your Debts'!$F$6,C202*(1+'1. Your Debts'!$C$6/12)),MIN(MAX(C202*(1+'1. Your Debts'!$C$6/12)*'1. Your Debts'!$D$6,'1. Your Debts'!$E$6),C202*(1+'1. Your Debts'!$C$6/12))))</f>
        <v>907.437179773417</v>
      </c>
      <c r="D203" s="15" t="n">
        <f aca="false">MAX(0,D202*(1+'1. Your Debts'!$C$7/12)-IF('1. Your Debts'!$F$7&gt;0,MIN('1. Your Debts'!$F$7,D202*(1+'1. Your Debts'!$C$7/12)),MIN(MAX(D202*(1+'1. Your Debts'!$C$7/12)*'1. Your Debts'!$D$7,'1. Your Debts'!$E$7),D202*(1+'1. Your Debts'!$C$7/12))))</f>
        <v>0</v>
      </c>
      <c r="E203" s="15" t="n">
        <f aca="false">MAX(0,E202*(1+'1. Your Debts'!$C$8/12)-IF('1. Your Debts'!$F$8&gt;0,MIN('1. Your Debts'!$F$8,E202*(1+'1. Your Debts'!$C$8/12)),MIN(MAX(E202*(1+'1. Your Debts'!$C$8/12)*'1. Your Debts'!$D$8,'1. Your Debts'!$E$8),E202*(1+'1. Your Debts'!$C$8/12))))</f>
        <v>0</v>
      </c>
      <c r="F203" s="15" t="n">
        <f aca="false">MAX(0,F202*(1+'1. Your Debts'!$C$9/12)-IF('1. Your Debts'!$F$9&gt;0,MIN('1. Your Debts'!$F$9,F202*(1+'1. Your Debts'!$C$9/12)),MIN(MAX(F202*(1+'1. Your Debts'!$C$9/12)*'1. Your Debts'!$D$9,'1. Your Debts'!$E$9),F202*(1+'1. Your Debts'!$C$9/12))))</f>
        <v>0</v>
      </c>
      <c r="G203" s="15" t="n">
        <f aca="false">(B202*'1. Your Debts'!$C$5+C202*'1. Your Debts'!$C$6+D202*'1. Your Debts'!$C$7+E202*'1. Your Debts'!$C$8+F202*'1. Your Debts'!$C$9)/12</f>
        <v>17.460799261437</v>
      </c>
      <c r="H203" s="15" t="n">
        <f aca="false">I202+G203-I203</f>
        <v>25</v>
      </c>
      <c r="I203" s="15" t="n">
        <f aca="false">SUM(B203:F203)</f>
        <v>907.437179773417</v>
      </c>
    </row>
    <row r="204" customFormat="false" ht="15" hidden="false" customHeight="false" outlineLevel="0" collapsed="false">
      <c r="A204" s="10" t="n">
        <v>196</v>
      </c>
      <c r="B204" s="15" t="n">
        <f aca="false">MAX(0,B203*(1+'1. Your Debts'!$C$5/12)-IF('1. Your Debts'!$F$5&gt;0,MIN('1. Your Debts'!$F$5,B203*(1+'1. Your Debts'!$C$5/12)),MIN(MAX(B203*(1+'1. Your Debts'!$C$5/12)*'1. Your Debts'!$D$5,'1. Your Debts'!$E$5),B203*(1+'1. Your Debts'!$C$5/12))))</f>
        <v>0</v>
      </c>
      <c r="C204" s="15" t="n">
        <f aca="false">MAX(0,C203*(1+'1. Your Debts'!$C$6/12)-IF('1. Your Debts'!$F$6&gt;0,MIN('1. Your Debts'!$F$6,C203*(1+'1. Your Debts'!$C$6/12)),MIN(MAX(C203*(1+'1. Your Debts'!$C$6/12)*'1. Your Debts'!$D$6,'1. Your Debts'!$E$6),C203*(1+'1. Your Debts'!$C$6/12))))</f>
        <v>899.754105954094</v>
      </c>
      <c r="D204" s="15" t="n">
        <f aca="false">MAX(0,D203*(1+'1. Your Debts'!$C$7/12)-IF('1. Your Debts'!$F$7&gt;0,MIN('1. Your Debts'!$F$7,D203*(1+'1. Your Debts'!$C$7/12)),MIN(MAX(D203*(1+'1. Your Debts'!$C$7/12)*'1. Your Debts'!$D$7,'1. Your Debts'!$E$7),D203*(1+'1. Your Debts'!$C$7/12))))</f>
        <v>0</v>
      </c>
      <c r="E204" s="15" t="n">
        <f aca="false">MAX(0,E203*(1+'1. Your Debts'!$C$8/12)-IF('1. Your Debts'!$F$8&gt;0,MIN('1. Your Debts'!$F$8,E203*(1+'1. Your Debts'!$C$8/12)),MIN(MAX(E203*(1+'1. Your Debts'!$C$8/12)*'1. Your Debts'!$D$8,'1. Your Debts'!$E$8),E203*(1+'1. Your Debts'!$C$8/12))))</f>
        <v>0</v>
      </c>
      <c r="F204" s="15" t="n">
        <f aca="false">MAX(0,F203*(1+'1. Your Debts'!$C$9/12)-IF('1. Your Debts'!$F$9&gt;0,MIN('1. Your Debts'!$F$9,F203*(1+'1. Your Debts'!$C$9/12)),MIN(MAX(F203*(1+'1. Your Debts'!$C$9/12)*'1. Your Debts'!$D$9,'1. Your Debts'!$E$9),F203*(1+'1. Your Debts'!$C$9/12))))</f>
        <v>0</v>
      </c>
      <c r="G204" s="15" t="n">
        <f aca="false">(B203*'1. Your Debts'!$C$5+C203*'1. Your Debts'!$C$6+D203*'1. Your Debts'!$C$7+E203*'1. Your Debts'!$C$8+F203*'1. Your Debts'!$C$9)/12</f>
        <v>17.3169261806761</v>
      </c>
      <c r="H204" s="15" t="n">
        <f aca="false">I203+G204-I204</f>
        <v>25</v>
      </c>
      <c r="I204" s="15" t="n">
        <f aca="false">SUM(B204:F204)</f>
        <v>899.754105954094</v>
      </c>
    </row>
    <row r="205" customFormat="false" ht="15" hidden="false" customHeight="false" outlineLevel="0" collapsed="false">
      <c r="A205" s="10" t="n">
        <v>197</v>
      </c>
      <c r="B205" s="15" t="n">
        <f aca="false">MAX(0,B204*(1+'1. Your Debts'!$C$5/12)-IF('1. Your Debts'!$F$5&gt;0,MIN('1. Your Debts'!$F$5,B204*(1+'1. Your Debts'!$C$5/12)),MIN(MAX(B204*(1+'1. Your Debts'!$C$5/12)*'1. Your Debts'!$D$5,'1. Your Debts'!$E$5),B204*(1+'1. Your Debts'!$C$5/12))))</f>
        <v>0</v>
      </c>
      <c r="C205" s="15" t="n">
        <f aca="false">MAX(0,C204*(1+'1. Your Debts'!$C$6/12)-IF('1. Your Debts'!$F$6&gt;0,MIN('1. Your Debts'!$F$6,C204*(1+'1. Your Debts'!$C$6/12)),MIN(MAX(C204*(1+'1. Your Debts'!$C$6/12)*'1. Your Debts'!$D$6,'1. Your Debts'!$E$6),C204*(1+'1. Your Debts'!$C$6/12))))</f>
        <v>891.924413476051</v>
      </c>
      <c r="D205" s="15" t="n">
        <f aca="false">MAX(0,D204*(1+'1. Your Debts'!$C$7/12)-IF('1. Your Debts'!$F$7&gt;0,MIN('1. Your Debts'!$F$7,D204*(1+'1. Your Debts'!$C$7/12)),MIN(MAX(D204*(1+'1. Your Debts'!$C$7/12)*'1. Your Debts'!$D$7,'1. Your Debts'!$E$7),D204*(1+'1. Your Debts'!$C$7/12))))</f>
        <v>0</v>
      </c>
      <c r="E205" s="15" t="n">
        <f aca="false">MAX(0,E204*(1+'1. Your Debts'!$C$8/12)-IF('1. Your Debts'!$F$8&gt;0,MIN('1. Your Debts'!$F$8,E204*(1+'1. Your Debts'!$C$8/12)),MIN(MAX(E204*(1+'1. Your Debts'!$C$8/12)*'1. Your Debts'!$D$8,'1. Your Debts'!$E$8),E204*(1+'1. Your Debts'!$C$8/12))))</f>
        <v>0</v>
      </c>
      <c r="F205" s="15" t="n">
        <f aca="false">MAX(0,F204*(1+'1. Your Debts'!$C$9/12)-IF('1. Your Debts'!$F$9&gt;0,MIN('1. Your Debts'!$F$9,F204*(1+'1. Your Debts'!$C$9/12)),MIN(MAX(F204*(1+'1. Your Debts'!$C$9/12)*'1. Your Debts'!$D$9,'1. Your Debts'!$E$9),F204*(1+'1. Your Debts'!$C$9/12))))</f>
        <v>0</v>
      </c>
      <c r="G205" s="15" t="n">
        <f aca="false">(B204*'1. Your Debts'!$C$5+C204*'1. Your Debts'!$C$6+D204*'1. Your Debts'!$C$7+E204*'1. Your Debts'!$C$8+F204*'1. Your Debts'!$C$9)/12</f>
        <v>17.1703075219573</v>
      </c>
      <c r="H205" s="15" t="n">
        <f aca="false">I204+G205-I205</f>
        <v>25</v>
      </c>
      <c r="I205" s="15" t="n">
        <f aca="false">SUM(B205:F205)</f>
        <v>891.924413476051</v>
      </c>
    </row>
    <row r="206" customFormat="false" ht="15" hidden="false" customHeight="false" outlineLevel="0" collapsed="false">
      <c r="A206" s="10" t="n">
        <v>198</v>
      </c>
      <c r="B206" s="15" t="n">
        <f aca="false">MAX(0,B205*(1+'1. Your Debts'!$C$5/12)-IF('1. Your Debts'!$F$5&gt;0,MIN('1. Your Debts'!$F$5,B205*(1+'1. Your Debts'!$C$5/12)),MIN(MAX(B205*(1+'1. Your Debts'!$C$5/12)*'1. Your Debts'!$D$5,'1. Your Debts'!$E$5),B205*(1+'1. Your Debts'!$C$5/12))))</f>
        <v>0</v>
      </c>
      <c r="C206" s="15" t="n">
        <f aca="false">MAX(0,C205*(1+'1. Your Debts'!$C$6/12)-IF('1. Your Debts'!$F$6&gt;0,MIN('1. Your Debts'!$F$6,C205*(1+'1. Your Debts'!$C$6/12)),MIN(MAX(C205*(1+'1. Your Debts'!$C$6/12)*'1. Your Debts'!$D$6,'1. Your Debts'!$E$6),C205*(1+'1. Your Debts'!$C$6/12))))</f>
        <v>883.945304366552</v>
      </c>
      <c r="D206" s="15" t="n">
        <f aca="false">MAX(0,D205*(1+'1. Your Debts'!$C$7/12)-IF('1. Your Debts'!$F$7&gt;0,MIN('1. Your Debts'!$F$7,D205*(1+'1. Your Debts'!$C$7/12)),MIN(MAX(D205*(1+'1. Your Debts'!$C$7/12)*'1. Your Debts'!$D$7,'1. Your Debts'!$E$7),D205*(1+'1. Your Debts'!$C$7/12))))</f>
        <v>0</v>
      </c>
      <c r="E206" s="15" t="n">
        <f aca="false">MAX(0,E205*(1+'1. Your Debts'!$C$8/12)-IF('1. Your Debts'!$F$8&gt;0,MIN('1. Your Debts'!$F$8,E205*(1+'1. Your Debts'!$C$8/12)),MIN(MAX(E205*(1+'1. Your Debts'!$C$8/12)*'1. Your Debts'!$D$8,'1. Your Debts'!$E$8),E205*(1+'1. Your Debts'!$C$8/12))))</f>
        <v>0</v>
      </c>
      <c r="F206" s="15" t="n">
        <f aca="false">MAX(0,F205*(1+'1. Your Debts'!$C$9/12)-IF('1. Your Debts'!$F$9&gt;0,MIN('1. Your Debts'!$F$9,F205*(1+'1. Your Debts'!$C$9/12)),MIN(MAX(F205*(1+'1. Your Debts'!$C$9/12)*'1. Your Debts'!$D$9,'1. Your Debts'!$E$9),F205*(1+'1. Your Debts'!$C$9/12))))</f>
        <v>0</v>
      </c>
      <c r="G206" s="15" t="n">
        <f aca="false">(B205*'1. Your Debts'!$C$5+C205*'1. Your Debts'!$C$6+D205*'1. Your Debts'!$C$7+E205*'1. Your Debts'!$C$8+F205*'1. Your Debts'!$C$9)/12</f>
        <v>17.0208908905013</v>
      </c>
      <c r="H206" s="15" t="n">
        <f aca="false">I205+G206-I206</f>
        <v>25</v>
      </c>
      <c r="I206" s="15" t="n">
        <f aca="false">SUM(B206:F206)</f>
        <v>883.945304366552</v>
      </c>
    </row>
    <row r="207" customFormat="false" ht="15" hidden="false" customHeight="false" outlineLevel="0" collapsed="false">
      <c r="A207" s="10" t="n">
        <v>199</v>
      </c>
      <c r="B207" s="15" t="n">
        <f aca="false">MAX(0,B206*(1+'1. Your Debts'!$C$5/12)-IF('1. Your Debts'!$F$5&gt;0,MIN('1. Your Debts'!$F$5,B206*(1+'1. Your Debts'!$C$5/12)),MIN(MAX(B206*(1+'1. Your Debts'!$C$5/12)*'1. Your Debts'!$D$5,'1. Your Debts'!$E$5),B206*(1+'1. Your Debts'!$C$5/12))))</f>
        <v>0</v>
      </c>
      <c r="C207" s="15" t="n">
        <f aca="false">MAX(0,C206*(1+'1. Your Debts'!$C$6/12)-IF('1. Your Debts'!$F$6&gt;0,MIN('1. Your Debts'!$F$6,C206*(1+'1. Your Debts'!$C$6/12)),MIN(MAX(C206*(1+'1. Your Debts'!$C$6/12)*'1. Your Debts'!$D$6,'1. Your Debts'!$E$6),C206*(1+'1. Your Debts'!$C$6/12))))</f>
        <v>875.813927258214</v>
      </c>
      <c r="D207" s="15" t="n">
        <f aca="false">MAX(0,D206*(1+'1. Your Debts'!$C$7/12)-IF('1. Your Debts'!$F$7&gt;0,MIN('1. Your Debts'!$F$7,D206*(1+'1. Your Debts'!$C$7/12)),MIN(MAX(D206*(1+'1. Your Debts'!$C$7/12)*'1. Your Debts'!$D$7,'1. Your Debts'!$E$7),D206*(1+'1. Your Debts'!$C$7/12))))</f>
        <v>0</v>
      </c>
      <c r="E207" s="15" t="n">
        <f aca="false">MAX(0,E206*(1+'1. Your Debts'!$C$8/12)-IF('1. Your Debts'!$F$8&gt;0,MIN('1. Your Debts'!$F$8,E206*(1+'1. Your Debts'!$C$8/12)),MIN(MAX(E206*(1+'1. Your Debts'!$C$8/12)*'1. Your Debts'!$D$8,'1. Your Debts'!$E$8),E206*(1+'1. Your Debts'!$C$8/12))))</f>
        <v>0</v>
      </c>
      <c r="F207" s="15" t="n">
        <f aca="false">MAX(0,F206*(1+'1. Your Debts'!$C$9/12)-IF('1. Your Debts'!$F$9&gt;0,MIN('1. Your Debts'!$F$9,F206*(1+'1. Your Debts'!$C$9/12)),MIN(MAX(F206*(1+'1. Your Debts'!$C$9/12)*'1. Your Debts'!$D$9,'1. Your Debts'!$E$9),F206*(1+'1. Your Debts'!$C$9/12))))</f>
        <v>0</v>
      </c>
      <c r="G207" s="15" t="n">
        <f aca="false">(B206*'1. Your Debts'!$C$5+C206*'1. Your Debts'!$C$6+D206*'1. Your Debts'!$C$7+E206*'1. Your Debts'!$C$8+F206*'1. Your Debts'!$C$9)/12</f>
        <v>16.8686228916617</v>
      </c>
      <c r="H207" s="15" t="n">
        <f aca="false">I206+G207-I207</f>
        <v>25</v>
      </c>
      <c r="I207" s="15" t="n">
        <f aca="false">SUM(B207:F207)</f>
        <v>875.813927258214</v>
      </c>
    </row>
    <row r="208" customFormat="false" ht="15" hidden="false" customHeight="false" outlineLevel="0" collapsed="false">
      <c r="A208" s="10" t="n">
        <v>200</v>
      </c>
      <c r="B208" s="15" t="n">
        <f aca="false">MAX(0,B207*(1+'1. Your Debts'!$C$5/12)-IF('1. Your Debts'!$F$5&gt;0,MIN('1. Your Debts'!$F$5,B207*(1+'1. Your Debts'!$C$5/12)),MIN(MAX(B207*(1+'1. Your Debts'!$C$5/12)*'1. Your Debts'!$D$5,'1. Your Debts'!$E$5),B207*(1+'1. Your Debts'!$C$5/12))))</f>
        <v>0</v>
      </c>
      <c r="C208" s="15" t="n">
        <f aca="false">MAX(0,C207*(1+'1. Your Debts'!$C$6/12)-IF('1. Your Debts'!$F$6&gt;0,MIN('1. Your Debts'!$F$6,C207*(1+'1. Your Debts'!$C$6/12)),MIN(MAX(C207*(1+'1. Your Debts'!$C$6/12)*'1. Your Debts'!$D$6,'1. Your Debts'!$E$6),C207*(1+'1. Your Debts'!$C$6/12))))</f>
        <v>867.527376370058</v>
      </c>
      <c r="D208" s="15" t="n">
        <f aca="false">MAX(0,D207*(1+'1. Your Debts'!$C$7/12)-IF('1. Your Debts'!$F$7&gt;0,MIN('1. Your Debts'!$F$7,D207*(1+'1. Your Debts'!$C$7/12)),MIN(MAX(D207*(1+'1. Your Debts'!$C$7/12)*'1. Your Debts'!$D$7,'1. Your Debts'!$E$7),D207*(1+'1. Your Debts'!$C$7/12))))</f>
        <v>0</v>
      </c>
      <c r="E208" s="15" t="n">
        <f aca="false">MAX(0,E207*(1+'1. Your Debts'!$C$8/12)-IF('1. Your Debts'!$F$8&gt;0,MIN('1. Your Debts'!$F$8,E207*(1+'1. Your Debts'!$C$8/12)),MIN(MAX(E207*(1+'1. Your Debts'!$C$8/12)*'1. Your Debts'!$D$8,'1. Your Debts'!$E$8),E207*(1+'1. Your Debts'!$C$8/12))))</f>
        <v>0</v>
      </c>
      <c r="F208" s="15" t="n">
        <f aca="false">MAX(0,F207*(1+'1. Your Debts'!$C$9/12)-IF('1. Your Debts'!$F$9&gt;0,MIN('1. Your Debts'!$F$9,F207*(1+'1. Your Debts'!$C$9/12)),MIN(MAX(F207*(1+'1. Your Debts'!$C$9/12)*'1. Your Debts'!$D$9,'1. Your Debts'!$E$9),F207*(1+'1. Your Debts'!$C$9/12))))</f>
        <v>0</v>
      </c>
      <c r="G208" s="15" t="n">
        <f aca="false">(B207*'1. Your Debts'!$C$5+C207*'1. Your Debts'!$C$6+D207*'1. Your Debts'!$C$7+E207*'1. Your Debts'!$C$8+F207*'1. Your Debts'!$C$9)/12</f>
        <v>16.7134491118442</v>
      </c>
      <c r="H208" s="15" t="n">
        <f aca="false">I207+G208-I208</f>
        <v>25</v>
      </c>
      <c r="I208" s="15" t="n">
        <f aca="false">SUM(B208:F208)</f>
        <v>867.527376370058</v>
      </c>
    </row>
    <row r="209" customFormat="false" ht="15" hidden="false" customHeight="false" outlineLevel="0" collapsed="false">
      <c r="A209" s="10" t="n">
        <v>201</v>
      </c>
      <c r="B209" s="15" t="n">
        <f aca="false">MAX(0,B208*(1+'1. Your Debts'!$C$5/12)-IF('1. Your Debts'!$F$5&gt;0,MIN('1. Your Debts'!$F$5,B208*(1+'1. Your Debts'!$C$5/12)),MIN(MAX(B208*(1+'1. Your Debts'!$C$5/12)*'1. Your Debts'!$D$5,'1. Your Debts'!$E$5),B208*(1+'1. Your Debts'!$C$5/12))))</f>
        <v>0</v>
      </c>
      <c r="C209" s="15" t="n">
        <f aca="false">MAX(0,C208*(1+'1. Your Debts'!$C$6/12)-IF('1. Your Debts'!$F$6&gt;0,MIN('1. Your Debts'!$F$6,C208*(1+'1. Your Debts'!$C$6/12)),MIN(MAX(C208*(1+'1. Your Debts'!$C$6/12)*'1. Your Debts'!$D$6,'1. Your Debts'!$E$6),C208*(1+'1. Your Debts'!$C$6/12))))</f>
        <v>859.08269046912</v>
      </c>
      <c r="D209" s="15" t="n">
        <f aca="false">MAX(0,D208*(1+'1. Your Debts'!$C$7/12)-IF('1. Your Debts'!$F$7&gt;0,MIN('1. Your Debts'!$F$7,D208*(1+'1. Your Debts'!$C$7/12)),MIN(MAX(D208*(1+'1. Your Debts'!$C$7/12)*'1. Your Debts'!$D$7,'1. Your Debts'!$E$7),D208*(1+'1. Your Debts'!$C$7/12))))</f>
        <v>0</v>
      </c>
      <c r="E209" s="15" t="n">
        <f aca="false">MAX(0,E208*(1+'1. Your Debts'!$C$8/12)-IF('1. Your Debts'!$F$8&gt;0,MIN('1. Your Debts'!$F$8,E208*(1+'1. Your Debts'!$C$8/12)),MIN(MAX(E208*(1+'1. Your Debts'!$C$8/12)*'1. Your Debts'!$D$8,'1. Your Debts'!$E$8),E208*(1+'1. Your Debts'!$C$8/12))))</f>
        <v>0</v>
      </c>
      <c r="F209" s="15" t="n">
        <f aca="false">MAX(0,F208*(1+'1. Your Debts'!$C$9/12)-IF('1. Your Debts'!$F$9&gt;0,MIN('1. Your Debts'!$F$9,F208*(1+'1. Your Debts'!$C$9/12)),MIN(MAX(F208*(1+'1. Your Debts'!$C$9/12)*'1. Your Debts'!$D$9,'1. Your Debts'!$E$9),F208*(1+'1. Your Debts'!$C$9/12))))</f>
        <v>0</v>
      </c>
      <c r="G209" s="15" t="n">
        <f aca="false">(B208*'1. Your Debts'!$C$5+C208*'1. Your Debts'!$C$6+D208*'1. Your Debts'!$C$7+E208*'1. Your Debts'!$C$8+F208*'1. Your Debts'!$C$9)/12</f>
        <v>16.5553140990619</v>
      </c>
      <c r="H209" s="15" t="n">
        <f aca="false">I208+G209-I209</f>
        <v>24.9999999999999</v>
      </c>
      <c r="I209" s="15" t="n">
        <f aca="false">SUM(B209:F209)</f>
        <v>859.08269046912</v>
      </c>
    </row>
    <row r="210" customFormat="false" ht="15" hidden="false" customHeight="false" outlineLevel="0" collapsed="false">
      <c r="A210" s="10" t="n">
        <v>202</v>
      </c>
      <c r="B210" s="15" t="n">
        <f aca="false">MAX(0,B209*(1+'1. Your Debts'!$C$5/12)-IF('1. Your Debts'!$F$5&gt;0,MIN('1. Your Debts'!$F$5,B209*(1+'1. Your Debts'!$C$5/12)),MIN(MAX(B209*(1+'1. Your Debts'!$C$5/12)*'1. Your Debts'!$D$5,'1. Your Debts'!$E$5),B209*(1+'1. Your Debts'!$C$5/12))))</f>
        <v>0</v>
      </c>
      <c r="C210" s="15" t="n">
        <f aca="false">MAX(0,C209*(1+'1. Your Debts'!$C$6/12)-IF('1. Your Debts'!$F$6&gt;0,MIN('1. Your Debts'!$F$6,C209*(1+'1. Your Debts'!$C$6/12)),MIN(MAX(C209*(1+'1. Your Debts'!$C$6/12)*'1. Your Debts'!$D$6,'1. Your Debts'!$E$6),C209*(1+'1. Your Debts'!$C$6/12))))</f>
        <v>850.476851812239</v>
      </c>
      <c r="D210" s="15" t="n">
        <f aca="false">MAX(0,D209*(1+'1. Your Debts'!$C$7/12)-IF('1. Your Debts'!$F$7&gt;0,MIN('1. Your Debts'!$F$7,D209*(1+'1. Your Debts'!$C$7/12)),MIN(MAX(D209*(1+'1. Your Debts'!$C$7/12)*'1. Your Debts'!$D$7,'1. Your Debts'!$E$7),D209*(1+'1. Your Debts'!$C$7/12))))</f>
        <v>0</v>
      </c>
      <c r="E210" s="15" t="n">
        <f aca="false">MAX(0,E209*(1+'1. Your Debts'!$C$8/12)-IF('1. Your Debts'!$F$8&gt;0,MIN('1. Your Debts'!$F$8,E209*(1+'1. Your Debts'!$C$8/12)),MIN(MAX(E209*(1+'1. Your Debts'!$C$8/12)*'1. Your Debts'!$D$8,'1. Your Debts'!$E$8),E209*(1+'1. Your Debts'!$C$8/12))))</f>
        <v>0</v>
      </c>
      <c r="F210" s="15" t="n">
        <f aca="false">MAX(0,F209*(1+'1. Your Debts'!$C$9/12)-IF('1. Your Debts'!$F$9&gt;0,MIN('1. Your Debts'!$F$9,F209*(1+'1. Your Debts'!$C$9/12)),MIN(MAX(F209*(1+'1. Your Debts'!$C$9/12)*'1. Your Debts'!$D$9,'1. Your Debts'!$E$9),F209*(1+'1. Your Debts'!$C$9/12))))</f>
        <v>0</v>
      </c>
      <c r="G210" s="15" t="n">
        <f aca="false">(B209*'1. Your Debts'!$C$5+C209*'1. Your Debts'!$C$6+D209*'1. Your Debts'!$C$7+E209*'1. Your Debts'!$C$8+F209*'1. Your Debts'!$C$9)/12</f>
        <v>16.394161343119</v>
      </c>
      <c r="H210" s="15" t="n">
        <f aca="false">I209+G210-I210</f>
        <v>25</v>
      </c>
      <c r="I210" s="15" t="n">
        <f aca="false">SUM(B210:F210)</f>
        <v>850.476851812239</v>
      </c>
    </row>
    <row r="211" customFormat="false" ht="15" hidden="false" customHeight="false" outlineLevel="0" collapsed="false">
      <c r="A211" s="10" t="n">
        <v>203</v>
      </c>
      <c r="B211" s="15" t="n">
        <f aca="false">MAX(0,B210*(1+'1. Your Debts'!$C$5/12)-IF('1. Your Debts'!$F$5&gt;0,MIN('1. Your Debts'!$F$5,B210*(1+'1. Your Debts'!$C$5/12)),MIN(MAX(B210*(1+'1. Your Debts'!$C$5/12)*'1. Your Debts'!$D$5,'1. Your Debts'!$E$5),B210*(1+'1. Your Debts'!$C$5/12))))</f>
        <v>0</v>
      </c>
      <c r="C211" s="15" t="n">
        <f aca="false">MAX(0,C210*(1+'1. Your Debts'!$C$6/12)-IF('1. Your Debts'!$F$6&gt;0,MIN('1. Your Debts'!$F$6,C210*(1+'1. Your Debts'!$C$6/12)),MIN(MAX(C210*(1+'1. Your Debts'!$C$6/12)*'1. Your Debts'!$D$6,'1. Your Debts'!$E$6),C210*(1+'1. Your Debts'!$C$6/12))))</f>
        <v>841.706785067656</v>
      </c>
      <c r="D211" s="15" t="n">
        <f aca="false">MAX(0,D210*(1+'1. Your Debts'!$C$7/12)-IF('1. Your Debts'!$F$7&gt;0,MIN('1. Your Debts'!$F$7,D210*(1+'1. Your Debts'!$C$7/12)),MIN(MAX(D210*(1+'1. Your Debts'!$C$7/12)*'1. Your Debts'!$D$7,'1. Your Debts'!$E$7),D210*(1+'1. Your Debts'!$C$7/12))))</f>
        <v>0</v>
      </c>
      <c r="E211" s="15" t="n">
        <f aca="false">MAX(0,E210*(1+'1. Your Debts'!$C$8/12)-IF('1. Your Debts'!$F$8&gt;0,MIN('1. Your Debts'!$F$8,E210*(1+'1. Your Debts'!$C$8/12)),MIN(MAX(E210*(1+'1. Your Debts'!$C$8/12)*'1. Your Debts'!$D$8,'1. Your Debts'!$E$8),E210*(1+'1. Your Debts'!$C$8/12))))</f>
        <v>0</v>
      </c>
      <c r="F211" s="15" t="n">
        <f aca="false">MAX(0,F210*(1+'1. Your Debts'!$C$9/12)-IF('1. Your Debts'!$F$9&gt;0,MIN('1. Your Debts'!$F$9,F210*(1+'1. Your Debts'!$C$9/12)),MIN(MAX(F210*(1+'1. Your Debts'!$C$9/12)*'1. Your Debts'!$D$9,'1. Your Debts'!$E$9),F210*(1+'1. Your Debts'!$C$9/12))))</f>
        <v>0</v>
      </c>
      <c r="G211" s="15" t="n">
        <f aca="false">(B210*'1. Your Debts'!$C$5+C210*'1. Your Debts'!$C$6+D210*'1. Your Debts'!$C$7+E210*'1. Your Debts'!$C$8+F210*'1. Your Debts'!$C$9)/12</f>
        <v>16.2299332554169</v>
      </c>
      <c r="H211" s="15" t="n">
        <f aca="false">I210+G211-I211</f>
        <v>25</v>
      </c>
      <c r="I211" s="15" t="n">
        <f aca="false">SUM(B211:F211)</f>
        <v>841.706785067656</v>
      </c>
    </row>
    <row r="212" customFormat="false" ht="15" hidden="false" customHeight="false" outlineLevel="0" collapsed="false">
      <c r="A212" s="10" t="n">
        <v>204</v>
      </c>
      <c r="B212" s="15" t="n">
        <f aca="false">MAX(0,B211*(1+'1. Your Debts'!$C$5/12)-IF('1. Your Debts'!$F$5&gt;0,MIN('1. Your Debts'!$F$5,B211*(1+'1. Your Debts'!$C$5/12)),MIN(MAX(B211*(1+'1. Your Debts'!$C$5/12)*'1. Your Debts'!$D$5,'1. Your Debts'!$E$5),B211*(1+'1. Your Debts'!$C$5/12))))</f>
        <v>0</v>
      </c>
      <c r="C212" s="15" t="n">
        <f aca="false">MAX(0,C211*(1+'1. Your Debts'!$C$6/12)-IF('1. Your Debts'!$F$6&gt;0,MIN('1. Your Debts'!$F$6,C211*(1+'1. Your Debts'!$C$6/12)),MIN(MAX(C211*(1+'1. Your Debts'!$C$6/12)*'1. Your Debts'!$D$6,'1. Your Debts'!$E$6),C211*(1+'1. Your Debts'!$C$6/12))))</f>
        <v>832.769356216031</v>
      </c>
      <c r="D212" s="15" t="n">
        <f aca="false">MAX(0,D211*(1+'1. Your Debts'!$C$7/12)-IF('1. Your Debts'!$F$7&gt;0,MIN('1. Your Debts'!$F$7,D211*(1+'1. Your Debts'!$C$7/12)),MIN(MAX(D211*(1+'1. Your Debts'!$C$7/12)*'1. Your Debts'!$D$7,'1. Your Debts'!$E$7),D211*(1+'1. Your Debts'!$C$7/12))))</f>
        <v>0</v>
      </c>
      <c r="E212" s="15" t="n">
        <f aca="false">MAX(0,E211*(1+'1. Your Debts'!$C$8/12)-IF('1. Your Debts'!$F$8&gt;0,MIN('1. Your Debts'!$F$8,E211*(1+'1. Your Debts'!$C$8/12)),MIN(MAX(E211*(1+'1. Your Debts'!$C$8/12)*'1. Your Debts'!$D$8,'1. Your Debts'!$E$8),E211*(1+'1. Your Debts'!$C$8/12))))</f>
        <v>0</v>
      </c>
      <c r="F212" s="15" t="n">
        <f aca="false">MAX(0,F211*(1+'1. Your Debts'!$C$9/12)-IF('1. Your Debts'!$F$9&gt;0,MIN('1. Your Debts'!$F$9,F211*(1+'1. Your Debts'!$C$9/12)),MIN(MAX(F211*(1+'1. Your Debts'!$C$9/12)*'1. Your Debts'!$D$9,'1. Your Debts'!$E$9),F211*(1+'1. Your Debts'!$C$9/12))))</f>
        <v>0</v>
      </c>
      <c r="G212" s="15" t="n">
        <f aca="false">(B211*'1. Your Debts'!$C$5+C211*'1. Your Debts'!$C$6+D211*'1. Your Debts'!$C$7+E211*'1. Your Debts'!$C$8+F211*'1. Your Debts'!$C$9)/12</f>
        <v>16.0625711483744</v>
      </c>
      <c r="H212" s="15" t="n">
        <f aca="false">I211+G212-I212</f>
        <v>25</v>
      </c>
      <c r="I212" s="15" t="n">
        <f aca="false">SUM(B212:F212)</f>
        <v>832.769356216031</v>
      </c>
    </row>
    <row r="213" customFormat="false" ht="15" hidden="false" customHeight="false" outlineLevel="0" collapsed="false">
      <c r="A213" s="10" t="n">
        <v>205</v>
      </c>
      <c r="B213" s="15" t="n">
        <f aca="false">MAX(0,B212*(1+'1. Your Debts'!$C$5/12)-IF('1. Your Debts'!$F$5&gt;0,MIN('1. Your Debts'!$F$5,B212*(1+'1. Your Debts'!$C$5/12)),MIN(MAX(B212*(1+'1. Your Debts'!$C$5/12)*'1. Your Debts'!$D$5,'1. Your Debts'!$E$5),B212*(1+'1. Your Debts'!$C$5/12))))</f>
        <v>0</v>
      </c>
      <c r="C213" s="15" t="n">
        <f aca="false">MAX(0,C212*(1+'1. Your Debts'!$C$6/12)-IF('1. Your Debts'!$F$6&gt;0,MIN('1. Your Debts'!$F$6,C212*(1+'1. Your Debts'!$C$6/12)),MIN(MAX(C212*(1+'1. Your Debts'!$C$6/12)*'1. Your Debts'!$D$6,'1. Your Debts'!$E$6),C212*(1+'1. Your Debts'!$C$6/12))))</f>
        <v>823.661371430486</v>
      </c>
      <c r="D213" s="15" t="n">
        <f aca="false">MAX(0,D212*(1+'1. Your Debts'!$C$7/12)-IF('1. Your Debts'!$F$7&gt;0,MIN('1. Your Debts'!$F$7,D212*(1+'1. Your Debts'!$C$7/12)),MIN(MAX(D212*(1+'1. Your Debts'!$C$7/12)*'1. Your Debts'!$D$7,'1. Your Debts'!$E$7),D212*(1+'1. Your Debts'!$C$7/12))))</f>
        <v>0</v>
      </c>
      <c r="E213" s="15" t="n">
        <f aca="false">MAX(0,E212*(1+'1. Your Debts'!$C$8/12)-IF('1. Your Debts'!$F$8&gt;0,MIN('1. Your Debts'!$F$8,E212*(1+'1. Your Debts'!$C$8/12)),MIN(MAX(E212*(1+'1. Your Debts'!$C$8/12)*'1. Your Debts'!$D$8,'1. Your Debts'!$E$8),E212*(1+'1. Your Debts'!$C$8/12))))</f>
        <v>0</v>
      </c>
      <c r="F213" s="15" t="n">
        <f aca="false">MAX(0,F212*(1+'1. Your Debts'!$C$9/12)-IF('1. Your Debts'!$F$9&gt;0,MIN('1. Your Debts'!$F$9,F212*(1+'1. Your Debts'!$C$9/12)),MIN(MAX(F212*(1+'1. Your Debts'!$C$9/12)*'1. Your Debts'!$D$9,'1. Your Debts'!$E$9),F212*(1+'1. Your Debts'!$C$9/12))))</f>
        <v>0</v>
      </c>
      <c r="G213" s="15" t="n">
        <f aca="false">(B212*'1. Your Debts'!$C$5+C212*'1. Your Debts'!$C$6+D212*'1. Your Debts'!$C$7+E212*'1. Your Debts'!$C$8+F212*'1. Your Debts'!$C$9)/12</f>
        <v>15.8920152144559</v>
      </c>
      <c r="H213" s="15" t="n">
        <f aca="false">I212+G213-I213</f>
        <v>25</v>
      </c>
      <c r="I213" s="15" t="n">
        <f aca="false">SUM(B213:F213)</f>
        <v>823.661371430486</v>
      </c>
    </row>
    <row r="214" customFormat="false" ht="15" hidden="false" customHeight="false" outlineLevel="0" collapsed="false">
      <c r="A214" s="10" t="n">
        <v>206</v>
      </c>
      <c r="B214" s="15" t="n">
        <f aca="false">MAX(0,B213*(1+'1. Your Debts'!$C$5/12)-IF('1. Your Debts'!$F$5&gt;0,MIN('1. Your Debts'!$F$5,B213*(1+'1. Your Debts'!$C$5/12)),MIN(MAX(B213*(1+'1. Your Debts'!$C$5/12)*'1. Your Debts'!$D$5,'1. Your Debts'!$E$5),B213*(1+'1. Your Debts'!$C$5/12))))</f>
        <v>0</v>
      </c>
      <c r="C214" s="15" t="n">
        <f aca="false">MAX(0,C213*(1+'1. Your Debts'!$C$6/12)-IF('1. Your Debts'!$F$6&gt;0,MIN('1. Your Debts'!$F$6,C213*(1+'1. Your Debts'!$C$6/12)),MIN(MAX(C213*(1+'1. Your Debts'!$C$6/12)*'1. Your Debts'!$D$6,'1. Your Debts'!$E$6),C213*(1+'1. Your Debts'!$C$6/12))))</f>
        <v>814.379575935285</v>
      </c>
      <c r="D214" s="15" t="n">
        <f aca="false">MAX(0,D213*(1+'1. Your Debts'!$C$7/12)-IF('1. Your Debts'!$F$7&gt;0,MIN('1. Your Debts'!$F$7,D213*(1+'1. Your Debts'!$C$7/12)),MIN(MAX(D213*(1+'1. Your Debts'!$C$7/12)*'1. Your Debts'!$D$7,'1. Your Debts'!$E$7),D213*(1+'1. Your Debts'!$C$7/12))))</f>
        <v>0</v>
      </c>
      <c r="E214" s="15" t="n">
        <f aca="false">MAX(0,E213*(1+'1. Your Debts'!$C$8/12)-IF('1. Your Debts'!$F$8&gt;0,MIN('1. Your Debts'!$F$8,E213*(1+'1. Your Debts'!$C$8/12)),MIN(MAX(E213*(1+'1. Your Debts'!$C$8/12)*'1. Your Debts'!$D$8,'1. Your Debts'!$E$8),E213*(1+'1. Your Debts'!$C$8/12))))</f>
        <v>0</v>
      </c>
      <c r="F214" s="15" t="n">
        <f aca="false">MAX(0,F213*(1+'1. Your Debts'!$C$9/12)-IF('1. Your Debts'!$F$9&gt;0,MIN('1. Your Debts'!$F$9,F213*(1+'1. Your Debts'!$C$9/12)),MIN(MAX(F213*(1+'1. Your Debts'!$C$9/12)*'1. Your Debts'!$D$9,'1. Your Debts'!$E$9),F213*(1+'1. Your Debts'!$C$9/12))))</f>
        <v>0</v>
      </c>
      <c r="G214" s="15" t="n">
        <f aca="false">(B213*'1. Your Debts'!$C$5+C213*'1. Your Debts'!$C$6+D213*'1. Your Debts'!$C$7+E213*'1. Your Debts'!$C$8+F213*'1. Your Debts'!$C$9)/12</f>
        <v>15.7182045047985</v>
      </c>
      <c r="H214" s="15" t="n">
        <f aca="false">I213+G214-I214</f>
        <v>25</v>
      </c>
      <c r="I214" s="15" t="n">
        <f aca="false">SUM(B214:F214)</f>
        <v>814.379575935285</v>
      </c>
    </row>
    <row r="215" customFormat="false" ht="15" hidden="false" customHeight="false" outlineLevel="0" collapsed="false">
      <c r="A215" s="10" t="n">
        <v>207</v>
      </c>
      <c r="B215" s="15" t="n">
        <f aca="false">MAX(0,B214*(1+'1. Your Debts'!$C$5/12)-IF('1. Your Debts'!$F$5&gt;0,MIN('1. Your Debts'!$F$5,B214*(1+'1. Your Debts'!$C$5/12)),MIN(MAX(B214*(1+'1. Your Debts'!$C$5/12)*'1. Your Debts'!$D$5,'1. Your Debts'!$E$5),B214*(1+'1. Your Debts'!$C$5/12))))</f>
        <v>0</v>
      </c>
      <c r="C215" s="15" t="n">
        <f aca="false">MAX(0,C214*(1+'1. Your Debts'!$C$6/12)-IF('1. Your Debts'!$F$6&gt;0,MIN('1. Your Debts'!$F$6,C214*(1+'1. Your Debts'!$C$6/12)),MIN(MAX(C214*(1+'1. Your Debts'!$C$6/12)*'1. Your Debts'!$D$6,'1. Your Debts'!$E$6),C214*(1+'1. Your Debts'!$C$6/12))))</f>
        <v>804.920652842717</v>
      </c>
      <c r="D215" s="15" t="n">
        <f aca="false">MAX(0,D214*(1+'1. Your Debts'!$C$7/12)-IF('1. Your Debts'!$F$7&gt;0,MIN('1. Your Debts'!$F$7,D214*(1+'1. Your Debts'!$C$7/12)),MIN(MAX(D214*(1+'1. Your Debts'!$C$7/12)*'1. Your Debts'!$D$7,'1. Your Debts'!$E$7),D214*(1+'1. Your Debts'!$C$7/12))))</f>
        <v>0</v>
      </c>
      <c r="E215" s="15" t="n">
        <f aca="false">MAX(0,E214*(1+'1. Your Debts'!$C$8/12)-IF('1. Your Debts'!$F$8&gt;0,MIN('1. Your Debts'!$F$8,E214*(1+'1. Your Debts'!$C$8/12)),MIN(MAX(E214*(1+'1. Your Debts'!$C$8/12)*'1. Your Debts'!$D$8,'1. Your Debts'!$E$8),E214*(1+'1. Your Debts'!$C$8/12))))</f>
        <v>0</v>
      </c>
      <c r="F215" s="15" t="n">
        <f aca="false">MAX(0,F214*(1+'1. Your Debts'!$C$9/12)-IF('1. Your Debts'!$F$9&gt;0,MIN('1. Your Debts'!$F$9,F214*(1+'1. Your Debts'!$C$9/12)),MIN(MAX(F214*(1+'1. Your Debts'!$C$9/12)*'1. Your Debts'!$D$9,'1. Your Debts'!$E$9),F214*(1+'1. Your Debts'!$C$9/12))))</f>
        <v>0</v>
      </c>
      <c r="G215" s="15" t="n">
        <f aca="false">(B214*'1. Your Debts'!$C$5+C214*'1. Your Debts'!$C$6+D214*'1. Your Debts'!$C$7+E214*'1. Your Debts'!$C$8+F214*'1. Your Debts'!$C$9)/12</f>
        <v>15.5410769074317</v>
      </c>
      <c r="H215" s="15" t="n">
        <f aca="false">I214+G215-I215</f>
        <v>25</v>
      </c>
      <c r="I215" s="15" t="n">
        <f aca="false">SUM(B215:F215)</f>
        <v>804.920652842717</v>
      </c>
    </row>
    <row r="216" customFormat="false" ht="15" hidden="false" customHeight="false" outlineLevel="0" collapsed="false">
      <c r="A216" s="10" t="n">
        <v>208</v>
      </c>
      <c r="B216" s="15" t="n">
        <f aca="false">MAX(0,B215*(1+'1. Your Debts'!$C$5/12)-IF('1. Your Debts'!$F$5&gt;0,MIN('1. Your Debts'!$F$5,B215*(1+'1. Your Debts'!$C$5/12)),MIN(MAX(B215*(1+'1. Your Debts'!$C$5/12)*'1. Your Debts'!$D$5,'1. Your Debts'!$E$5),B215*(1+'1. Your Debts'!$C$5/12))))</f>
        <v>0</v>
      </c>
      <c r="C216" s="15" t="n">
        <f aca="false">MAX(0,C215*(1+'1. Your Debts'!$C$6/12)-IF('1. Your Debts'!$F$6&gt;0,MIN('1. Your Debts'!$F$6,C215*(1+'1. Your Debts'!$C$6/12)),MIN(MAX(C215*(1+'1. Your Debts'!$C$6/12)*'1. Your Debts'!$D$6,'1. Your Debts'!$E$6),C215*(1+'1. Your Debts'!$C$6/12))))</f>
        <v>795.281221967798</v>
      </c>
      <c r="D216" s="15" t="n">
        <f aca="false">MAX(0,D215*(1+'1. Your Debts'!$C$7/12)-IF('1. Your Debts'!$F$7&gt;0,MIN('1. Your Debts'!$F$7,D215*(1+'1. Your Debts'!$C$7/12)),MIN(MAX(D215*(1+'1. Your Debts'!$C$7/12)*'1. Your Debts'!$D$7,'1. Your Debts'!$E$7),D215*(1+'1. Your Debts'!$C$7/12))))</f>
        <v>0</v>
      </c>
      <c r="E216" s="15" t="n">
        <f aca="false">MAX(0,E215*(1+'1. Your Debts'!$C$8/12)-IF('1. Your Debts'!$F$8&gt;0,MIN('1. Your Debts'!$F$8,E215*(1+'1. Your Debts'!$C$8/12)),MIN(MAX(E215*(1+'1. Your Debts'!$C$8/12)*'1. Your Debts'!$D$8,'1. Your Debts'!$E$8),E215*(1+'1. Your Debts'!$C$8/12))))</f>
        <v>0</v>
      </c>
      <c r="F216" s="15" t="n">
        <f aca="false">MAX(0,F215*(1+'1. Your Debts'!$C$9/12)-IF('1. Your Debts'!$F$9&gt;0,MIN('1. Your Debts'!$F$9,F215*(1+'1. Your Debts'!$C$9/12)),MIN(MAX(F215*(1+'1. Your Debts'!$C$9/12)*'1. Your Debts'!$D$9,'1. Your Debts'!$E$9),F215*(1+'1. Your Debts'!$C$9/12))))</f>
        <v>0</v>
      </c>
      <c r="G216" s="15" t="n">
        <f aca="false">(B215*'1. Your Debts'!$C$5+C215*'1. Your Debts'!$C$6+D215*'1. Your Debts'!$C$7+E215*'1. Your Debts'!$C$8+F215*'1. Your Debts'!$C$9)/12</f>
        <v>15.3605691250818</v>
      </c>
      <c r="H216" s="15" t="n">
        <f aca="false">I215+G216-I216</f>
        <v>25</v>
      </c>
      <c r="I216" s="15" t="n">
        <f aca="false">SUM(B216:F216)</f>
        <v>795.281221967798</v>
      </c>
    </row>
    <row r="217" customFormat="false" ht="15" hidden="false" customHeight="false" outlineLevel="0" collapsed="false">
      <c r="A217" s="10" t="n">
        <v>209</v>
      </c>
      <c r="B217" s="15" t="n">
        <f aca="false">MAX(0,B216*(1+'1. Your Debts'!$C$5/12)-IF('1. Your Debts'!$F$5&gt;0,MIN('1. Your Debts'!$F$5,B216*(1+'1. Your Debts'!$C$5/12)),MIN(MAX(B216*(1+'1. Your Debts'!$C$5/12)*'1. Your Debts'!$D$5,'1. Your Debts'!$E$5),B216*(1+'1. Your Debts'!$C$5/12))))</f>
        <v>0</v>
      </c>
      <c r="C217" s="15" t="n">
        <f aca="false">MAX(0,C216*(1+'1. Your Debts'!$C$6/12)-IF('1. Your Debts'!$F$6&gt;0,MIN('1. Your Debts'!$F$6,C216*(1+'1. Your Debts'!$C$6/12)),MIN(MAX(C216*(1+'1. Your Debts'!$C$6/12)*'1. Your Debts'!$D$6,'1. Your Debts'!$E$6),C216*(1+'1. Your Debts'!$C$6/12))))</f>
        <v>785.457838620351</v>
      </c>
      <c r="D217" s="15" t="n">
        <f aca="false">MAX(0,D216*(1+'1. Your Debts'!$C$7/12)-IF('1. Your Debts'!$F$7&gt;0,MIN('1. Your Debts'!$F$7,D216*(1+'1. Your Debts'!$C$7/12)),MIN(MAX(D216*(1+'1. Your Debts'!$C$7/12)*'1. Your Debts'!$D$7,'1. Your Debts'!$E$7),D216*(1+'1. Your Debts'!$C$7/12))))</f>
        <v>0</v>
      </c>
      <c r="E217" s="15" t="n">
        <f aca="false">MAX(0,E216*(1+'1. Your Debts'!$C$8/12)-IF('1. Your Debts'!$F$8&gt;0,MIN('1. Your Debts'!$F$8,E216*(1+'1. Your Debts'!$C$8/12)),MIN(MAX(E216*(1+'1. Your Debts'!$C$8/12)*'1. Your Debts'!$D$8,'1. Your Debts'!$E$8),E216*(1+'1. Your Debts'!$C$8/12))))</f>
        <v>0</v>
      </c>
      <c r="F217" s="15" t="n">
        <f aca="false">MAX(0,F216*(1+'1. Your Debts'!$C$9/12)-IF('1. Your Debts'!$F$9&gt;0,MIN('1. Your Debts'!$F$9,F216*(1+'1. Your Debts'!$C$9/12)),MIN(MAX(F216*(1+'1. Your Debts'!$C$9/12)*'1. Your Debts'!$D$9,'1. Your Debts'!$E$9),F216*(1+'1. Your Debts'!$C$9/12))))</f>
        <v>0</v>
      </c>
      <c r="G217" s="15" t="n">
        <f aca="false">(B216*'1. Your Debts'!$C$5+C216*'1. Your Debts'!$C$6+D216*'1. Your Debts'!$C$7+E216*'1. Your Debts'!$C$8+F216*'1. Your Debts'!$C$9)/12</f>
        <v>15.1766166525522</v>
      </c>
      <c r="H217" s="15" t="n">
        <f aca="false">I216+G217-I217</f>
        <v>25</v>
      </c>
      <c r="I217" s="15" t="n">
        <f aca="false">SUM(B217:F217)</f>
        <v>785.457838620351</v>
      </c>
    </row>
    <row r="218" customFormat="false" ht="15" hidden="false" customHeight="false" outlineLevel="0" collapsed="false">
      <c r="A218" s="10" t="n">
        <v>210</v>
      </c>
      <c r="B218" s="15" t="n">
        <f aca="false">MAX(0,B217*(1+'1. Your Debts'!$C$5/12)-IF('1. Your Debts'!$F$5&gt;0,MIN('1. Your Debts'!$F$5,B217*(1+'1. Your Debts'!$C$5/12)),MIN(MAX(B217*(1+'1. Your Debts'!$C$5/12)*'1. Your Debts'!$D$5,'1. Your Debts'!$E$5),B217*(1+'1. Your Debts'!$C$5/12))))</f>
        <v>0</v>
      </c>
      <c r="C218" s="15" t="n">
        <f aca="false">MAX(0,C217*(1+'1. Your Debts'!$C$6/12)-IF('1. Your Debts'!$F$6&gt;0,MIN('1. Your Debts'!$F$6,C217*(1+'1. Your Debts'!$C$6/12)),MIN(MAX(C217*(1+'1. Your Debts'!$C$6/12)*'1. Your Debts'!$D$6,'1. Your Debts'!$E$6),C217*(1+'1. Your Debts'!$C$6/12))))</f>
        <v>775.446992374022</v>
      </c>
      <c r="D218" s="15" t="n">
        <f aca="false">MAX(0,D217*(1+'1. Your Debts'!$C$7/12)-IF('1. Your Debts'!$F$7&gt;0,MIN('1. Your Debts'!$F$7,D217*(1+'1. Your Debts'!$C$7/12)),MIN(MAX(D217*(1+'1. Your Debts'!$C$7/12)*'1. Your Debts'!$D$7,'1. Your Debts'!$E$7),D217*(1+'1. Your Debts'!$C$7/12))))</f>
        <v>0</v>
      </c>
      <c r="E218" s="15" t="n">
        <f aca="false">MAX(0,E217*(1+'1. Your Debts'!$C$8/12)-IF('1. Your Debts'!$F$8&gt;0,MIN('1. Your Debts'!$F$8,E217*(1+'1. Your Debts'!$C$8/12)),MIN(MAX(E217*(1+'1. Your Debts'!$C$8/12)*'1. Your Debts'!$D$8,'1. Your Debts'!$E$8),E217*(1+'1. Your Debts'!$C$8/12))))</f>
        <v>0</v>
      </c>
      <c r="F218" s="15" t="n">
        <f aca="false">MAX(0,F217*(1+'1. Your Debts'!$C$9/12)-IF('1. Your Debts'!$F$9&gt;0,MIN('1. Your Debts'!$F$9,F217*(1+'1. Your Debts'!$C$9/12)),MIN(MAX(F217*(1+'1. Your Debts'!$C$9/12)*'1. Your Debts'!$D$9,'1. Your Debts'!$E$9),F217*(1+'1. Your Debts'!$C$9/12))))</f>
        <v>0</v>
      </c>
      <c r="G218" s="15" t="n">
        <f aca="false">(B217*'1. Your Debts'!$C$5+C217*'1. Your Debts'!$C$6+D217*'1. Your Debts'!$C$7+E217*'1. Your Debts'!$C$8+F217*'1. Your Debts'!$C$9)/12</f>
        <v>14.9891537536717</v>
      </c>
      <c r="H218" s="15" t="n">
        <f aca="false">I217+G218-I218</f>
        <v>25</v>
      </c>
      <c r="I218" s="15" t="n">
        <f aca="false">SUM(B218:F218)</f>
        <v>775.446992374022</v>
      </c>
    </row>
    <row r="219" customFormat="false" ht="15" hidden="false" customHeight="false" outlineLevel="0" collapsed="false">
      <c r="A219" s="10" t="n">
        <v>211</v>
      </c>
      <c r="B219" s="15" t="n">
        <f aca="false">MAX(0,B218*(1+'1. Your Debts'!$C$5/12)-IF('1. Your Debts'!$F$5&gt;0,MIN('1. Your Debts'!$F$5,B218*(1+'1. Your Debts'!$C$5/12)),MIN(MAX(B218*(1+'1. Your Debts'!$C$5/12)*'1. Your Debts'!$D$5,'1. Your Debts'!$E$5),B218*(1+'1. Your Debts'!$C$5/12))))</f>
        <v>0</v>
      </c>
      <c r="C219" s="15" t="n">
        <f aca="false">MAX(0,C218*(1+'1. Your Debts'!$C$6/12)-IF('1. Your Debts'!$F$6&gt;0,MIN('1. Your Debts'!$F$6,C218*(1+'1. Your Debts'!$C$6/12)),MIN(MAX(C218*(1+'1. Your Debts'!$C$6/12)*'1. Your Debts'!$D$6,'1. Your Debts'!$E$6),C218*(1+'1. Your Debts'!$C$6/12))))</f>
        <v>765.245105811827</v>
      </c>
      <c r="D219" s="15" t="n">
        <f aca="false">MAX(0,D218*(1+'1. Your Debts'!$C$7/12)-IF('1. Your Debts'!$F$7&gt;0,MIN('1. Your Debts'!$F$7,D218*(1+'1. Your Debts'!$C$7/12)),MIN(MAX(D218*(1+'1. Your Debts'!$C$7/12)*'1. Your Debts'!$D$7,'1. Your Debts'!$E$7),D218*(1+'1. Your Debts'!$C$7/12))))</f>
        <v>0</v>
      </c>
      <c r="E219" s="15" t="n">
        <f aca="false">MAX(0,E218*(1+'1. Your Debts'!$C$8/12)-IF('1. Your Debts'!$F$8&gt;0,MIN('1. Your Debts'!$F$8,E218*(1+'1. Your Debts'!$C$8/12)),MIN(MAX(E218*(1+'1. Your Debts'!$C$8/12)*'1. Your Debts'!$D$8,'1. Your Debts'!$E$8),E218*(1+'1. Your Debts'!$C$8/12))))</f>
        <v>0</v>
      </c>
      <c r="F219" s="15" t="n">
        <f aca="false">MAX(0,F218*(1+'1. Your Debts'!$C$9/12)-IF('1. Your Debts'!$F$9&gt;0,MIN('1. Your Debts'!$F$9,F218*(1+'1. Your Debts'!$C$9/12)),MIN(MAX(F218*(1+'1. Your Debts'!$C$9/12)*'1. Your Debts'!$D$9,'1. Your Debts'!$E$9),F218*(1+'1. Your Debts'!$C$9/12))))</f>
        <v>0</v>
      </c>
      <c r="G219" s="15" t="n">
        <f aca="false">(B218*'1. Your Debts'!$C$5+C218*'1. Your Debts'!$C$6+D218*'1. Your Debts'!$C$7+E218*'1. Your Debts'!$C$8+F218*'1. Your Debts'!$C$9)/12</f>
        <v>14.7981134378043</v>
      </c>
      <c r="H219" s="15" t="n">
        <f aca="false">I218+G219-I219</f>
        <v>24.9999999999999</v>
      </c>
      <c r="I219" s="15" t="n">
        <f aca="false">SUM(B219:F219)</f>
        <v>765.245105811827</v>
      </c>
    </row>
    <row r="220" customFormat="false" ht="15" hidden="false" customHeight="false" outlineLevel="0" collapsed="false">
      <c r="A220" s="10" t="n">
        <v>212</v>
      </c>
      <c r="B220" s="15" t="n">
        <f aca="false">MAX(0,B219*(1+'1. Your Debts'!$C$5/12)-IF('1. Your Debts'!$F$5&gt;0,MIN('1. Your Debts'!$F$5,B219*(1+'1. Your Debts'!$C$5/12)),MIN(MAX(B219*(1+'1. Your Debts'!$C$5/12)*'1. Your Debts'!$D$5,'1. Your Debts'!$E$5),B219*(1+'1. Your Debts'!$C$5/12))))</f>
        <v>0</v>
      </c>
      <c r="C220" s="15" t="n">
        <f aca="false">MAX(0,C219*(1+'1. Your Debts'!$C$6/12)-IF('1. Your Debts'!$F$6&gt;0,MIN('1. Your Debts'!$F$6,C219*(1+'1. Your Debts'!$C$6/12)),MIN(MAX(C219*(1+'1. Your Debts'!$C$6/12)*'1. Your Debts'!$D$6,'1. Your Debts'!$E$6),C219*(1+'1. Your Debts'!$C$6/12))))</f>
        <v>754.848533247736</v>
      </c>
      <c r="D220" s="15" t="n">
        <f aca="false">MAX(0,D219*(1+'1. Your Debts'!$C$7/12)-IF('1. Your Debts'!$F$7&gt;0,MIN('1. Your Debts'!$F$7,D219*(1+'1. Your Debts'!$C$7/12)),MIN(MAX(D219*(1+'1. Your Debts'!$C$7/12)*'1. Your Debts'!$D$7,'1. Your Debts'!$E$7),D219*(1+'1. Your Debts'!$C$7/12))))</f>
        <v>0</v>
      </c>
      <c r="E220" s="15" t="n">
        <f aca="false">MAX(0,E219*(1+'1. Your Debts'!$C$8/12)-IF('1. Your Debts'!$F$8&gt;0,MIN('1. Your Debts'!$F$8,E219*(1+'1. Your Debts'!$C$8/12)),MIN(MAX(E219*(1+'1. Your Debts'!$C$8/12)*'1. Your Debts'!$D$8,'1. Your Debts'!$E$8),E219*(1+'1. Your Debts'!$C$8/12))))</f>
        <v>0</v>
      </c>
      <c r="F220" s="15" t="n">
        <f aca="false">MAX(0,F219*(1+'1. Your Debts'!$C$9/12)-IF('1. Your Debts'!$F$9&gt;0,MIN('1. Your Debts'!$F$9,F219*(1+'1. Your Debts'!$C$9/12)),MIN(MAX(F219*(1+'1. Your Debts'!$C$9/12)*'1. Your Debts'!$D$9,'1. Your Debts'!$E$9),F219*(1+'1. Your Debts'!$C$9/12))))</f>
        <v>0</v>
      </c>
      <c r="G220" s="15" t="n">
        <f aca="false">(B219*'1. Your Debts'!$C$5+C219*'1. Your Debts'!$C$6+D219*'1. Your Debts'!$C$7+E219*'1. Your Debts'!$C$8+F219*'1. Your Debts'!$C$9)/12</f>
        <v>14.603427435909</v>
      </c>
      <c r="H220" s="15" t="n">
        <f aca="false">I219+G220-I220</f>
        <v>25</v>
      </c>
      <c r="I220" s="15" t="n">
        <f aca="false">SUM(B220:F220)</f>
        <v>754.848533247736</v>
      </c>
    </row>
    <row r="221" customFormat="false" ht="15" hidden="false" customHeight="false" outlineLevel="0" collapsed="false">
      <c r="A221" s="10" t="n">
        <v>213</v>
      </c>
      <c r="B221" s="15" t="n">
        <f aca="false">MAX(0,B220*(1+'1. Your Debts'!$C$5/12)-IF('1. Your Debts'!$F$5&gt;0,MIN('1. Your Debts'!$F$5,B220*(1+'1. Your Debts'!$C$5/12)),MIN(MAX(B220*(1+'1. Your Debts'!$C$5/12)*'1. Your Debts'!$D$5,'1. Your Debts'!$E$5),B220*(1+'1. Your Debts'!$C$5/12))))</f>
        <v>0</v>
      </c>
      <c r="C221" s="15" t="n">
        <f aca="false">MAX(0,C220*(1+'1. Your Debts'!$C$6/12)-IF('1. Your Debts'!$F$6&gt;0,MIN('1. Your Debts'!$F$6,C220*(1+'1. Your Debts'!$C$6/12)),MIN(MAX(C220*(1+'1. Your Debts'!$C$6/12)*'1. Your Debts'!$D$6,'1. Your Debts'!$E$6),C220*(1+'1. Your Debts'!$C$6/12))))</f>
        <v>744.25355942388</v>
      </c>
      <c r="D221" s="15" t="n">
        <f aca="false">MAX(0,D220*(1+'1. Your Debts'!$C$7/12)-IF('1. Your Debts'!$F$7&gt;0,MIN('1. Your Debts'!$F$7,D220*(1+'1. Your Debts'!$C$7/12)),MIN(MAX(D220*(1+'1. Your Debts'!$C$7/12)*'1. Your Debts'!$D$7,'1. Your Debts'!$E$7),D220*(1+'1. Your Debts'!$C$7/12))))</f>
        <v>0</v>
      </c>
      <c r="E221" s="15" t="n">
        <f aca="false">MAX(0,E220*(1+'1. Your Debts'!$C$8/12)-IF('1. Your Debts'!$F$8&gt;0,MIN('1. Your Debts'!$F$8,E220*(1+'1. Your Debts'!$C$8/12)),MIN(MAX(E220*(1+'1. Your Debts'!$C$8/12)*'1. Your Debts'!$D$8,'1. Your Debts'!$E$8),E220*(1+'1. Your Debts'!$C$8/12))))</f>
        <v>0</v>
      </c>
      <c r="F221" s="15" t="n">
        <f aca="false">MAX(0,F220*(1+'1. Your Debts'!$C$9/12)-IF('1. Your Debts'!$F$9&gt;0,MIN('1. Your Debts'!$F$9,F220*(1+'1. Your Debts'!$C$9/12)),MIN(MAX(F220*(1+'1. Your Debts'!$C$9/12)*'1. Your Debts'!$D$9,'1. Your Debts'!$E$9),F220*(1+'1. Your Debts'!$C$9/12))))</f>
        <v>0</v>
      </c>
      <c r="G221" s="15" t="n">
        <f aca="false">(B220*'1. Your Debts'!$C$5+C220*'1. Your Debts'!$C$6+D220*'1. Your Debts'!$C$7+E220*'1. Your Debts'!$C$8+F220*'1. Your Debts'!$C$9)/12</f>
        <v>14.4050261761443</v>
      </c>
      <c r="H221" s="15" t="n">
        <f aca="false">I220+G221-I221</f>
        <v>25</v>
      </c>
      <c r="I221" s="15" t="n">
        <f aca="false">SUM(B221:F221)</f>
        <v>744.25355942388</v>
      </c>
    </row>
    <row r="222" customFormat="false" ht="15" hidden="false" customHeight="false" outlineLevel="0" collapsed="false">
      <c r="A222" s="10" t="n">
        <v>214</v>
      </c>
      <c r="B222" s="15" t="n">
        <f aca="false">MAX(0,B221*(1+'1. Your Debts'!$C$5/12)-IF('1. Your Debts'!$F$5&gt;0,MIN('1. Your Debts'!$F$5,B221*(1+'1. Your Debts'!$C$5/12)),MIN(MAX(B221*(1+'1. Your Debts'!$C$5/12)*'1. Your Debts'!$D$5,'1. Your Debts'!$E$5),B221*(1+'1. Your Debts'!$C$5/12))))</f>
        <v>0</v>
      </c>
      <c r="C222" s="15" t="n">
        <f aca="false">MAX(0,C221*(1+'1. Your Debts'!$C$6/12)-IF('1. Your Debts'!$F$6&gt;0,MIN('1. Your Debts'!$F$6,C221*(1+'1. Your Debts'!$C$6/12)),MIN(MAX(C221*(1+'1. Your Debts'!$C$6/12)*'1. Your Debts'!$D$6,'1. Your Debts'!$E$6),C221*(1+'1. Your Debts'!$C$6/12))))</f>
        <v>733.456398182885</v>
      </c>
      <c r="D222" s="15" t="n">
        <f aca="false">MAX(0,D221*(1+'1. Your Debts'!$C$7/12)-IF('1. Your Debts'!$F$7&gt;0,MIN('1. Your Debts'!$F$7,D221*(1+'1. Your Debts'!$C$7/12)),MIN(MAX(D221*(1+'1. Your Debts'!$C$7/12)*'1. Your Debts'!$D$7,'1. Your Debts'!$E$7),D221*(1+'1. Your Debts'!$C$7/12))))</f>
        <v>0</v>
      </c>
      <c r="E222" s="15" t="n">
        <f aca="false">MAX(0,E221*(1+'1. Your Debts'!$C$8/12)-IF('1. Your Debts'!$F$8&gt;0,MIN('1. Your Debts'!$F$8,E221*(1+'1. Your Debts'!$C$8/12)),MIN(MAX(E221*(1+'1. Your Debts'!$C$8/12)*'1. Your Debts'!$D$8,'1. Your Debts'!$E$8),E221*(1+'1. Your Debts'!$C$8/12))))</f>
        <v>0</v>
      </c>
      <c r="F222" s="15" t="n">
        <f aca="false">MAX(0,F221*(1+'1. Your Debts'!$C$9/12)-IF('1. Your Debts'!$F$9&gt;0,MIN('1. Your Debts'!$F$9,F221*(1+'1. Your Debts'!$C$9/12)),MIN(MAX(F221*(1+'1. Your Debts'!$C$9/12)*'1. Your Debts'!$D$9,'1. Your Debts'!$E$9),F221*(1+'1. Your Debts'!$C$9/12))))</f>
        <v>0</v>
      </c>
      <c r="G222" s="15" t="n">
        <f aca="false">(B221*'1. Your Debts'!$C$5+C221*'1. Your Debts'!$C$6+D221*'1. Your Debts'!$C$7+E221*'1. Your Debts'!$C$8+F221*'1. Your Debts'!$C$9)/12</f>
        <v>14.2028387590057</v>
      </c>
      <c r="H222" s="15" t="n">
        <f aca="false">I221+G222-I222</f>
        <v>25</v>
      </c>
      <c r="I222" s="15" t="n">
        <f aca="false">SUM(B222:F222)</f>
        <v>733.456398182885</v>
      </c>
    </row>
    <row r="223" customFormat="false" ht="15" hidden="false" customHeight="false" outlineLevel="0" collapsed="false">
      <c r="A223" s="10" t="n">
        <v>215</v>
      </c>
      <c r="B223" s="15" t="n">
        <f aca="false">MAX(0,B222*(1+'1. Your Debts'!$C$5/12)-IF('1. Your Debts'!$F$5&gt;0,MIN('1. Your Debts'!$F$5,B222*(1+'1. Your Debts'!$C$5/12)),MIN(MAX(B222*(1+'1. Your Debts'!$C$5/12)*'1. Your Debts'!$D$5,'1. Your Debts'!$E$5),B222*(1+'1. Your Debts'!$C$5/12))))</f>
        <v>0</v>
      </c>
      <c r="C223" s="15" t="n">
        <f aca="false">MAX(0,C222*(1+'1. Your Debts'!$C$6/12)-IF('1. Your Debts'!$F$6&gt;0,MIN('1. Your Debts'!$F$6,C222*(1+'1. Your Debts'!$C$6/12)),MIN(MAX(C222*(1+'1. Your Debts'!$C$6/12)*'1. Your Debts'!$D$6,'1. Your Debts'!$E$6),C222*(1+'1. Your Debts'!$C$6/12))))</f>
        <v>722.453191114876</v>
      </c>
      <c r="D223" s="15" t="n">
        <f aca="false">MAX(0,D222*(1+'1. Your Debts'!$C$7/12)-IF('1. Your Debts'!$F$7&gt;0,MIN('1. Your Debts'!$F$7,D222*(1+'1. Your Debts'!$C$7/12)),MIN(MAX(D222*(1+'1. Your Debts'!$C$7/12)*'1. Your Debts'!$D$7,'1. Your Debts'!$E$7),D222*(1+'1. Your Debts'!$C$7/12))))</f>
        <v>0</v>
      </c>
      <c r="E223" s="15" t="n">
        <f aca="false">MAX(0,E222*(1+'1. Your Debts'!$C$8/12)-IF('1. Your Debts'!$F$8&gt;0,MIN('1. Your Debts'!$F$8,E222*(1+'1. Your Debts'!$C$8/12)),MIN(MAX(E222*(1+'1. Your Debts'!$C$8/12)*'1. Your Debts'!$D$8,'1. Your Debts'!$E$8),E222*(1+'1. Your Debts'!$C$8/12))))</f>
        <v>0</v>
      </c>
      <c r="F223" s="15" t="n">
        <f aca="false">MAX(0,F222*(1+'1. Your Debts'!$C$9/12)-IF('1. Your Debts'!$F$9&gt;0,MIN('1. Your Debts'!$F$9,F222*(1+'1. Your Debts'!$C$9/12)),MIN(MAX(F222*(1+'1. Your Debts'!$C$9/12)*'1. Your Debts'!$D$9,'1. Your Debts'!$E$9),F222*(1+'1. Your Debts'!$C$9/12))))</f>
        <v>0</v>
      </c>
      <c r="G223" s="15" t="n">
        <f aca="false">(B222*'1. Your Debts'!$C$5+C222*'1. Your Debts'!$C$6+D222*'1. Your Debts'!$C$7+E222*'1. Your Debts'!$C$8+F222*'1. Your Debts'!$C$9)/12</f>
        <v>13.9967929319901</v>
      </c>
      <c r="H223" s="15" t="n">
        <f aca="false">I222+G223-I223</f>
        <v>25</v>
      </c>
      <c r="I223" s="15" t="n">
        <f aca="false">SUM(B223:F223)</f>
        <v>722.453191114876</v>
      </c>
    </row>
    <row r="224" customFormat="false" ht="15" hidden="false" customHeight="false" outlineLevel="0" collapsed="false">
      <c r="A224" s="10" t="n">
        <v>216</v>
      </c>
      <c r="B224" s="15" t="n">
        <f aca="false">MAX(0,B223*(1+'1. Your Debts'!$C$5/12)-IF('1. Your Debts'!$F$5&gt;0,MIN('1. Your Debts'!$F$5,B223*(1+'1. Your Debts'!$C$5/12)),MIN(MAX(B223*(1+'1. Your Debts'!$C$5/12)*'1. Your Debts'!$D$5,'1. Your Debts'!$E$5),B223*(1+'1. Your Debts'!$C$5/12))))</f>
        <v>0</v>
      </c>
      <c r="C224" s="15" t="n">
        <f aca="false">MAX(0,C223*(1+'1. Your Debts'!$C$6/12)-IF('1. Your Debts'!$F$6&gt;0,MIN('1. Your Debts'!$F$6,C223*(1+'1. Your Debts'!$C$6/12)),MIN(MAX(C223*(1+'1. Your Debts'!$C$6/12)*'1. Your Debts'!$D$6,'1. Your Debts'!$E$6),C223*(1+'1. Your Debts'!$C$6/12))))</f>
        <v>711.240006178651</v>
      </c>
      <c r="D224" s="15" t="n">
        <f aca="false">MAX(0,D223*(1+'1. Your Debts'!$C$7/12)-IF('1. Your Debts'!$F$7&gt;0,MIN('1. Your Debts'!$F$7,D223*(1+'1. Your Debts'!$C$7/12)),MIN(MAX(D223*(1+'1. Your Debts'!$C$7/12)*'1. Your Debts'!$D$7,'1. Your Debts'!$E$7),D223*(1+'1. Your Debts'!$C$7/12))))</f>
        <v>0</v>
      </c>
      <c r="E224" s="15" t="n">
        <f aca="false">MAX(0,E223*(1+'1. Your Debts'!$C$8/12)-IF('1. Your Debts'!$F$8&gt;0,MIN('1. Your Debts'!$F$8,E223*(1+'1. Your Debts'!$C$8/12)),MIN(MAX(E223*(1+'1. Your Debts'!$C$8/12)*'1. Your Debts'!$D$8,'1. Your Debts'!$E$8),E223*(1+'1. Your Debts'!$C$8/12))))</f>
        <v>0</v>
      </c>
      <c r="F224" s="15" t="n">
        <f aca="false">MAX(0,F223*(1+'1. Your Debts'!$C$9/12)-IF('1. Your Debts'!$F$9&gt;0,MIN('1. Your Debts'!$F$9,F223*(1+'1. Your Debts'!$C$9/12)),MIN(MAX(F223*(1+'1. Your Debts'!$C$9/12)*'1. Your Debts'!$D$9,'1. Your Debts'!$E$9),F223*(1+'1. Your Debts'!$C$9/12))))</f>
        <v>0</v>
      </c>
      <c r="G224" s="15" t="n">
        <f aca="false">(B223*'1. Your Debts'!$C$5+C223*'1. Your Debts'!$C$6+D223*'1. Your Debts'!$C$7+E223*'1. Your Debts'!$C$8+F223*'1. Your Debts'!$C$9)/12</f>
        <v>13.7868150637755</v>
      </c>
      <c r="H224" s="15" t="n">
        <f aca="false">I223+G224-I224</f>
        <v>25</v>
      </c>
      <c r="I224" s="15" t="n">
        <f aca="false">SUM(B224:F224)</f>
        <v>711.240006178651</v>
      </c>
    </row>
    <row r="225" customFormat="false" ht="15" hidden="false" customHeight="false" outlineLevel="0" collapsed="false">
      <c r="A225" s="10" t="n">
        <v>217</v>
      </c>
      <c r="B225" s="15" t="n">
        <f aca="false">MAX(0,B224*(1+'1. Your Debts'!$C$5/12)-IF('1. Your Debts'!$F$5&gt;0,MIN('1. Your Debts'!$F$5,B224*(1+'1. Your Debts'!$C$5/12)),MIN(MAX(B224*(1+'1. Your Debts'!$C$5/12)*'1. Your Debts'!$D$5,'1. Your Debts'!$E$5),B224*(1+'1. Your Debts'!$C$5/12))))</f>
        <v>0</v>
      </c>
      <c r="C225" s="15" t="n">
        <f aca="false">MAX(0,C224*(1+'1. Your Debts'!$C$6/12)-IF('1. Your Debts'!$F$6&gt;0,MIN('1. Your Debts'!$F$6,C224*(1+'1. Your Debts'!$C$6/12)),MIN(MAX(C224*(1+'1. Your Debts'!$C$6/12)*'1. Your Debts'!$D$6,'1. Your Debts'!$E$6),C224*(1+'1. Your Debts'!$C$6/12))))</f>
        <v>699.81283629656</v>
      </c>
      <c r="D225" s="15" t="n">
        <f aca="false">MAX(0,D224*(1+'1. Your Debts'!$C$7/12)-IF('1. Your Debts'!$F$7&gt;0,MIN('1. Your Debts'!$F$7,D224*(1+'1. Your Debts'!$C$7/12)),MIN(MAX(D224*(1+'1. Your Debts'!$C$7/12)*'1. Your Debts'!$D$7,'1. Your Debts'!$E$7),D224*(1+'1. Your Debts'!$C$7/12))))</f>
        <v>0</v>
      </c>
      <c r="E225" s="15" t="n">
        <f aca="false">MAX(0,E224*(1+'1. Your Debts'!$C$8/12)-IF('1. Your Debts'!$F$8&gt;0,MIN('1. Your Debts'!$F$8,E224*(1+'1. Your Debts'!$C$8/12)),MIN(MAX(E224*(1+'1. Your Debts'!$C$8/12)*'1. Your Debts'!$D$8,'1. Your Debts'!$E$8),E224*(1+'1. Your Debts'!$C$8/12))))</f>
        <v>0</v>
      </c>
      <c r="F225" s="15" t="n">
        <f aca="false">MAX(0,F224*(1+'1. Your Debts'!$C$9/12)-IF('1. Your Debts'!$F$9&gt;0,MIN('1. Your Debts'!$F$9,F224*(1+'1. Your Debts'!$C$9/12)),MIN(MAX(F224*(1+'1. Your Debts'!$C$9/12)*'1. Your Debts'!$D$9,'1. Your Debts'!$E$9),F224*(1+'1. Your Debts'!$C$9/12))))</f>
        <v>0</v>
      </c>
      <c r="G225" s="15" t="n">
        <f aca="false">(B224*'1. Your Debts'!$C$5+C224*'1. Your Debts'!$C$6+D224*'1. Your Debts'!$C$7+E224*'1. Your Debts'!$C$8+F224*'1. Your Debts'!$C$9)/12</f>
        <v>13.5728301179093</v>
      </c>
      <c r="H225" s="15" t="n">
        <f aca="false">I224+G225-I225</f>
        <v>25</v>
      </c>
      <c r="I225" s="15" t="n">
        <f aca="false">SUM(B225:F225)</f>
        <v>699.81283629656</v>
      </c>
    </row>
    <row r="226" customFormat="false" ht="15" hidden="false" customHeight="false" outlineLevel="0" collapsed="false">
      <c r="A226" s="10" t="n">
        <v>218</v>
      </c>
      <c r="B226" s="15" t="n">
        <f aca="false">MAX(0,B225*(1+'1. Your Debts'!$C$5/12)-IF('1. Your Debts'!$F$5&gt;0,MIN('1. Your Debts'!$F$5,B225*(1+'1. Your Debts'!$C$5/12)),MIN(MAX(B225*(1+'1. Your Debts'!$C$5/12)*'1. Your Debts'!$D$5,'1. Your Debts'!$E$5),B225*(1+'1. Your Debts'!$C$5/12))))</f>
        <v>0</v>
      </c>
      <c r="C226" s="15" t="n">
        <f aca="false">MAX(0,C225*(1+'1. Your Debts'!$C$6/12)-IF('1. Your Debts'!$F$6&gt;0,MIN('1. Your Debts'!$F$6,C225*(1+'1. Your Debts'!$C$6/12)),MIN(MAX(C225*(1+'1. Your Debts'!$C$6/12)*'1. Your Debts'!$D$6,'1. Your Debts'!$E$6),C225*(1+'1. Your Debts'!$C$6/12))))</f>
        <v>688.167597922553</v>
      </c>
      <c r="D226" s="15" t="n">
        <f aca="false">MAX(0,D225*(1+'1. Your Debts'!$C$7/12)-IF('1. Your Debts'!$F$7&gt;0,MIN('1. Your Debts'!$F$7,D225*(1+'1. Your Debts'!$C$7/12)),MIN(MAX(D225*(1+'1. Your Debts'!$C$7/12)*'1. Your Debts'!$D$7,'1. Your Debts'!$E$7),D225*(1+'1. Your Debts'!$C$7/12))))</f>
        <v>0</v>
      </c>
      <c r="E226" s="15" t="n">
        <f aca="false">MAX(0,E225*(1+'1. Your Debts'!$C$8/12)-IF('1. Your Debts'!$F$8&gt;0,MIN('1. Your Debts'!$F$8,E225*(1+'1. Your Debts'!$C$8/12)),MIN(MAX(E225*(1+'1. Your Debts'!$C$8/12)*'1. Your Debts'!$D$8,'1. Your Debts'!$E$8),E225*(1+'1. Your Debts'!$C$8/12))))</f>
        <v>0</v>
      </c>
      <c r="F226" s="15" t="n">
        <f aca="false">MAX(0,F225*(1+'1. Your Debts'!$C$9/12)-IF('1. Your Debts'!$F$9&gt;0,MIN('1. Your Debts'!$F$9,F225*(1+'1. Your Debts'!$C$9/12)),MIN(MAX(F225*(1+'1. Your Debts'!$C$9/12)*'1. Your Debts'!$D$9,'1. Your Debts'!$E$9),F225*(1+'1. Your Debts'!$C$9/12))))</f>
        <v>0</v>
      </c>
      <c r="G226" s="15" t="n">
        <f aca="false">(B225*'1. Your Debts'!$C$5+C225*'1. Your Debts'!$C$6+D225*'1. Your Debts'!$C$7+E225*'1. Your Debts'!$C$8+F225*'1. Your Debts'!$C$9)/12</f>
        <v>13.3547616259927</v>
      </c>
      <c r="H226" s="15" t="n">
        <f aca="false">I225+G226-I226</f>
        <v>24.9999999999999</v>
      </c>
      <c r="I226" s="15" t="n">
        <f aca="false">SUM(B226:F226)</f>
        <v>688.167597922553</v>
      </c>
    </row>
    <row r="227" customFormat="false" ht="15" hidden="false" customHeight="false" outlineLevel="0" collapsed="false">
      <c r="A227" s="10" t="n">
        <v>219</v>
      </c>
      <c r="B227" s="15" t="n">
        <f aca="false">MAX(0,B226*(1+'1. Your Debts'!$C$5/12)-IF('1. Your Debts'!$F$5&gt;0,MIN('1. Your Debts'!$F$5,B226*(1+'1. Your Debts'!$C$5/12)),MIN(MAX(B226*(1+'1. Your Debts'!$C$5/12)*'1. Your Debts'!$D$5,'1. Your Debts'!$E$5),B226*(1+'1. Your Debts'!$C$5/12))))</f>
        <v>0</v>
      </c>
      <c r="C227" s="15" t="n">
        <f aca="false">MAX(0,C226*(1+'1. Your Debts'!$C$6/12)-IF('1. Your Debts'!$F$6&gt;0,MIN('1. Your Debts'!$F$6,C226*(1+'1. Your Debts'!$C$6/12)),MIN(MAX(C226*(1+'1. Your Debts'!$C$6/12)*'1. Your Debts'!$D$6,'1. Your Debts'!$E$6),C226*(1+'1. Your Debts'!$C$6/12))))</f>
        <v>676.300129582908</v>
      </c>
      <c r="D227" s="15" t="n">
        <f aca="false">MAX(0,D226*(1+'1. Your Debts'!$C$7/12)-IF('1. Your Debts'!$F$7&gt;0,MIN('1. Your Debts'!$F$7,D226*(1+'1. Your Debts'!$C$7/12)),MIN(MAX(D226*(1+'1. Your Debts'!$C$7/12)*'1. Your Debts'!$D$7,'1. Your Debts'!$E$7),D226*(1+'1. Your Debts'!$C$7/12))))</f>
        <v>0</v>
      </c>
      <c r="E227" s="15" t="n">
        <f aca="false">MAX(0,E226*(1+'1. Your Debts'!$C$8/12)-IF('1. Your Debts'!$F$8&gt;0,MIN('1. Your Debts'!$F$8,E226*(1+'1. Your Debts'!$C$8/12)),MIN(MAX(E226*(1+'1. Your Debts'!$C$8/12)*'1. Your Debts'!$D$8,'1. Your Debts'!$E$8),E226*(1+'1. Your Debts'!$C$8/12))))</f>
        <v>0</v>
      </c>
      <c r="F227" s="15" t="n">
        <f aca="false">MAX(0,F226*(1+'1. Your Debts'!$C$9/12)-IF('1. Your Debts'!$F$9&gt;0,MIN('1. Your Debts'!$F$9,F226*(1+'1. Your Debts'!$C$9/12)),MIN(MAX(F226*(1+'1. Your Debts'!$C$9/12)*'1. Your Debts'!$D$9,'1. Your Debts'!$E$9),F226*(1+'1. Your Debts'!$C$9/12))))</f>
        <v>0</v>
      </c>
      <c r="G227" s="15" t="n">
        <f aca="false">(B226*'1. Your Debts'!$C$5+C226*'1. Your Debts'!$C$6+D226*'1. Your Debts'!$C$7+E226*'1. Your Debts'!$C$8+F226*'1. Your Debts'!$C$9)/12</f>
        <v>13.1325316603554</v>
      </c>
      <c r="H227" s="15" t="n">
        <f aca="false">I226+G227-I227</f>
        <v>25</v>
      </c>
      <c r="I227" s="15" t="n">
        <f aca="false">SUM(B227:F227)</f>
        <v>676.300129582908</v>
      </c>
    </row>
    <row r="228" customFormat="false" ht="15" hidden="false" customHeight="false" outlineLevel="0" collapsed="false">
      <c r="A228" s="10" t="n">
        <v>220</v>
      </c>
      <c r="B228" s="15" t="n">
        <f aca="false">MAX(0,B227*(1+'1. Your Debts'!$C$5/12)-IF('1. Your Debts'!$F$5&gt;0,MIN('1. Your Debts'!$F$5,B227*(1+'1. Your Debts'!$C$5/12)),MIN(MAX(B227*(1+'1. Your Debts'!$C$5/12)*'1. Your Debts'!$D$5,'1. Your Debts'!$E$5),B227*(1+'1. Your Debts'!$C$5/12))))</f>
        <v>0</v>
      </c>
      <c r="C228" s="15" t="n">
        <f aca="false">MAX(0,C227*(1+'1. Your Debts'!$C$6/12)-IF('1. Your Debts'!$F$6&gt;0,MIN('1. Your Debts'!$F$6,C227*(1+'1. Your Debts'!$C$6/12)),MIN(MAX(C227*(1+'1. Your Debts'!$C$6/12)*'1. Your Debts'!$D$6,'1. Your Debts'!$E$6),C227*(1+'1. Your Debts'!$C$6/12))))</f>
        <v>664.206190389116</v>
      </c>
      <c r="D228" s="15" t="n">
        <f aca="false">MAX(0,D227*(1+'1. Your Debts'!$C$7/12)-IF('1. Your Debts'!$F$7&gt;0,MIN('1. Your Debts'!$F$7,D227*(1+'1. Your Debts'!$C$7/12)),MIN(MAX(D227*(1+'1. Your Debts'!$C$7/12)*'1. Your Debts'!$D$7,'1. Your Debts'!$E$7),D227*(1+'1. Your Debts'!$C$7/12))))</f>
        <v>0</v>
      </c>
      <c r="E228" s="15" t="n">
        <f aca="false">MAX(0,E227*(1+'1. Your Debts'!$C$8/12)-IF('1. Your Debts'!$F$8&gt;0,MIN('1. Your Debts'!$F$8,E227*(1+'1. Your Debts'!$C$8/12)),MIN(MAX(E227*(1+'1. Your Debts'!$C$8/12)*'1. Your Debts'!$D$8,'1. Your Debts'!$E$8),E227*(1+'1. Your Debts'!$C$8/12))))</f>
        <v>0</v>
      </c>
      <c r="F228" s="15" t="n">
        <f aca="false">MAX(0,F227*(1+'1. Your Debts'!$C$9/12)-IF('1. Your Debts'!$F$9&gt;0,MIN('1. Your Debts'!$F$9,F227*(1+'1. Your Debts'!$C$9/12)),MIN(MAX(F227*(1+'1. Your Debts'!$C$9/12)*'1. Your Debts'!$D$9,'1. Your Debts'!$E$9),F227*(1+'1. Your Debts'!$C$9/12))))</f>
        <v>0</v>
      </c>
      <c r="G228" s="15" t="n">
        <f aca="false">(B227*'1. Your Debts'!$C$5+C227*'1. Your Debts'!$C$6+D227*'1. Your Debts'!$C$7+E227*'1. Your Debts'!$C$8+F227*'1. Your Debts'!$C$9)/12</f>
        <v>12.9060608062072</v>
      </c>
      <c r="H228" s="15" t="n">
        <f aca="false">I227+G228-I228</f>
        <v>25</v>
      </c>
      <c r="I228" s="15" t="n">
        <f aca="false">SUM(B228:F228)</f>
        <v>664.206190389116</v>
      </c>
    </row>
    <row r="229" customFormat="false" ht="15" hidden="false" customHeight="false" outlineLevel="0" collapsed="false">
      <c r="A229" s="10" t="n">
        <v>221</v>
      </c>
      <c r="B229" s="15" t="n">
        <f aca="false">MAX(0,B228*(1+'1. Your Debts'!$C$5/12)-IF('1. Your Debts'!$F$5&gt;0,MIN('1. Your Debts'!$F$5,B228*(1+'1. Your Debts'!$C$5/12)),MIN(MAX(B228*(1+'1. Your Debts'!$C$5/12)*'1. Your Debts'!$D$5,'1. Your Debts'!$E$5),B228*(1+'1. Your Debts'!$C$5/12))))</f>
        <v>0</v>
      </c>
      <c r="C229" s="15" t="n">
        <f aca="false">MAX(0,C228*(1+'1. Your Debts'!$C$6/12)-IF('1. Your Debts'!$F$6&gt;0,MIN('1. Your Debts'!$F$6,C228*(1+'1. Your Debts'!$C$6/12)),MIN(MAX(C228*(1+'1. Your Debts'!$C$6/12)*'1. Your Debts'!$D$6,'1. Your Debts'!$E$6),C228*(1+'1. Your Debts'!$C$6/12))))</f>
        <v>651.881458522375</v>
      </c>
      <c r="D229" s="15" t="n">
        <f aca="false">MAX(0,D228*(1+'1. Your Debts'!$C$7/12)-IF('1. Your Debts'!$F$7&gt;0,MIN('1. Your Debts'!$F$7,D228*(1+'1. Your Debts'!$C$7/12)),MIN(MAX(D228*(1+'1. Your Debts'!$C$7/12)*'1. Your Debts'!$D$7,'1. Your Debts'!$E$7),D228*(1+'1. Your Debts'!$C$7/12))))</f>
        <v>0</v>
      </c>
      <c r="E229" s="15" t="n">
        <f aca="false">MAX(0,E228*(1+'1. Your Debts'!$C$8/12)-IF('1. Your Debts'!$F$8&gt;0,MIN('1. Your Debts'!$F$8,E228*(1+'1. Your Debts'!$C$8/12)),MIN(MAX(E228*(1+'1. Your Debts'!$C$8/12)*'1. Your Debts'!$D$8,'1. Your Debts'!$E$8),E228*(1+'1. Your Debts'!$C$8/12))))</f>
        <v>0</v>
      </c>
      <c r="F229" s="15" t="n">
        <f aca="false">MAX(0,F228*(1+'1. Your Debts'!$C$9/12)-IF('1. Your Debts'!$F$9&gt;0,MIN('1. Your Debts'!$F$9,F228*(1+'1. Your Debts'!$C$9/12)),MIN(MAX(F228*(1+'1. Your Debts'!$C$9/12)*'1. Your Debts'!$D$9,'1. Your Debts'!$E$9),F228*(1+'1. Your Debts'!$C$9/12))))</f>
        <v>0</v>
      </c>
      <c r="G229" s="15" t="n">
        <f aca="false">(B228*'1. Your Debts'!$C$5+C228*'1. Your Debts'!$C$6+D228*'1. Your Debts'!$C$7+E228*'1. Your Debts'!$C$8+F228*'1. Your Debts'!$C$9)/12</f>
        <v>12.675268133259</v>
      </c>
      <c r="H229" s="15" t="n">
        <f aca="false">I228+G229-I229</f>
        <v>25</v>
      </c>
      <c r="I229" s="15" t="n">
        <f aca="false">SUM(B229:F229)</f>
        <v>651.881458522375</v>
      </c>
    </row>
    <row r="230" customFormat="false" ht="15" hidden="false" customHeight="false" outlineLevel="0" collapsed="false">
      <c r="A230" s="10" t="n">
        <v>222</v>
      </c>
      <c r="B230" s="15" t="n">
        <f aca="false">MAX(0,B229*(1+'1. Your Debts'!$C$5/12)-IF('1. Your Debts'!$F$5&gt;0,MIN('1. Your Debts'!$F$5,B229*(1+'1. Your Debts'!$C$5/12)),MIN(MAX(B229*(1+'1. Your Debts'!$C$5/12)*'1. Your Debts'!$D$5,'1. Your Debts'!$E$5),B229*(1+'1. Your Debts'!$C$5/12))))</f>
        <v>0</v>
      </c>
      <c r="C230" s="15" t="n">
        <f aca="false">MAX(0,C229*(1+'1. Your Debts'!$C$6/12)-IF('1. Your Debts'!$F$6&gt;0,MIN('1. Your Debts'!$F$6,C229*(1+'1. Your Debts'!$C$6/12)),MIN(MAX(C229*(1+'1. Your Debts'!$C$6/12)*'1. Your Debts'!$D$6,'1. Your Debts'!$E$6),C229*(1+'1. Your Debts'!$C$6/12))))</f>
        <v>639.321529689177</v>
      </c>
      <c r="D230" s="15" t="n">
        <f aca="false">MAX(0,D229*(1+'1. Your Debts'!$C$7/12)-IF('1. Your Debts'!$F$7&gt;0,MIN('1. Your Debts'!$F$7,D229*(1+'1. Your Debts'!$C$7/12)),MIN(MAX(D229*(1+'1. Your Debts'!$C$7/12)*'1. Your Debts'!$D$7,'1. Your Debts'!$E$7),D229*(1+'1. Your Debts'!$C$7/12))))</f>
        <v>0</v>
      </c>
      <c r="E230" s="15" t="n">
        <f aca="false">MAX(0,E229*(1+'1. Your Debts'!$C$8/12)-IF('1. Your Debts'!$F$8&gt;0,MIN('1. Your Debts'!$F$8,E229*(1+'1. Your Debts'!$C$8/12)),MIN(MAX(E229*(1+'1. Your Debts'!$C$8/12)*'1. Your Debts'!$D$8,'1. Your Debts'!$E$8),E229*(1+'1. Your Debts'!$C$8/12))))</f>
        <v>0</v>
      </c>
      <c r="F230" s="15" t="n">
        <f aca="false">MAX(0,F229*(1+'1. Your Debts'!$C$9/12)-IF('1. Your Debts'!$F$9&gt;0,MIN('1. Your Debts'!$F$9,F229*(1+'1. Your Debts'!$C$9/12)),MIN(MAX(F229*(1+'1. Your Debts'!$C$9/12)*'1. Your Debts'!$D$9,'1. Your Debts'!$E$9),F229*(1+'1. Your Debts'!$C$9/12))))</f>
        <v>0</v>
      </c>
      <c r="G230" s="15" t="n">
        <f aca="false">(B229*'1. Your Debts'!$C$5+C229*'1. Your Debts'!$C$6+D229*'1. Your Debts'!$C$7+E229*'1. Your Debts'!$C$8+F229*'1. Your Debts'!$C$9)/12</f>
        <v>12.440071166802</v>
      </c>
      <c r="H230" s="15" t="n">
        <f aca="false">I229+G230-I230</f>
        <v>25</v>
      </c>
      <c r="I230" s="15" t="n">
        <f aca="false">SUM(B230:F230)</f>
        <v>639.321529689177</v>
      </c>
    </row>
    <row r="231" customFormat="false" ht="15" hidden="false" customHeight="false" outlineLevel="0" collapsed="false">
      <c r="A231" s="10" t="n">
        <v>223</v>
      </c>
      <c r="B231" s="15" t="n">
        <f aca="false">MAX(0,B230*(1+'1. Your Debts'!$C$5/12)-IF('1. Your Debts'!$F$5&gt;0,MIN('1. Your Debts'!$F$5,B230*(1+'1. Your Debts'!$C$5/12)),MIN(MAX(B230*(1+'1. Your Debts'!$C$5/12)*'1. Your Debts'!$D$5,'1. Your Debts'!$E$5),B230*(1+'1. Your Debts'!$C$5/12))))</f>
        <v>0</v>
      </c>
      <c r="C231" s="15" t="n">
        <f aca="false">MAX(0,C230*(1+'1. Your Debts'!$C$6/12)-IF('1. Your Debts'!$F$6&gt;0,MIN('1. Your Debts'!$F$6,C230*(1+'1. Your Debts'!$C$6/12)),MIN(MAX(C230*(1+'1. Your Debts'!$C$6/12)*'1. Your Debts'!$D$6,'1. Your Debts'!$E$6),C230*(1+'1. Your Debts'!$C$6/12))))</f>
        <v>626.521915547412</v>
      </c>
      <c r="D231" s="15" t="n">
        <f aca="false">MAX(0,D230*(1+'1. Your Debts'!$C$7/12)-IF('1. Your Debts'!$F$7&gt;0,MIN('1. Your Debts'!$F$7,D230*(1+'1. Your Debts'!$C$7/12)),MIN(MAX(D230*(1+'1. Your Debts'!$C$7/12)*'1. Your Debts'!$D$7,'1. Your Debts'!$E$7),D230*(1+'1. Your Debts'!$C$7/12))))</f>
        <v>0</v>
      </c>
      <c r="E231" s="15" t="n">
        <f aca="false">MAX(0,E230*(1+'1. Your Debts'!$C$8/12)-IF('1. Your Debts'!$F$8&gt;0,MIN('1. Your Debts'!$F$8,E230*(1+'1. Your Debts'!$C$8/12)),MIN(MAX(E230*(1+'1. Your Debts'!$C$8/12)*'1. Your Debts'!$D$8,'1. Your Debts'!$E$8),E230*(1+'1. Your Debts'!$C$8/12))))</f>
        <v>0</v>
      </c>
      <c r="F231" s="15" t="n">
        <f aca="false">MAX(0,F230*(1+'1. Your Debts'!$C$9/12)-IF('1. Your Debts'!$F$9&gt;0,MIN('1. Your Debts'!$F$9,F230*(1+'1. Your Debts'!$C$9/12)),MIN(MAX(F230*(1+'1. Your Debts'!$C$9/12)*'1. Your Debts'!$D$9,'1. Your Debts'!$E$9),F230*(1+'1. Your Debts'!$C$9/12))))</f>
        <v>0</v>
      </c>
      <c r="G231" s="15" t="n">
        <f aca="false">(B230*'1. Your Debts'!$C$5+C230*'1. Your Debts'!$C$6+D230*'1. Your Debts'!$C$7+E230*'1. Your Debts'!$C$8+F230*'1. Your Debts'!$C$9)/12</f>
        <v>12.2003858582351</v>
      </c>
      <c r="H231" s="15" t="n">
        <f aca="false">I230+G231-I231</f>
        <v>25</v>
      </c>
      <c r="I231" s="15" t="n">
        <f aca="false">SUM(B231:F231)</f>
        <v>626.521915547412</v>
      </c>
    </row>
    <row r="232" customFormat="false" ht="15" hidden="false" customHeight="false" outlineLevel="0" collapsed="false">
      <c r="A232" s="10" t="n">
        <v>224</v>
      </c>
      <c r="B232" s="15" t="n">
        <f aca="false">MAX(0,B231*(1+'1. Your Debts'!$C$5/12)-IF('1. Your Debts'!$F$5&gt;0,MIN('1. Your Debts'!$F$5,B231*(1+'1. Your Debts'!$C$5/12)),MIN(MAX(B231*(1+'1. Your Debts'!$C$5/12)*'1. Your Debts'!$D$5,'1. Your Debts'!$E$5),B231*(1+'1. Your Debts'!$C$5/12))))</f>
        <v>0</v>
      </c>
      <c r="C232" s="15" t="n">
        <f aca="false">MAX(0,C231*(1+'1. Your Debts'!$C$6/12)-IF('1. Your Debts'!$F$6&gt;0,MIN('1. Your Debts'!$F$6,C231*(1+'1. Your Debts'!$C$6/12)),MIN(MAX(C231*(1+'1. Your Debts'!$C$6/12)*'1. Your Debts'!$D$6,'1. Your Debts'!$E$6),C231*(1+'1. Your Debts'!$C$6/12))))</f>
        <v>613.478042102442</v>
      </c>
      <c r="D232" s="15" t="n">
        <f aca="false">MAX(0,D231*(1+'1. Your Debts'!$C$7/12)-IF('1. Your Debts'!$F$7&gt;0,MIN('1. Your Debts'!$F$7,D231*(1+'1. Your Debts'!$C$7/12)),MIN(MAX(D231*(1+'1. Your Debts'!$C$7/12)*'1. Your Debts'!$D$7,'1. Your Debts'!$E$7),D231*(1+'1. Your Debts'!$C$7/12))))</f>
        <v>0</v>
      </c>
      <c r="E232" s="15" t="n">
        <f aca="false">MAX(0,E231*(1+'1. Your Debts'!$C$8/12)-IF('1. Your Debts'!$F$8&gt;0,MIN('1. Your Debts'!$F$8,E231*(1+'1. Your Debts'!$C$8/12)),MIN(MAX(E231*(1+'1. Your Debts'!$C$8/12)*'1. Your Debts'!$D$8,'1. Your Debts'!$E$8),E231*(1+'1. Your Debts'!$C$8/12))))</f>
        <v>0</v>
      </c>
      <c r="F232" s="15" t="n">
        <f aca="false">MAX(0,F231*(1+'1. Your Debts'!$C$9/12)-IF('1. Your Debts'!$F$9&gt;0,MIN('1. Your Debts'!$F$9,F231*(1+'1. Your Debts'!$C$9/12)),MIN(MAX(F231*(1+'1. Your Debts'!$C$9/12)*'1. Your Debts'!$D$9,'1. Your Debts'!$E$9),F231*(1+'1. Your Debts'!$C$9/12))))</f>
        <v>0</v>
      </c>
      <c r="G232" s="15" t="n">
        <f aca="false">(B231*'1. Your Debts'!$C$5+C231*'1. Your Debts'!$C$6+D231*'1. Your Debts'!$C$7+E231*'1. Your Debts'!$C$8+F231*'1. Your Debts'!$C$9)/12</f>
        <v>11.9561265550298</v>
      </c>
      <c r="H232" s="15" t="n">
        <f aca="false">I231+G232-I232</f>
        <v>25</v>
      </c>
      <c r="I232" s="15" t="n">
        <f aca="false">SUM(B232:F232)</f>
        <v>613.478042102442</v>
      </c>
    </row>
    <row r="233" customFormat="false" ht="15" hidden="false" customHeight="false" outlineLevel="0" collapsed="false">
      <c r="A233" s="10" t="n">
        <v>225</v>
      </c>
      <c r="B233" s="15" t="n">
        <f aca="false">MAX(0,B232*(1+'1. Your Debts'!$C$5/12)-IF('1. Your Debts'!$F$5&gt;0,MIN('1. Your Debts'!$F$5,B232*(1+'1. Your Debts'!$C$5/12)),MIN(MAX(B232*(1+'1. Your Debts'!$C$5/12)*'1. Your Debts'!$D$5,'1. Your Debts'!$E$5),B232*(1+'1. Your Debts'!$C$5/12))))</f>
        <v>0</v>
      </c>
      <c r="C233" s="15" t="n">
        <f aca="false">MAX(0,C232*(1+'1. Your Debts'!$C$6/12)-IF('1. Your Debts'!$F$6&gt;0,MIN('1. Your Debts'!$F$6,C232*(1+'1. Your Debts'!$C$6/12)),MIN(MAX(C232*(1+'1. Your Debts'!$C$6/12)*'1. Your Debts'!$D$6,'1. Your Debts'!$E$6),C232*(1+'1. Your Debts'!$C$6/12))))</f>
        <v>600.185248072563</v>
      </c>
      <c r="D233" s="15" t="n">
        <f aca="false">MAX(0,D232*(1+'1. Your Debts'!$C$7/12)-IF('1. Your Debts'!$F$7&gt;0,MIN('1. Your Debts'!$F$7,D232*(1+'1. Your Debts'!$C$7/12)),MIN(MAX(D232*(1+'1. Your Debts'!$C$7/12)*'1. Your Debts'!$D$7,'1. Your Debts'!$E$7),D232*(1+'1. Your Debts'!$C$7/12))))</f>
        <v>0</v>
      </c>
      <c r="E233" s="15" t="n">
        <f aca="false">MAX(0,E232*(1+'1. Your Debts'!$C$8/12)-IF('1. Your Debts'!$F$8&gt;0,MIN('1. Your Debts'!$F$8,E232*(1+'1. Your Debts'!$C$8/12)),MIN(MAX(E232*(1+'1. Your Debts'!$C$8/12)*'1. Your Debts'!$D$8,'1. Your Debts'!$E$8),E232*(1+'1. Your Debts'!$C$8/12))))</f>
        <v>0</v>
      </c>
      <c r="F233" s="15" t="n">
        <f aca="false">MAX(0,F232*(1+'1. Your Debts'!$C$9/12)-IF('1. Your Debts'!$F$9&gt;0,MIN('1. Your Debts'!$F$9,F232*(1+'1. Your Debts'!$C$9/12)),MIN(MAX(F232*(1+'1. Your Debts'!$C$9/12)*'1. Your Debts'!$D$9,'1. Your Debts'!$E$9),F232*(1+'1. Your Debts'!$C$9/12))))</f>
        <v>0</v>
      </c>
      <c r="G233" s="15" t="n">
        <f aca="false">(B232*'1. Your Debts'!$C$5+C232*'1. Your Debts'!$C$6+D232*'1. Your Debts'!$C$7+E232*'1. Your Debts'!$C$8+F232*'1. Your Debts'!$C$9)/12</f>
        <v>11.7072059701216</v>
      </c>
      <c r="H233" s="15" t="n">
        <f aca="false">I232+G233-I233</f>
        <v>25</v>
      </c>
      <c r="I233" s="15" t="n">
        <f aca="false">SUM(B233:F233)</f>
        <v>600.185248072563</v>
      </c>
    </row>
    <row r="234" customFormat="false" ht="15" hidden="false" customHeight="false" outlineLevel="0" collapsed="false">
      <c r="A234" s="10" t="n">
        <v>226</v>
      </c>
      <c r="B234" s="15" t="n">
        <f aca="false">MAX(0,B233*(1+'1. Your Debts'!$C$5/12)-IF('1. Your Debts'!$F$5&gt;0,MIN('1. Your Debts'!$F$5,B233*(1+'1. Your Debts'!$C$5/12)),MIN(MAX(B233*(1+'1. Your Debts'!$C$5/12)*'1. Your Debts'!$D$5,'1. Your Debts'!$E$5),B233*(1+'1. Your Debts'!$C$5/12))))</f>
        <v>0</v>
      </c>
      <c r="C234" s="15" t="n">
        <f aca="false">MAX(0,C233*(1+'1. Your Debts'!$C$6/12)-IF('1. Your Debts'!$F$6&gt;0,MIN('1. Your Debts'!$F$6,C233*(1+'1. Your Debts'!$C$6/12)),MIN(MAX(C233*(1+'1. Your Debts'!$C$6/12)*'1. Your Debts'!$D$6,'1. Your Debts'!$E$6),C233*(1+'1. Your Debts'!$C$6/12))))</f>
        <v>586.638783223281</v>
      </c>
      <c r="D234" s="15" t="n">
        <f aca="false">MAX(0,D233*(1+'1. Your Debts'!$C$7/12)-IF('1. Your Debts'!$F$7&gt;0,MIN('1. Your Debts'!$F$7,D233*(1+'1. Your Debts'!$C$7/12)),MIN(MAX(D233*(1+'1. Your Debts'!$C$7/12)*'1. Your Debts'!$D$7,'1. Your Debts'!$E$7),D233*(1+'1. Your Debts'!$C$7/12))))</f>
        <v>0</v>
      </c>
      <c r="E234" s="15" t="n">
        <f aca="false">MAX(0,E233*(1+'1. Your Debts'!$C$8/12)-IF('1. Your Debts'!$F$8&gt;0,MIN('1. Your Debts'!$F$8,E233*(1+'1. Your Debts'!$C$8/12)),MIN(MAX(E233*(1+'1. Your Debts'!$C$8/12)*'1. Your Debts'!$D$8,'1. Your Debts'!$E$8),E233*(1+'1. Your Debts'!$C$8/12))))</f>
        <v>0</v>
      </c>
      <c r="F234" s="15" t="n">
        <f aca="false">MAX(0,F233*(1+'1. Your Debts'!$C$9/12)-IF('1. Your Debts'!$F$9&gt;0,MIN('1. Your Debts'!$F$9,F233*(1+'1. Your Debts'!$C$9/12)),MIN(MAX(F233*(1+'1. Your Debts'!$C$9/12)*'1. Your Debts'!$D$9,'1. Your Debts'!$E$9),F233*(1+'1. Your Debts'!$C$9/12))))</f>
        <v>0</v>
      </c>
      <c r="G234" s="15" t="n">
        <f aca="false">(B233*'1. Your Debts'!$C$5+C233*'1. Your Debts'!$C$6+D233*'1. Your Debts'!$C$7+E233*'1. Your Debts'!$C$8+F233*'1. Your Debts'!$C$9)/12</f>
        <v>11.4535351507181</v>
      </c>
      <c r="H234" s="15" t="n">
        <f aca="false">I233+G234-I234</f>
        <v>25</v>
      </c>
      <c r="I234" s="15" t="n">
        <f aca="false">SUM(B234:F234)</f>
        <v>586.638783223281</v>
      </c>
    </row>
    <row r="235" customFormat="false" ht="15" hidden="false" customHeight="false" outlineLevel="0" collapsed="false">
      <c r="A235" s="10" t="n">
        <v>227</v>
      </c>
      <c r="B235" s="15" t="n">
        <f aca="false">MAX(0,B234*(1+'1. Your Debts'!$C$5/12)-IF('1. Your Debts'!$F$5&gt;0,MIN('1. Your Debts'!$F$5,B234*(1+'1. Your Debts'!$C$5/12)),MIN(MAX(B234*(1+'1. Your Debts'!$C$5/12)*'1. Your Debts'!$D$5,'1. Your Debts'!$E$5),B234*(1+'1. Your Debts'!$C$5/12))))</f>
        <v>0</v>
      </c>
      <c r="C235" s="15" t="n">
        <f aca="false">MAX(0,C234*(1+'1. Your Debts'!$C$6/12)-IF('1. Your Debts'!$F$6&gt;0,MIN('1. Your Debts'!$F$6,C234*(1+'1. Your Debts'!$C$6/12)),MIN(MAX(C234*(1+'1. Your Debts'!$C$6/12)*'1. Your Debts'!$D$6,'1. Your Debts'!$E$6),C234*(1+'1. Your Debts'!$C$6/12))))</f>
        <v>572.833806669792</v>
      </c>
      <c r="D235" s="15" t="n">
        <f aca="false">MAX(0,D234*(1+'1. Your Debts'!$C$7/12)-IF('1. Your Debts'!$F$7&gt;0,MIN('1. Your Debts'!$F$7,D234*(1+'1. Your Debts'!$C$7/12)),MIN(MAX(D234*(1+'1. Your Debts'!$C$7/12)*'1. Your Debts'!$D$7,'1. Your Debts'!$E$7),D234*(1+'1. Your Debts'!$C$7/12))))</f>
        <v>0</v>
      </c>
      <c r="E235" s="15" t="n">
        <f aca="false">MAX(0,E234*(1+'1. Your Debts'!$C$8/12)-IF('1. Your Debts'!$F$8&gt;0,MIN('1. Your Debts'!$F$8,E234*(1+'1. Your Debts'!$C$8/12)),MIN(MAX(E234*(1+'1. Your Debts'!$C$8/12)*'1. Your Debts'!$D$8,'1. Your Debts'!$E$8),E234*(1+'1. Your Debts'!$C$8/12))))</f>
        <v>0</v>
      </c>
      <c r="F235" s="15" t="n">
        <f aca="false">MAX(0,F234*(1+'1. Your Debts'!$C$9/12)-IF('1. Your Debts'!$F$9&gt;0,MIN('1. Your Debts'!$F$9,F234*(1+'1. Your Debts'!$C$9/12)),MIN(MAX(F234*(1+'1. Your Debts'!$C$9/12)*'1. Your Debts'!$D$9,'1. Your Debts'!$E$9),F234*(1+'1. Your Debts'!$C$9/12))))</f>
        <v>0</v>
      </c>
      <c r="G235" s="15" t="n">
        <f aca="false">(B234*'1. Your Debts'!$C$5+C234*'1. Your Debts'!$C$6+D234*'1. Your Debts'!$C$7+E234*'1. Your Debts'!$C$8+F234*'1. Your Debts'!$C$9)/12</f>
        <v>11.1950234465109</v>
      </c>
      <c r="H235" s="15" t="n">
        <f aca="false">I234+G235-I235</f>
        <v>25</v>
      </c>
      <c r="I235" s="15" t="n">
        <f aca="false">SUM(B235:F235)</f>
        <v>572.833806669792</v>
      </c>
    </row>
    <row r="236" customFormat="false" ht="15" hidden="false" customHeight="false" outlineLevel="0" collapsed="false">
      <c r="A236" s="10" t="n">
        <v>228</v>
      </c>
      <c r="B236" s="15" t="n">
        <f aca="false">MAX(0,B235*(1+'1. Your Debts'!$C$5/12)-IF('1. Your Debts'!$F$5&gt;0,MIN('1. Your Debts'!$F$5,B235*(1+'1. Your Debts'!$C$5/12)),MIN(MAX(B235*(1+'1. Your Debts'!$C$5/12)*'1. Your Debts'!$D$5,'1. Your Debts'!$E$5),B235*(1+'1. Your Debts'!$C$5/12))))</f>
        <v>0</v>
      </c>
      <c r="C236" s="15" t="n">
        <f aca="false">MAX(0,C235*(1+'1. Your Debts'!$C$6/12)-IF('1. Your Debts'!$F$6&gt;0,MIN('1. Your Debts'!$F$6,C235*(1+'1. Your Debts'!$C$6/12)),MIN(MAX(C235*(1+'1. Your Debts'!$C$6/12)*'1. Your Debts'!$D$6,'1. Your Debts'!$E$6),C235*(1+'1. Your Debts'!$C$6/12))))</f>
        <v>558.765385147074</v>
      </c>
      <c r="D236" s="15" t="n">
        <f aca="false">MAX(0,D235*(1+'1. Your Debts'!$C$7/12)-IF('1. Your Debts'!$F$7&gt;0,MIN('1. Your Debts'!$F$7,D235*(1+'1. Your Debts'!$C$7/12)),MIN(MAX(D235*(1+'1. Your Debts'!$C$7/12)*'1. Your Debts'!$D$7,'1. Your Debts'!$E$7),D235*(1+'1. Your Debts'!$C$7/12))))</f>
        <v>0</v>
      </c>
      <c r="E236" s="15" t="n">
        <f aca="false">MAX(0,E235*(1+'1. Your Debts'!$C$8/12)-IF('1. Your Debts'!$F$8&gt;0,MIN('1. Your Debts'!$F$8,E235*(1+'1. Your Debts'!$C$8/12)),MIN(MAX(E235*(1+'1. Your Debts'!$C$8/12)*'1. Your Debts'!$D$8,'1. Your Debts'!$E$8),E235*(1+'1. Your Debts'!$C$8/12))))</f>
        <v>0</v>
      </c>
      <c r="F236" s="15" t="n">
        <f aca="false">MAX(0,F235*(1+'1. Your Debts'!$C$9/12)-IF('1. Your Debts'!$F$9&gt;0,MIN('1. Your Debts'!$F$9,F235*(1+'1. Your Debts'!$C$9/12)),MIN(MAX(F235*(1+'1. Your Debts'!$C$9/12)*'1. Your Debts'!$D$9,'1. Your Debts'!$E$9),F235*(1+'1. Your Debts'!$C$9/12))))</f>
        <v>0</v>
      </c>
      <c r="G236" s="15" t="n">
        <f aca="false">(B235*'1. Your Debts'!$C$5+C235*'1. Your Debts'!$C$6+D235*'1. Your Debts'!$C$7+E235*'1. Your Debts'!$C$8+F235*'1. Your Debts'!$C$9)/12</f>
        <v>10.9315784772819</v>
      </c>
      <c r="H236" s="15" t="n">
        <f aca="false">I235+G236-I236</f>
        <v>25</v>
      </c>
      <c r="I236" s="15" t="n">
        <f aca="false">SUM(B236:F236)</f>
        <v>558.765385147074</v>
      </c>
    </row>
    <row r="237" customFormat="false" ht="15" hidden="false" customHeight="false" outlineLevel="0" collapsed="false">
      <c r="A237" s="10" t="n">
        <v>229</v>
      </c>
      <c r="B237" s="15" t="n">
        <f aca="false">MAX(0,B236*(1+'1. Your Debts'!$C$5/12)-IF('1. Your Debts'!$F$5&gt;0,MIN('1. Your Debts'!$F$5,B236*(1+'1. Your Debts'!$C$5/12)),MIN(MAX(B236*(1+'1. Your Debts'!$C$5/12)*'1. Your Debts'!$D$5,'1. Your Debts'!$E$5),B236*(1+'1. Your Debts'!$C$5/12))))</f>
        <v>0</v>
      </c>
      <c r="C237" s="15" t="n">
        <f aca="false">MAX(0,C236*(1+'1. Your Debts'!$C$6/12)-IF('1. Your Debts'!$F$6&gt;0,MIN('1. Your Debts'!$F$6,C236*(1+'1. Your Debts'!$C$6/12)),MIN(MAX(C236*(1+'1. Your Debts'!$C$6/12)*'1. Your Debts'!$D$6,'1. Your Debts'!$E$6),C236*(1+'1. Your Debts'!$C$6/12))))</f>
        <v>544.428491246964</v>
      </c>
      <c r="D237" s="15" t="n">
        <f aca="false">MAX(0,D236*(1+'1. Your Debts'!$C$7/12)-IF('1. Your Debts'!$F$7&gt;0,MIN('1. Your Debts'!$F$7,D236*(1+'1. Your Debts'!$C$7/12)),MIN(MAX(D236*(1+'1. Your Debts'!$C$7/12)*'1. Your Debts'!$D$7,'1. Your Debts'!$E$7),D236*(1+'1. Your Debts'!$C$7/12))))</f>
        <v>0</v>
      </c>
      <c r="E237" s="15" t="n">
        <f aca="false">MAX(0,E236*(1+'1. Your Debts'!$C$8/12)-IF('1. Your Debts'!$F$8&gt;0,MIN('1. Your Debts'!$F$8,E236*(1+'1. Your Debts'!$C$8/12)),MIN(MAX(E236*(1+'1. Your Debts'!$C$8/12)*'1. Your Debts'!$D$8,'1. Your Debts'!$E$8),E236*(1+'1. Your Debts'!$C$8/12))))</f>
        <v>0</v>
      </c>
      <c r="F237" s="15" t="n">
        <f aca="false">MAX(0,F236*(1+'1. Your Debts'!$C$9/12)-IF('1. Your Debts'!$F$9&gt;0,MIN('1. Your Debts'!$F$9,F236*(1+'1. Your Debts'!$C$9/12)),MIN(MAX(F236*(1+'1. Your Debts'!$C$9/12)*'1. Your Debts'!$D$9,'1. Your Debts'!$E$9),F236*(1+'1. Your Debts'!$C$9/12))))</f>
        <v>0</v>
      </c>
      <c r="G237" s="15" t="n">
        <f aca="false">(B236*'1. Your Debts'!$C$5+C236*'1. Your Debts'!$C$6+D236*'1. Your Debts'!$C$7+E236*'1. Your Debts'!$C$8+F236*'1. Your Debts'!$C$9)/12</f>
        <v>10.66310609989</v>
      </c>
      <c r="H237" s="15" t="n">
        <f aca="false">I236+G237-I237</f>
        <v>25</v>
      </c>
      <c r="I237" s="15" t="n">
        <f aca="false">SUM(B237:F237)</f>
        <v>544.428491246964</v>
      </c>
    </row>
    <row r="238" customFormat="false" ht="15" hidden="false" customHeight="false" outlineLevel="0" collapsed="false">
      <c r="A238" s="10" t="n">
        <v>230</v>
      </c>
      <c r="B238" s="15" t="n">
        <f aca="false">MAX(0,B237*(1+'1. Your Debts'!$C$5/12)-IF('1. Your Debts'!$F$5&gt;0,MIN('1. Your Debts'!$F$5,B237*(1+'1. Your Debts'!$C$5/12)),MIN(MAX(B237*(1+'1. Your Debts'!$C$5/12)*'1. Your Debts'!$D$5,'1. Your Debts'!$E$5),B237*(1+'1. Your Debts'!$C$5/12))))</f>
        <v>0</v>
      </c>
      <c r="C238" s="15" t="n">
        <f aca="false">MAX(0,C237*(1+'1. Your Debts'!$C$6/12)-IF('1. Your Debts'!$F$6&gt;0,MIN('1. Your Debts'!$F$6,C237*(1+'1. Your Debts'!$C$6/12)),MIN(MAX(C237*(1+'1. Your Debts'!$C$6/12)*'1. Your Debts'!$D$6,'1. Your Debts'!$E$6),C237*(1+'1. Your Debts'!$C$6/12))))</f>
        <v>529.818001621594</v>
      </c>
      <c r="D238" s="15" t="n">
        <f aca="false">MAX(0,D237*(1+'1. Your Debts'!$C$7/12)-IF('1. Your Debts'!$F$7&gt;0,MIN('1. Your Debts'!$F$7,D237*(1+'1. Your Debts'!$C$7/12)),MIN(MAX(D237*(1+'1. Your Debts'!$C$7/12)*'1. Your Debts'!$D$7,'1. Your Debts'!$E$7),D237*(1+'1. Your Debts'!$C$7/12))))</f>
        <v>0</v>
      </c>
      <c r="E238" s="15" t="n">
        <f aca="false">MAX(0,E237*(1+'1. Your Debts'!$C$8/12)-IF('1. Your Debts'!$F$8&gt;0,MIN('1. Your Debts'!$F$8,E237*(1+'1. Your Debts'!$C$8/12)),MIN(MAX(E237*(1+'1. Your Debts'!$C$8/12)*'1. Your Debts'!$D$8,'1. Your Debts'!$E$8),E237*(1+'1. Your Debts'!$C$8/12))))</f>
        <v>0</v>
      </c>
      <c r="F238" s="15" t="n">
        <f aca="false">MAX(0,F237*(1+'1. Your Debts'!$C$9/12)-IF('1. Your Debts'!$F$9&gt;0,MIN('1. Your Debts'!$F$9,F237*(1+'1. Your Debts'!$C$9/12)),MIN(MAX(F237*(1+'1. Your Debts'!$C$9/12)*'1. Your Debts'!$D$9,'1. Your Debts'!$E$9),F237*(1+'1. Your Debts'!$C$9/12))))</f>
        <v>0</v>
      </c>
      <c r="G238" s="15" t="n">
        <f aca="false">(B237*'1. Your Debts'!$C$5+C237*'1. Your Debts'!$C$6+D237*'1. Your Debts'!$C$7+E237*'1. Your Debts'!$C$8+F237*'1. Your Debts'!$C$9)/12</f>
        <v>10.3895103746296</v>
      </c>
      <c r="H238" s="15" t="n">
        <f aca="false">I237+G238-I238</f>
        <v>25</v>
      </c>
      <c r="I238" s="15" t="n">
        <f aca="false">SUM(B238:F238)</f>
        <v>529.818001621594</v>
      </c>
    </row>
    <row r="239" customFormat="false" ht="15" hidden="false" customHeight="false" outlineLevel="0" collapsed="false">
      <c r="A239" s="10" t="n">
        <v>231</v>
      </c>
      <c r="B239" s="15" t="n">
        <f aca="false">MAX(0,B238*(1+'1. Your Debts'!$C$5/12)-IF('1. Your Debts'!$F$5&gt;0,MIN('1. Your Debts'!$F$5,B238*(1+'1. Your Debts'!$C$5/12)),MIN(MAX(B238*(1+'1. Your Debts'!$C$5/12)*'1. Your Debts'!$D$5,'1. Your Debts'!$E$5),B238*(1+'1. Your Debts'!$C$5/12))))</f>
        <v>0</v>
      </c>
      <c r="C239" s="15" t="n">
        <f aca="false">MAX(0,C238*(1+'1. Your Debts'!$C$6/12)-IF('1. Your Debts'!$F$6&gt;0,MIN('1. Your Debts'!$F$6,C238*(1+'1. Your Debts'!$C$6/12)),MIN(MAX(C238*(1+'1. Your Debts'!$C$6/12)*'1. Your Debts'!$D$6,'1. Your Debts'!$E$6),C238*(1+'1. Your Debts'!$C$6/12))))</f>
        <v>514.928695152539</v>
      </c>
      <c r="D239" s="15" t="n">
        <f aca="false">MAX(0,D238*(1+'1. Your Debts'!$C$7/12)-IF('1. Your Debts'!$F$7&gt;0,MIN('1. Your Debts'!$F$7,D238*(1+'1. Your Debts'!$C$7/12)),MIN(MAX(D238*(1+'1. Your Debts'!$C$7/12)*'1. Your Debts'!$D$7,'1. Your Debts'!$E$7),D238*(1+'1. Your Debts'!$C$7/12))))</f>
        <v>0</v>
      </c>
      <c r="E239" s="15" t="n">
        <f aca="false">MAX(0,E238*(1+'1. Your Debts'!$C$8/12)-IF('1. Your Debts'!$F$8&gt;0,MIN('1. Your Debts'!$F$8,E238*(1+'1. Your Debts'!$C$8/12)),MIN(MAX(E238*(1+'1. Your Debts'!$C$8/12)*'1. Your Debts'!$D$8,'1. Your Debts'!$E$8),E238*(1+'1. Your Debts'!$C$8/12))))</f>
        <v>0</v>
      </c>
      <c r="F239" s="15" t="n">
        <f aca="false">MAX(0,F238*(1+'1. Your Debts'!$C$9/12)-IF('1. Your Debts'!$F$9&gt;0,MIN('1. Your Debts'!$F$9,F238*(1+'1. Your Debts'!$C$9/12)),MIN(MAX(F238*(1+'1. Your Debts'!$C$9/12)*'1. Your Debts'!$D$9,'1. Your Debts'!$E$9),F238*(1+'1. Your Debts'!$C$9/12))))</f>
        <v>0</v>
      </c>
      <c r="G239" s="15" t="n">
        <f aca="false">(B238*'1. Your Debts'!$C$5+C238*'1. Your Debts'!$C$6+D238*'1. Your Debts'!$C$7+E238*'1. Your Debts'!$C$8+F238*'1. Your Debts'!$C$9)/12</f>
        <v>10.1106935309454</v>
      </c>
      <c r="H239" s="15" t="n">
        <f aca="false">I238+G239-I239</f>
        <v>24.9999999999999</v>
      </c>
      <c r="I239" s="15" t="n">
        <f aca="false">SUM(B239:F239)</f>
        <v>514.928695152539</v>
      </c>
    </row>
    <row r="240" customFormat="false" ht="15" hidden="false" customHeight="false" outlineLevel="0" collapsed="false">
      <c r="A240" s="10" t="n">
        <v>232</v>
      </c>
      <c r="B240" s="15" t="n">
        <f aca="false">MAX(0,B239*(1+'1. Your Debts'!$C$5/12)-IF('1. Your Debts'!$F$5&gt;0,MIN('1. Your Debts'!$F$5,B239*(1+'1. Your Debts'!$C$5/12)),MIN(MAX(B239*(1+'1. Your Debts'!$C$5/12)*'1. Your Debts'!$D$5,'1. Your Debts'!$E$5),B239*(1+'1. Your Debts'!$C$5/12))))</f>
        <v>0</v>
      </c>
      <c r="C240" s="15" t="n">
        <f aca="false">MAX(0,C239*(1+'1. Your Debts'!$C$6/12)-IF('1. Your Debts'!$F$6&gt;0,MIN('1. Your Debts'!$F$6,C239*(1+'1. Your Debts'!$C$6/12)),MIN(MAX(C239*(1+'1. Your Debts'!$C$6/12)*'1. Your Debts'!$D$6,'1. Your Debts'!$E$6),C239*(1+'1. Your Debts'!$C$6/12))))</f>
        <v>499.755251085033</v>
      </c>
      <c r="D240" s="15" t="n">
        <f aca="false">MAX(0,D239*(1+'1. Your Debts'!$C$7/12)-IF('1. Your Debts'!$F$7&gt;0,MIN('1. Your Debts'!$F$7,D239*(1+'1. Your Debts'!$C$7/12)),MIN(MAX(D239*(1+'1. Your Debts'!$C$7/12)*'1. Your Debts'!$D$7,'1. Your Debts'!$E$7),D239*(1+'1. Your Debts'!$C$7/12))))</f>
        <v>0</v>
      </c>
      <c r="E240" s="15" t="n">
        <f aca="false">MAX(0,E239*(1+'1. Your Debts'!$C$8/12)-IF('1. Your Debts'!$F$8&gt;0,MIN('1. Your Debts'!$F$8,E239*(1+'1. Your Debts'!$C$8/12)),MIN(MAX(E239*(1+'1. Your Debts'!$C$8/12)*'1. Your Debts'!$D$8,'1. Your Debts'!$E$8),E239*(1+'1. Your Debts'!$C$8/12))))</f>
        <v>0</v>
      </c>
      <c r="F240" s="15" t="n">
        <f aca="false">MAX(0,F239*(1+'1. Your Debts'!$C$9/12)-IF('1. Your Debts'!$F$9&gt;0,MIN('1. Your Debts'!$F$9,F239*(1+'1. Your Debts'!$C$9/12)),MIN(MAX(F239*(1+'1. Your Debts'!$C$9/12)*'1. Your Debts'!$D$9,'1. Your Debts'!$E$9),F239*(1+'1. Your Debts'!$C$9/12))))</f>
        <v>0</v>
      </c>
      <c r="G240" s="15" t="n">
        <f aca="false">(B239*'1. Your Debts'!$C$5+C239*'1. Your Debts'!$C$6+D239*'1. Your Debts'!$C$7+E239*'1. Your Debts'!$C$8+F239*'1. Your Debts'!$C$9)/12</f>
        <v>9.82655593249429</v>
      </c>
      <c r="H240" s="15" t="n">
        <f aca="false">I239+G240-I240</f>
        <v>25</v>
      </c>
      <c r="I240" s="15" t="n">
        <f aca="false">SUM(B240:F240)</f>
        <v>499.755251085033</v>
      </c>
    </row>
    <row r="241" customFormat="false" ht="15" hidden="false" customHeight="false" outlineLevel="0" collapsed="false">
      <c r="A241" s="10" t="n">
        <v>233</v>
      </c>
      <c r="B241" s="15" t="n">
        <f aca="false">MAX(0,B240*(1+'1. Your Debts'!$C$5/12)-IF('1. Your Debts'!$F$5&gt;0,MIN('1. Your Debts'!$F$5,B240*(1+'1. Your Debts'!$C$5/12)),MIN(MAX(B240*(1+'1. Your Debts'!$C$5/12)*'1. Your Debts'!$D$5,'1. Your Debts'!$E$5),B240*(1+'1. Your Debts'!$C$5/12))))</f>
        <v>0</v>
      </c>
      <c r="C241" s="15" t="n">
        <f aca="false">MAX(0,C240*(1+'1. Your Debts'!$C$6/12)-IF('1. Your Debts'!$F$6&gt;0,MIN('1. Your Debts'!$F$6,C240*(1+'1. Your Debts'!$C$6/12)),MIN(MAX(C240*(1+'1. Your Debts'!$C$6/12)*'1. Your Debts'!$D$6,'1. Your Debts'!$E$6),C240*(1+'1. Your Debts'!$C$6/12))))</f>
        <v>484.292247126573</v>
      </c>
      <c r="D241" s="15" t="n">
        <f aca="false">MAX(0,D240*(1+'1. Your Debts'!$C$7/12)-IF('1. Your Debts'!$F$7&gt;0,MIN('1. Your Debts'!$F$7,D240*(1+'1. Your Debts'!$C$7/12)),MIN(MAX(D240*(1+'1. Your Debts'!$C$7/12)*'1. Your Debts'!$D$7,'1. Your Debts'!$E$7),D240*(1+'1. Your Debts'!$C$7/12))))</f>
        <v>0</v>
      </c>
      <c r="E241" s="15" t="n">
        <f aca="false">MAX(0,E240*(1+'1. Your Debts'!$C$8/12)-IF('1. Your Debts'!$F$8&gt;0,MIN('1. Your Debts'!$F$8,E240*(1+'1. Your Debts'!$C$8/12)),MIN(MAX(E240*(1+'1. Your Debts'!$C$8/12)*'1. Your Debts'!$D$8,'1. Your Debts'!$E$8),E240*(1+'1. Your Debts'!$C$8/12))))</f>
        <v>0</v>
      </c>
      <c r="F241" s="15" t="n">
        <f aca="false">MAX(0,F240*(1+'1. Your Debts'!$C$9/12)-IF('1. Your Debts'!$F$9&gt;0,MIN('1. Your Debts'!$F$9,F240*(1+'1. Your Debts'!$C$9/12)),MIN(MAX(F240*(1+'1. Your Debts'!$C$9/12)*'1. Your Debts'!$D$9,'1. Your Debts'!$E$9),F240*(1+'1. Your Debts'!$C$9/12))))</f>
        <v>0</v>
      </c>
      <c r="G241" s="15" t="n">
        <f aca="false">(B240*'1. Your Debts'!$C$5+C240*'1. Your Debts'!$C$6+D240*'1. Your Debts'!$C$7+E240*'1. Your Debts'!$C$8+F240*'1. Your Debts'!$C$9)/12</f>
        <v>9.53699604153938</v>
      </c>
      <c r="H241" s="15" t="n">
        <f aca="false">I240+G241-I241</f>
        <v>25</v>
      </c>
      <c r="I241" s="15" t="n">
        <f aca="false">SUM(B241:F241)</f>
        <v>484.292247126573</v>
      </c>
    </row>
    <row r="242" customFormat="false" ht="15" hidden="false" customHeight="false" outlineLevel="0" collapsed="false">
      <c r="A242" s="10" t="n">
        <v>234</v>
      </c>
      <c r="B242" s="15" t="n">
        <f aca="false">MAX(0,B241*(1+'1. Your Debts'!$C$5/12)-IF('1. Your Debts'!$F$5&gt;0,MIN('1. Your Debts'!$F$5,B241*(1+'1. Your Debts'!$C$5/12)),MIN(MAX(B241*(1+'1. Your Debts'!$C$5/12)*'1. Your Debts'!$D$5,'1. Your Debts'!$E$5),B241*(1+'1. Your Debts'!$C$5/12))))</f>
        <v>0</v>
      </c>
      <c r="C242" s="15" t="n">
        <f aca="false">MAX(0,C241*(1+'1. Your Debts'!$C$6/12)-IF('1. Your Debts'!$F$6&gt;0,MIN('1. Your Debts'!$F$6,C241*(1+'1. Your Debts'!$C$6/12)),MIN(MAX(C241*(1+'1. Your Debts'!$C$6/12)*'1. Your Debts'!$D$6,'1. Your Debts'!$E$6),C241*(1+'1. Your Debts'!$C$6/12))))</f>
        <v>468.534157509238</v>
      </c>
      <c r="D242" s="15" t="n">
        <f aca="false">MAX(0,D241*(1+'1. Your Debts'!$C$7/12)-IF('1. Your Debts'!$F$7&gt;0,MIN('1. Your Debts'!$F$7,D241*(1+'1. Your Debts'!$C$7/12)),MIN(MAX(D241*(1+'1. Your Debts'!$C$7/12)*'1. Your Debts'!$D$7,'1. Your Debts'!$E$7),D241*(1+'1. Your Debts'!$C$7/12))))</f>
        <v>0</v>
      </c>
      <c r="E242" s="15" t="n">
        <f aca="false">MAX(0,E241*(1+'1. Your Debts'!$C$8/12)-IF('1. Your Debts'!$F$8&gt;0,MIN('1. Your Debts'!$F$8,E241*(1+'1. Your Debts'!$C$8/12)),MIN(MAX(E241*(1+'1. Your Debts'!$C$8/12)*'1. Your Debts'!$D$8,'1. Your Debts'!$E$8),E241*(1+'1. Your Debts'!$C$8/12))))</f>
        <v>0</v>
      </c>
      <c r="F242" s="15" t="n">
        <f aca="false">MAX(0,F241*(1+'1. Your Debts'!$C$9/12)-IF('1. Your Debts'!$F$9&gt;0,MIN('1. Your Debts'!$F$9,F241*(1+'1. Your Debts'!$C$9/12)),MIN(MAX(F241*(1+'1. Your Debts'!$C$9/12)*'1. Your Debts'!$D$9,'1. Your Debts'!$E$9),F241*(1+'1. Your Debts'!$C$9/12))))</f>
        <v>0</v>
      </c>
      <c r="G242" s="15" t="n">
        <f aca="false">(B241*'1. Your Debts'!$C$5+C241*'1. Your Debts'!$C$6+D241*'1. Your Debts'!$C$7+E241*'1. Your Debts'!$C$8+F241*'1. Your Debts'!$C$9)/12</f>
        <v>9.24191038266543</v>
      </c>
      <c r="H242" s="15" t="n">
        <f aca="false">I241+G242-I242</f>
        <v>25</v>
      </c>
      <c r="I242" s="15" t="n">
        <f aca="false">SUM(B242:F242)</f>
        <v>468.534157509238</v>
      </c>
    </row>
    <row r="243" customFormat="false" ht="15" hidden="false" customHeight="false" outlineLevel="0" collapsed="false">
      <c r="A243" s="10" t="n">
        <v>235</v>
      </c>
      <c r="B243" s="15" t="n">
        <f aca="false">MAX(0,B242*(1+'1. Your Debts'!$C$5/12)-IF('1. Your Debts'!$F$5&gt;0,MIN('1. Your Debts'!$F$5,B242*(1+'1. Your Debts'!$C$5/12)),MIN(MAX(B242*(1+'1. Your Debts'!$C$5/12)*'1. Your Debts'!$D$5,'1. Your Debts'!$E$5),B242*(1+'1. Your Debts'!$C$5/12))))</f>
        <v>0</v>
      </c>
      <c r="C243" s="15" t="n">
        <f aca="false">MAX(0,C242*(1+'1. Your Debts'!$C$6/12)-IF('1. Your Debts'!$F$6&gt;0,MIN('1. Your Debts'!$F$6,C242*(1+'1. Your Debts'!$C$6/12)),MIN(MAX(C242*(1+'1. Your Debts'!$C$6/12)*'1. Your Debts'!$D$6,'1. Your Debts'!$E$6),C242*(1+'1. Your Debts'!$C$6/12))))</f>
        <v>452.475351015039</v>
      </c>
      <c r="D243" s="15" t="n">
        <f aca="false">MAX(0,D242*(1+'1. Your Debts'!$C$7/12)-IF('1. Your Debts'!$F$7&gt;0,MIN('1. Your Debts'!$F$7,D242*(1+'1. Your Debts'!$C$7/12)),MIN(MAX(D242*(1+'1. Your Debts'!$C$7/12)*'1. Your Debts'!$D$7,'1. Your Debts'!$E$7),D242*(1+'1. Your Debts'!$C$7/12))))</f>
        <v>0</v>
      </c>
      <c r="E243" s="15" t="n">
        <f aca="false">MAX(0,E242*(1+'1. Your Debts'!$C$8/12)-IF('1. Your Debts'!$F$8&gt;0,MIN('1. Your Debts'!$F$8,E242*(1+'1. Your Debts'!$C$8/12)),MIN(MAX(E242*(1+'1. Your Debts'!$C$8/12)*'1. Your Debts'!$D$8,'1. Your Debts'!$E$8),E242*(1+'1. Your Debts'!$C$8/12))))</f>
        <v>0</v>
      </c>
      <c r="F243" s="15" t="n">
        <f aca="false">MAX(0,F242*(1+'1. Your Debts'!$C$9/12)-IF('1. Your Debts'!$F$9&gt;0,MIN('1. Your Debts'!$F$9,F242*(1+'1. Your Debts'!$C$9/12)),MIN(MAX(F242*(1+'1. Your Debts'!$C$9/12)*'1. Your Debts'!$D$9,'1. Your Debts'!$E$9),F242*(1+'1. Your Debts'!$C$9/12))))</f>
        <v>0</v>
      </c>
      <c r="G243" s="15" t="n">
        <f aca="false">(B242*'1. Your Debts'!$C$5+C242*'1. Your Debts'!$C$6+D242*'1. Your Debts'!$C$7+E242*'1. Your Debts'!$C$8+F242*'1. Your Debts'!$C$9)/12</f>
        <v>8.94119350580129</v>
      </c>
      <c r="H243" s="15" t="n">
        <f aca="false">I242+G243-I243</f>
        <v>24.9999999999999</v>
      </c>
      <c r="I243" s="15" t="n">
        <f aca="false">SUM(B243:F243)</f>
        <v>452.475351015039</v>
      </c>
    </row>
    <row r="244" customFormat="false" ht="15" hidden="false" customHeight="false" outlineLevel="0" collapsed="false">
      <c r="A244" s="10" t="n">
        <v>236</v>
      </c>
      <c r="B244" s="15" t="n">
        <f aca="false">MAX(0,B243*(1+'1. Your Debts'!$C$5/12)-IF('1. Your Debts'!$F$5&gt;0,MIN('1. Your Debts'!$F$5,B243*(1+'1. Your Debts'!$C$5/12)),MIN(MAX(B243*(1+'1. Your Debts'!$C$5/12)*'1. Your Debts'!$D$5,'1. Your Debts'!$E$5),B243*(1+'1. Your Debts'!$C$5/12))))</f>
        <v>0</v>
      </c>
      <c r="C244" s="15" t="n">
        <f aca="false">MAX(0,C243*(1+'1. Your Debts'!$C$6/12)-IF('1. Your Debts'!$F$6&gt;0,MIN('1. Your Debts'!$F$6,C243*(1+'1. Your Debts'!$C$6/12)),MIN(MAX(C243*(1+'1. Your Debts'!$C$6/12)*'1. Your Debts'!$D$6,'1. Your Debts'!$E$6),C243*(1+'1. Your Debts'!$C$6/12))))</f>
        <v>436.110088963576</v>
      </c>
      <c r="D244" s="15" t="n">
        <f aca="false">MAX(0,D243*(1+'1. Your Debts'!$C$7/12)-IF('1. Your Debts'!$F$7&gt;0,MIN('1. Your Debts'!$F$7,D243*(1+'1. Your Debts'!$C$7/12)),MIN(MAX(D243*(1+'1. Your Debts'!$C$7/12)*'1. Your Debts'!$D$7,'1. Your Debts'!$E$7),D243*(1+'1. Your Debts'!$C$7/12))))</f>
        <v>0</v>
      </c>
      <c r="E244" s="15" t="n">
        <f aca="false">MAX(0,E243*(1+'1. Your Debts'!$C$8/12)-IF('1. Your Debts'!$F$8&gt;0,MIN('1. Your Debts'!$F$8,E243*(1+'1. Your Debts'!$C$8/12)),MIN(MAX(E243*(1+'1. Your Debts'!$C$8/12)*'1. Your Debts'!$D$8,'1. Your Debts'!$E$8),E243*(1+'1. Your Debts'!$C$8/12))))</f>
        <v>0</v>
      </c>
      <c r="F244" s="15" t="n">
        <f aca="false">MAX(0,F243*(1+'1. Your Debts'!$C$9/12)-IF('1. Your Debts'!$F$9&gt;0,MIN('1. Your Debts'!$F$9,F243*(1+'1. Your Debts'!$C$9/12)),MIN(MAX(F243*(1+'1. Your Debts'!$C$9/12)*'1. Your Debts'!$D$9,'1. Your Debts'!$E$9),F243*(1+'1. Your Debts'!$C$9/12))))</f>
        <v>0</v>
      </c>
      <c r="G244" s="15" t="n">
        <f aca="false">(B243*'1. Your Debts'!$C$5+C243*'1. Your Debts'!$C$6+D243*'1. Your Debts'!$C$7+E243*'1. Your Debts'!$C$8+F243*'1. Your Debts'!$C$9)/12</f>
        <v>8.634737948537</v>
      </c>
      <c r="H244" s="15" t="n">
        <f aca="false">I243+G244-I244</f>
        <v>25</v>
      </c>
      <c r="I244" s="15" t="n">
        <f aca="false">SUM(B244:F244)</f>
        <v>436.110088963576</v>
      </c>
    </row>
    <row r="245" customFormat="false" ht="15" hidden="false" customHeight="false" outlineLevel="0" collapsed="false">
      <c r="A245" s="10" t="n">
        <v>237</v>
      </c>
      <c r="B245" s="15" t="n">
        <f aca="false">MAX(0,B244*(1+'1. Your Debts'!$C$5/12)-IF('1. Your Debts'!$F$5&gt;0,MIN('1. Your Debts'!$F$5,B244*(1+'1. Your Debts'!$C$5/12)),MIN(MAX(B244*(1+'1. Your Debts'!$C$5/12)*'1. Your Debts'!$D$5,'1. Your Debts'!$E$5),B244*(1+'1. Your Debts'!$C$5/12))))</f>
        <v>0</v>
      </c>
      <c r="C245" s="15" t="n">
        <f aca="false">MAX(0,C244*(1+'1. Your Debts'!$C$6/12)-IF('1. Your Debts'!$F$6&gt;0,MIN('1. Your Debts'!$F$6,C244*(1+'1. Your Debts'!$C$6/12)),MIN(MAX(C244*(1+'1. Your Debts'!$C$6/12)*'1. Your Debts'!$D$6,'1. Your Debts'!$E$6),C244*(1+'1. Your Debts'!$C$6/12))))</f>
        <v>419.432523161298</v>
      </c>
      <c r="D245" s="15" t="n">
        <f aca="false">MAX(0,D244*(1+'1. Your Debts'!$C$7/12)-IF('1. Your Debts'!$F$7&gt;0,MIN('1. Your Debts'!$F$7,D244*(1+'1. Your Debts'!$C$7/12)),MIN(MAX(D244*(1+'1. Your Debts'!$C$7/12)*'1. Your Debts'!$D$7,'1. Your Debts'!$E$7),D244*(1+'1. Your Debts'!$C$7/12))))</f>
        <v>0</v>
      </c>
      <c r="E245" s="15" t="n">
        <f aca="false">MAX(0,E244*(1+'1. Your Debts'!$C$8/12)-IF('1. Your Debts'!$F$8&gt;0,MIN('1. Your Debts'!$F$8,E244*(1+'1. Your Debts'!$C$8/12)),MIN(MAX(E244*(1+'1. Your Debts'!$C$8/12)*'1. Your Debts'!$D$8,'1. Your Debts'!$E$8),E244*(1+'1. Your Debts'!$C$8/12))))</f>
        <v>0</v>
      </c>
      <c r="F245" s="15" t="n">
        <f aca="false">MAX(0,F244*(1+'1. Your Debts'!$C$9/12)-IF('1. Your Debts'!$F$9&gt;0,MIN('1. Your Debts'!$F$9,F244*(1+'1. Your Debts'!$C$9/12)),MIN(MAX(F244*(1+'1. Your Debts'!$C$9/12)*'1. Your Debts'!$D$9,'1. Your Debts'!$E$9),F244*(1+'1. Your Debts'!$C$9/12))))</f>
        <v>0</v>
      </c>
      <c r="G245" s="15" t="n">
        <f aca="false">(B244*'1. Your Debts'!$C$5+C244*'1. Your Debts'!$C$6+D244*'1. Your Debts'!$C$7+E244*'1. Your Debts'!$C$8+F244*'1. Your Debts'!$C$9)/12</f>
        <v>8.32243419772158</v>
      </c>
      <c r="H245" s="15" t="n">
        <f aca="false">I244+G245-I245</f>
        <v>25</v>
      </c>
      <c r="I245" s="15" t="n">
        <f aca="false">SUM(B245:F245)</f>
        <v>419.432523161298</v>
      </c>
    </row>
    <row r="246" customFormat="false" ht="15" hidden="false" customHeight="false" outlineLevel="0" collapsed="false">
      <c r="A246" s="10" t="n">
        <v>238</v>
      </c>
      <c r="B246" s="15" t="n">
        <f aca="false">MAX(0,B245*(1+'1. Your Debts'!$C$5/12)-IF('1. Your Debts'!$F$5&gt;0,MIN('1. Your Debts'!$F$5,B245*(1+'1. Your Debts'!$C$5/12)),MIN(MAX(B245*(1+'1. Your Debts'!$C$5/12)*'1. Your Debts'!$D$5,'1. Your Debts'!$E$5),B245*(1+'1. Your Debts'!$C$5/12))))</f>
        <v>0</v>
      </c>
      <c r="C246" s="15" t="n">
        <f aca="false">MAX(0,C245*(1+'1. Your Debts'!$C$6/12)-IF('1. Your Debts'!$F$6&gt;0,MIN('1. Your Debts'!$F$6,C245*(1+'1. Your Debts'!$C$6/12)),MIN(MAX(C245*(1+'1. Your Debts'!$C$6/12)*'1. Your Debts'!$D$6,'1. Your Debts'!$E$6),C245*(1+'1. Your Debts'!$C$6/12))))</f>
        <v>402.436693811626</v>
      </c>
      <c r="D246" s="15" t="n">
        <f aca="false">MAX(0,D245*(1+'1. Your Debts'!$C$7/12)-IF('1. Your Debts'!$F$7&gt;0,MIN('1. Your Debts'!$F$7,D245*(1+'1. Your Debts'!$C$7/12)),MIN(MAX(D245*(1+'1. Your Debts'!$C$7/12)*'1. Your Debts'!$D$7,'1. Your Debts'!$E$7),D245*(1+'1. Your Debts'!$C$7/12))))</f>
        <v>0</v>
      </c>
      <c r="E246" s="15" t="n">
        <f aca="false">MAX(0,E245*(1+'1. Your Debts'!$C$8/12)-IF('1. Your Debts'!$F$8&gt;0,MIN('1. Your Debts'!$F$8,E245*(1+'1. Your Debts'!$C$8/12)),MIN(MAX(E245*(1+'1. Your Debts'!$C$8/12)*'1. Your Debts'!$D$8,'1. Your Debts'!$E$8),E245*(1+'1. Your Debts'!$C$8/12))))</f>
        <v>0</v>
      </c>
      <c r="F246" s="15" t="n">
        <f aca="false">MAX(0,F245*(1+'1. Your Debts'!$C$9/12)-IF('1. Your Debts'!$F$9&gt;0,MIN('1. Your Debts'!$F$9,F245*(1+'1. Your Debts'!$C$9/12)),MIN(MAX(F245*(1+'1. Your Debts'!$C$9/12)*'1. Your Debts'!$D$9,'1. Your Debts'!$E$9),F245*(1+'1. Your Debts'!$C$9/12))))</f>
        <v>0</v>
      </c>
      <c r="G246" s="15" t="n">
        <f aca="false">(B245*'1. Your Debts'!$C$5+C245*'1. Your Debts'!$C$6+D245*'1. Your Debts'!$C$7+E245*'1. Your Debts'!$C$8+F245*'1. Your Debts'!$C$9)/12</f>
        <v>8.0041706503281</v>
      </c>
      <c r="H246" s="15" t="n">
        <f aca="false">I245+G246-I246</f>
        <v>25</v>
      </c>
      <c r="I246" s="15" t="n">
        <f aca="false">SUM(B246:F246)</f>
        <v>402.436693811626</v>
      </c>
    </row>
    <row r="247" customFormat="false" ht="15" hidden="false" customHeight="false" outlineLevel="0" collapsed="false">
      <c r="A247" s="10" t="n">
        <v>239</v>
      </c>
      <c r="B247" s="15" t="n">
        <f aca="false">MAX(0,B246*(1+'1. Your Debts'!$C$5/12)-IF('1. Your Debts'!$F$5&gt;0,MIN('1. Your Debts'!$F$5,B246*(1+'1. Your Debts'!$C$5/12)),MIN(MAX(B246*(1+'1. Your Debts'!$C$5/12)*'1. Your Debts'!$D$5,'1. Your Debts'!$E$5),B246*(1+'1. Your Debts'!$C$5/12))))</f>
        <v>0</v>
      </c>
      <c r="C247" s="15" t="n">
        <f aca="false">MAX(0,C246*(1+'1. Your Debts'!$C$6/12)-IF('1. Your Debts'!$F$6&gt;0,MIN('1. Your Debts'!$F$6,C246*(1+'1. Your Debts'!$C$6/12)),MIN(MAX(C246*(1+'1. Your Debts'!$C$6/12)*'1. Your Debts'!$D$6,'1. Your Debts'!$E$6),C246*(1+'1. Your Debts'!$C$6/12))))</f>
        <v>385.116527385198</v>
      </c>
      <c r="D247" s="15" t="n">
        <f aca="false">MAX(0,D246*(1+'1. Your Debts'!$C$7/12)-IF('1. Your Debts'!$F$7&gt;0,MIN('1. Your Debts'!$F$7,D246*(1+'1. Your Debts'!$C$7/12)),MIN(MAX(D246*(1+'1. Your Debts'!$C$7/12)*'1. Your Debts'!$D$7,'1. Your Debts'!$E$7),D246*(1+'1. Your Debts'!$C$7/12))))</f>
        <v>0</v>
      </c>
      <c r="E247" s="15" t="n">
        <f aca="false">MAX(0,E246*(1+'1. Your Debts'!$C$8/12)-IF('1. Your Debts'!$F$8&gt;0,MIN('1. Your Debts'!$F$8,E246*(1+'1. Your Debts'!$C$8/12)),MIN(MAX(E246*(1+'1. Your Debts'!$C$8/12)*'1. Your Debts'!$D$8,'1. Your Debts'!$E$8),E246*(1+'1. Your Debts'!$C$8/12))))</f>
        <v>0</v>
      </c>
      <c r="F247" s="15" t="n">
        <f aca="false">MAX(0,F246*(1+'1. Your Debts'!$C$9/12)-IF('1. Your Debts'!$F$9&gt;0,MIN('1. Your Debts'!$F$9,F246*(1+'1. Your Debts'!$C$9/12)),MIN(MAX(F246*(1+'1. Your Debts'!$C$9/12)*'1. Your Debts'!$D$9,'1. Your Debts'!$E$9),F246*(1+'1. Your Debts'!$C$9/12))))</f>
        <v>0</v>
      </c>
      <c r="G247" s="15" t="n">
        <f aca="false">(B246*'1. Your Debts'!$C$5+C246*'1. Your Debts'!$C$6+D246*'1. Your Debts'!$C$7+E246*'1. Your Debts'!$C$8+F246*'1. Your Debts'!$C$9)/12</f>
        <v>7.67983357357187</v>
      </c>
      <c r="H247" s="15" t="n">
        <f aca="false">I246+G247-I247</f>
        <v>25</v>
      </c>
      <c r="I247" s="15" t="n">
        <f aca="false">SUM(B247:F247)</f>
        <v>385.116527385198</v>
      </c>
    </row>
    <row r="248" customFormat="false" ht="15" hidden="false" customHeight="false" outlineLevel="0" collapsed="false">
      <c r="A248" s="10" t="n">
        <v>240</v>
      </c>
      <c r="B248" s="15" t="n">
        <f aca="false">MAX(0,B247*(1+'1. Your Debts'!$C$5/12)-IF('1. Your Debts'!$F$5&gt;0,MIN('1. Your Debts'!$F$5,B247*(1+'1. Your Debts'!$C$5/12)),MIN(MAX(B247*(1+'1. Your Debts'!$C$5/12)*'1. Your Debts'!$D$5,'1. Your Debts'!$E$5),B247*(1+'1. Your Debts'!$C$5/12))))</f>
        <v>0</v>
      </c>
      <c r="C248" s="15" t="n">
        <f aca="false">MAX(0,C247*(1+'1. Your Debts'!$C$6/12)-IF('1. Your Debts'!$F$6&gt;0,MIN('1. Your Debts'!$F$6,C247*(1+'1. Your Debts'!$C$6/12)),MIN(MAX(C247*(1+'1. Your Debts'!$C$6/12)*'1. Your Debts'!$D$6,'1. Your Debts'!$E$6),C247*(1+'1. Your Debts'!$C$6/12))))</f>
        <v>367.465834449465</v>
      </c>
      <c r="D248" s="15" t="n">
        <f aca="false">MAX(0,D247*(1+'1. Your Debts'!$C$7/12)-IF('1. Your Debts'!$F$7&gt;0,MIN('1. Your Debts'!$F$7,D247*(1+'1. Your Debts'!$C$7/12)),MIN(MAX(D247*(1+'1. Your Debts'!$C$7/12)*'1. Your Debts'!$D$7,'1. Your Debts'!$E$7),D247*(1+'1. Your Debts'!$C$7/12))))</f>
        <v>0</v>
      </c>
      <c r="E248" s="15" t="n">
        <f aca="false">MAX(0,E247*(1+'1. Your Debts'!$C$8/12)-IF('1. Your Debts'!$F$8&gt;0,MIN('1. Your Debts'!$F$8,E247*(1+'1. Your Debts'!$C$8/12)),MIN(MAX(E247*(1+'1. Your Debts'!$C$8/12)*'1. Your Debts'!$D$8,'1. Your Debts'!$E$8),E247*(1+'1. Your Debts'!$C$8/12))))</f>
        <v>0</v>
      </c>
      <c r="F248" s="15" t="n">
        <f aca="false">MAX(0,F247*(1+'1. Your Debts'!$C$9/12)-IF('1. Your Debts'!$F$9&gt;0,MIN('1. Your Debts'!$F$9,F247*(1+'1. Your Debts'!$C$9/12)),MIN(MAX(F247*(1+'1. Your Debts'!$C$9/12)*'1. Your Debts'!$D$9,'1. Your Debts'!$E$9),F247*(1+'1. Your Debts'!$C$9/12))))</f>
        <v>0</v>
      </c>
      <c r="G248" s="15" t="n">
        <f aca="false">(B247*'1. Your Debts'!$C$5+C247*'1. Your Debts'!$C$6+D247*'1. Your Debts'!$C$7+E247*'1. Your Debts'!$C$8+F247*'1. Your Debts'!$C$9)/12</f>
        <v>7.34930706426753</v>
      </c>
      <c r="H248" s="15" t="n">
        <f aca="false">I247+G248-I248</f>
        <v>25</v>
      </c>
      <c r="I248" s="15" t="n">
        <f aca="false">SUM(B248:F248)</f>
        <v>367.465834449465</v>
      </c>
    </row>
    <row r="249" customFormat="false" ht="15" hidden="false" customHeight="false" outlineLevel="0" collapsed="false">
      <c r="A249" s="10" t="n">
        <v>241</v>
      </c>
      <c r="B249" s="15" t="n">
        <f aca="false">MAX(0,B248*(1+'1. Your Debts'!$C$5/12)-IF('1. Your Debts'!$F$5&gt;0,MIN('1. Your Debts'!$F$5,B248*(1+'1. Your Debts'!$C$5/12)),MIN(MAX(B248*(1+'1. Your Debts'!$C$5/12)*'1. Your Debts'!$D$5,'1. Your Debts'!$E$5),B248*(1+'1. Your Debts'!$C$5/12))))</f>
        <v>0</v>
      </c>
      <c r="C249" s="15" t="n">
        <f aca="false">MAX(0,C248*(1+'1. Your Debts'!$C$6/12)-IF('1. Your Debts'!$F$6&gt;0,MIN('1. Your Debts'!$F$6,C248*(1+'1. Your Debts'!$C$6/12)),MIN(MAX(C248*(1+'1. Your Debts'!$C$6/12)*'1. Your Debts'!$D$6,'1. Your Debts'!$E$6),C248*(1+'1. Your Debts'!$C$6/12))))</f>
        <v>349.478307456876</v>
      </c>
      <c r="D249" s="15" t="n">
        <f aca="false">MAX(0,D248*(1+'1. Your Debts'!$C$7/12)-IF('1. Your Debts'!$F$7&gt;0,MIN('1. Your Debts'!$F$7,D248*(1+'1. Your Debts'!$C$7/12)),MIN(MAX(D248*(1+'1. Your Debts'!$C$7/12)*'1. Your Debts'!$D$7,'1. Your Debts'!$E$7),D248*(1+'1. Your Debts'!$C$7/12))))</f>
        <v>0</v>
      </c>
      <c r="E249" s="15" t="n">
        <f aca="false">MAX(0,E248*(1+'1. Your Debts'!$C$8/12)-IF('1. Your Debts'!$F$8&gt;0,MIN('1. Your Debts'!$F$8,E248*(1+'1. Your Debts'!$C$8/12)),MIN(MAX(E248*(1+'1. Your Debts'!$C$8/12)*'1. Your Debts'!$D$8,'1. Your Debts'!$E$8),E248*(1+'1. Your Debts'!$C$8/12))))</f>
        <v>0</v>
      </c>
      <c r="F249" s="15" t="n">
        <f aca="false">MAX(0,F248*(1+'1. Your Debts'!$C$9/12)-IF('1. Your Debts'!$F$9&gt;0,MIN('1. Your Debts'!$F$9,F248*(1+'1. Your Debts'!$C$9/12)),MIN(MAX(F248*(1+'1. Your Debts'!$C$9/12)*'1. Your Debts'!$D$9,'1. Your Debts'!$E$9),F248*(1+'1. Your Debts'!$C$9/12))))</f>
        <v>0</v>
      </c>
      <c r="G249" s="15" t="n">
        <f aca="false">(B248*'1. Your Debts'!$C$5+C248*'1. Your Debts'!$C$6+D248*'1. Your Debts'!$C$7+E248*'1. Your Debts'!$C$8+F248*'1. Your Debts'!$C$9)/12</f>
        <v>7.01247300741063</v>
      </c>
      <c r="H249" s="15" t="n">
        <f aca="false">I248+G249-I249</f>
        <v>25</v>
      </c>
      <c r="I249" s="15" t="n">
        <f aca="false">SUM(B249:F249)</f>
        <v>349.478307456876</v>
      </c>
    </row>
    <row r="250" customFormat="false" ht="15" hidden="false" customHeight="false" outlineLevel="0" collapsed="false">
      <c r="A250" s="10" t="n">
        <v>242</v>
      </c>
      <c r="B250" s="15" t="n">
        <f aca="false">MAX(0,B249*(1+'1. Your Debts'!$C$5/12)-IF('1. Your Debts'!$F$5&gt;0,MIN('1. Your Debts'!$F$5,B249*(1+'1. Your Debts'!$C$5/12)),MIN(MAX(B249*(1+'1. Your Debts'!$C$5/12)*'1. Your Debts'!$D$5,'1. Your Debts'!$E$5),B249*(1+'1. Your Debts'!$C$5/12))))</f>
        <v>0</v>
      </c>
      <c r="C250" s="15" t="n">
        <f aca="false">MAX(0,C249*(1+'1. Your Debts'!$C$6/12)-IF('1. Your Debts'!$F$6&gt;0,MIN('1. Your Debts'!$F$6,C249*(1+'1. Your Debts'!$C$6/12)),MIN(MAX(C249*(1+'1. Your Debts'!$C$6/12)*'1. Your Debts'!$D$6,'1. Your Debts'!$E$6),C249*(1+'1. Your Debts'!$C$6/12))))</f>
        <v>331.147518490845</v>
      </c>
      <c r="D250" s="15" t="n">
        <f aca="false">MAX(0,D249*(1+'1. Your Debts'!$C$7/12)-IF('1. Your Debts'!$F$7&gt;0,MIN('1. Your Debts'!$F$7,D249*(1+'1. Your Debts'!$C$7/12)),MIN(MAX(D249*(1+'1. Your Debts'!$C$7/12)*'1. Your Debts'!$D$7,'1. Your Debts'!$E$7),D249*(1+'1. Your Debts'!$C$7/12))))</f>
        <v>0</v>
      </c>
      <c r="E250" s="15" t="n">
        <f aca="false">MAX(0,E249*(1+'1. Your Debts'!$C$8/12)-IF('1. Your Debts'!$F$8&gt;0,MIN('1. Your Debts'!$F$8,E249*(1+'1. Your Debts'!$C$8/12)),MIN(MAX(E249*(1+'1. Your Debts'!$C$8/12)*'1. Your Debts'!$D$8,'1. Your Debts'!$E$8),E249*(1+'1. Your Debts'!$C$8/12))))</f>
        <v>0</v>
      </c>
      <c r="F250" s="15" t="n">
        <f aca="false">MAX(0,F249*(1+'1. Your Debts'!$C$9/12)-IF('1. Your Debts'!$F$9&gt;0,MIN('1. Your Debts'!$F$9,F249*(1+'1. Your Debts'!$C$9/12)),MIN(MAX(F249*(1+'1. Your Debts'!$C$9/12)*'1. Your Debts'!$D$9,'1. Your Debts'!$E$9),F249*(1+'1. Your Debts'!$C$9/12))))</f>
        <v>0</v>
      </c>
      <c r="G250" s="15" t="n">
        <f aca="false">(B249*'1. Your Debts'!$C$5+C249*'1. Your Debts'!$C$6+D249*'1. Your Debts'!$C$7+E249*'1. Your Debts'!$C$8+F249*'1. Your Debts'!$C$9)/12</f>
        <v>6.66921103396872</v>
      </c>
      <c r="H250" s="15" t="n">
        <f aca="false">I249+G250-I250</f>
        <v>25</v>
      </c>
      <c r="I250" s="15" t="n">
        <f aca="false">SUM(B250:F250)</f>
        <v>331.147518490845</v>
      </c>
    </row>
    <row r="251" customFormat="false" ht="15" hidden="false" customHeight="false" outlineLevel="0" collapsed="false">
      <c r="A251" s="10" t="n">
        <v>243</v>
      </c>
      <c r="B251" s="15" t="n">
        <f aca="false">MAX(0,B250*(1+'1. Your Debts'!$C$5/12)-IF('1. Your Debts'!$F$5&gt;0,MIN('1. Your Debts'!$F$5,B250*(1+'1. Your Debts'!$C$5/12)),MIN(MAX(B250*(1+'1. Your Debts'!$C$5/12)*'1. Your Debts'!$D$5,'1. Your Debts'!$E$5),B250*(1+'1. Your Debts'!$C$5/12))))</f>
        <v>0</v>
      </c>
      <c r="C251" s="15" t="n">
        <f aca="false">MAX(0,C250*(1+'1. Your Debts'!$C$6/12)-IF('1. Your Debts'!$F$6&gt;0,MIN('1. Your Debts'!$F$6,C250*(1+'1. Your Debts'!$C$6/12)),MIN(MAX(C250*(1+'1. Your Debts'!$C$6/12)*'1. Your Debts'!$D$6,'1. Your Debts'!$E$6),C250*(1+'1. Your Debts'!$C$6/12))))</f>
        <v>312.466916968712</v>
      </c>
      <c r="D251" s="15" t="n">
        <f aca="false">MAX(0,D250*(1+'1. Your Debts'!$C$7/12)-IF('1. Your Debts'!$F$7&gt;0,MIN('1. Your Debts'!$F$7,D250*(1+'1. Your Debts'!$C$7/12)),MIN(MAX(D250*(1+'1. Your Debts'!$C$7/12)*'1. Your Debts'!$D$7,'1. Your Debts'!$E$7),D250*(1+'1. Your Debts'!$C$7/12))))</f>
        <v>0</v>
      </c>
      <c r="E251" s="15" t="n">
        <f aca="false">MAX(0,E250*(1+'1. Your Debts'!$C$8/12)-IF('1. Your Debts'!$F$8&gt;0,MIN('1. Your Debts'!$F$8,E250*(1+'1. Your Debts'!$C$8/12)),MIN(MAX(E250*(1+'1. Your Debts'!$C$8/12)*'1. Your Debts'!$D$8,'1. Your Debts'!$E$8),E250*(1+'1. Your Debts'!$C$8/12))))</f>
        <v>0</v>
      </c>
      <c r="F251" s="15" t="n">
        <f aca="false">MAX(0,F250*(1+'1. Your Debts'!$C$9/12)-IF('1. Your Debts'!$F$9&gt;0,MIN('1. Your Debts'!$F$9,F250*(1+'1. Your Debts'!$C$9/12)),MIN(MAX(F250*(1+'1. Your Debts'!$C$9/12)*'1. Your Debts'!$D$9,'1. Your Debts'!$E$9),F250*(1+'1. Your Debts'!$C$9/12))))</f>
        <v>0</v>
      </c>
      <c r="G251" s="15" t="n">
        <f aca="false">(B250*'1. Your Debts'!$C$5+C250*'1. Your Debts'!$C$6+D250*'1. Your Debts'!$C$7+E250*'1. Your Debts'!$C$8+F250*'1. Your Debts'!$C$9)/12</f>
        <v>6.31939847786695</v>
      </c>
      <c r="H251" s="15" t="n">
        <f aca="false">I250+G251-I251</f>
        <v>25</v>
      </c>
      <c r="I251" s="15" t="n">
        <f aca="false">SUM(B251:F251)</f>
        <v>312.466916968712</v>
      </c>
    </row>
    <row r="252" customFormat="false" ht="15" hidden="false" customHeight="false" outlineLevel="0" collapsed="false">
      <c r="A252" s="10" t="n">
        <v>244</v>
      </c>
      <c r="B252" s="15" t="n">
        <f aca="false">MAX(0,B251*(1+'1. Your Debts'!$C$5/12)-IF('1. Your Debts'!$F$5&gt;0,MIN('1. Your Debts'!$F$5,B251*(1+'1. Your Debts'!$C$5/12)),MIN(MAX(B251*(1+'1. Your Debts'!$C$5/12)*'1. Your Debts'!$D$5,'1. Your Debts'!$E$5),B251*(1+'1. Your Debts'!$C$5/12))))</f>
        <v>0</v>
      </c>
      <c r="C252" s="15" t="n">
        <f aca="false">MAX(0,C251*(1+'1. Your Debts'!$C$6/12)-IF('1. Your Debts'!$F$6&gt;0,MIN('1. Your Debts'!$F$6,C251*(1+'1. Your Debts'!$C$6/12)),MIN(MAX(C251*(1+'1. Your Debts'!$C$6/12)*'1. Your Debts'!$D$6,'1. Your Debts'!$E$6),C251*(1+'1. Your Debts'!$C$6/12))))</f>
        <v>293.429827300865</v>
      </c>
      <c r="D252" s="15" t="n">
        <f aca="false">MAX(0,D251*(1+'1. Your Debts'!$C$7/12)-IF('1. Your Debts'!$F$7&gt;0,MIN('1. Your Debts'!$F$7,D251*(1+'1. Your Debts'!$C$7/12)),MIN(MAX(D251*(1+'1. Your Debts'!$C$7/12)*'1. Your Debts'!$D$7,'1. Your Debts'!$E$7),D251*(1+'1. Your Debts'!$C$7/12))))</f>
        <v>0</v>
      </c>
      <c r="E252" s="15" t="n">
        <f aca="false">MAX(0,E251*(1+'1. Your Debts'!$C$8/12)-IF('1. Your Debts'!$F$8&gt;0,MIN('1. Your Debts'!$F$8,E251*(1+'1. Your Debts'!$C$8/12)),MIN(MAX(E251*(1+'1. Your Debts'!$C$8/12)*'1. Your Debts'!$D$8,'1. Your Debts'!$E$8),E251*(1+'1. Your Debts'!$C$8/12))))</f>
        <v>0</v>
      </c>
      <c r="F252" s="15" t="n">
        <f aca="false">MAX(0,F251*(1+'1. Your Debts'!$C$9/12)-IF('1. Your Debts'!$F$9&gt;0,MIN('1. Your Debts'!$F$9,F251*(1+'1. Your Debts'!$C$9/12)),MIN(MAX(F251*(1+'1. Your Debts'!$C$9/12)*'1. Your Debts'!$D$9,'1. Your Debts'!$E$9),F251*(1+'1. Your Debts'!$C$9/12))))</f>
        <v>0</v>
      </c>
      <c r="G252" s="15" t="n">
        <f aca="false">(B251*'1. Your Debts'!$C$5+C251*'1. Your Debts'!$C$6+D251*'1. Your Debts'!$C$7+E251*'1. Your Debts'!$C$8+F251*'1. Your Debts'!$C$9)/12</f>
        <v>5.96291033215292</v>
      </c>
      <c r="H252" s="15" t="n">
        <f aca="false">I251+G252-I252</f>
        <v>24.9999999999999</v>
      </c>
      <c r="I252" s="15" t="n">
        <f aca="false">SUM(B252:F252)</f>
        <v>293.429827300865</v>
      </c>
    </row>
    <row r="253" customFormat="false" ht="15" hidden="false" customHeight="false" outlineLevel="0" collapsed="false">
      <c r="A253" s="10" t="n">
        <v>245</v>
      </c>
      <c r="B253" s="15" t="n">
        <f aca="false">MAX(0,B252*(1+'1. Your Debts'!$C$5/12)-IF('1. Your Debts'!$F$5&gt;0,MIN('1. Your Debts'!$F$5,B252*(1+'1. Your Debts'!$C$5/12)),MIN(MAX(B252*(1+'1. Your Debts'!$C$5/12)*'1. Your Debts'!$D$5,'1. Your Debts'!$E$5),B252*(1+'1. Your Debts'!$C$5/12))))</f>
        <v>0</v>
      </c>
      <c r="C253" s="15" t="n">
        <f aca="false">MAX(0,C252*(1+'1. Your Debts'!$C$6/12)-IF('1. Your Debts'!$F$6&gt;0,MIN('1. Your Debts'!$F$6,C252*(1+'1. Your Debts'!$C$6/12)),MIN(MAX(C252*(1+'1. Your Debts'!$C$6/12)*'1. Your Debts'!$D$6,'1. Your Debts'!$E$6),C252*(1+'1. Your Debts'!$C$6/12))))</f>
        <v>274.02944650519</v>
      </c>
      <c r="D253" s="15" t="n">
        <f aca="false">MAX(0,D252*(1+'1. Your Debts'!$C$7/12)-IF('1. Your Debts'!$F$7&gt;0,MIN('1. Your Debts'!$F$7,D252*(1+'1. Your Debts'!$C$7/12)),MIN(MAX(D252*(1+'1. Your Debts'!$C$7/12)*'1. Your Debts'!$D$7,'1. Your Debts'!$E$7),D252*(1+'1. Your Debts'!$C$7/12))))</f>
        <v>0</v>
      </c>
      <c r="E253" s="15" t="n">
        <f aca="false">MAX(0,E252*(1+'1. Your Debts'!$C$8/12)-IF('1. Your Debts'!$F$8&gt;0,MIN('1. Your Debts'!$F$8,E252*(1+'1. Your Debts'!$C$8/12)),MIN(MAX(E252*(1+'1. Your Debts'!$C$8/12)*'1. Your Debts'!$D$8,'1. Your Debts'!$E$8),E252*(1+'1. Your Debts'!$C$8/12))))</f>
        <v>0</v>
      </c>
      <c r="F253" s="15" t="n">
        <f aca="false">MAX(0,F252*(1+'1. Your Debts'!$C$9/12)-IF('1. Your Debts'!$F$9&gt;0,MIN('1. Your Debts'!$F$9,F252*(1+'1. Your Debts'!$C$9/12)),MIN(MAX(F252*(1+'1. Your Debts'!$C$9/12)*'1. Your Debts'!$D$9,'1. Your Debts'!$E$9),F252*(1+'1. Your Debts'!$C$9/12))))</f>
        <v>0</v>
      </c>
      <c r="G253" s="15" t="n">
        <f aca="false">(B252*'1. Your Debts'!$C$5+C252*'1. Your Debts'!$C$6+D252*'1. Your Debts'!$C$7+E252*'1. Your Debts'!$C$8+F252*'1. Your Debts'!$C$9)/12</f>
        <v>5.59961920432484</v>
      </c>
      <c r="H253" s="15" t="n">
        <f aca="false">I252+G253-I253</f>
        <v>25</v>
      </c>
      <c r="I253" s="15" t="n">
        <f aca="false">SUM(B253:F253)</f>
        <v>274.02944650519</v>
      </c>
    </row>
    <row r="254" customFormat="false" ht="15" hidden="false" customHeight="false" outlineLevel="0" collapsed="false">
      <c r="A254" s="10" t="n">
        <v>246</v>
      </c>
      <c r="B254" s="15" t="n">
        <f aca="false">MAX(0,B253*(1+'1. Your Debts'!$C$5/12)-IF('1. Your Debts'!$F$5&gt;0,MIN('1. Your Debts'!$F$5,B253*(1+'1. Your Debts'!$C$5/12)),MIN(MAX(B253*(1+'1. Your Debts'!$C$5/12)*'1. Your Debts'!$D$5,'1. Your Debts'!$E$5),B253*(1+'1. Your Debts'!$C$5/12))))</f>
        <v>0</v>
      </c>
      <c r="C254" s="15" t="n">
        <f aca="false">MAX(0,C253*(1+'1. Your Debts'!$C$6/12)-IF('1. Your Debts'!$F$6&gt;0,MIN('1. Your Debts'!$F$6,C253*(1+'1. Your Debts'!$C$6/12)),MIN(MAX(C253*(1+'1. Your Debts'!$C$6/12)*'1. Your Debts'!$D$6,'1. Your Debts'!$E$6),C253*(1+'1. Your Debts'!$C$6/12))))</f>
        <v>254.258841775997</v>
      </c>
      <c r="D254" s="15" t="n">
        <f aca="false">MAX(0,D253*(1+'1. Your Debts'!$C$7/12)-IF('1. Your Debts'!$F$7&gt;0,MIN('1. Your Debts'!$F$7,D253*(1+'1. Your Debts'!$C$7/12)),MIN(MAX(D253*(1+'1. Your Debts'!$C$7/12)*'1. Your Debts'!$D$7,'1. Your Debts'!$E$7),D253*(1+'1. Your Debts'!$C$7/12))))</f>
        <v>0</v>
      </c>
      <c r="E254" s="15" t="n">
        <f aca="false">MAX(0,E253*(1+'1. Your Debts'!$C$8/12)-IF('1. Your Debts'!$F$8&gt;0,MIN('1. Your Debts'!$F$8,E253*(1+'1. Your Debts'!$C$8/12)),MIN(MAX(E253*(1+'1. Your Debts'!$C$8/12)*'1. Your Debts'!$D$8,'1. Your Debts'!$E$8),E253*(1+'1. Your Debts'!$C$8/12))))</f>
        <v>0</v>
      </c>
      <c r="F254" s="15" t="n">
        <f aca="false">MAX(0,F253*(1+'1. Your Debts'!$C$9/12)-IF('1. Your Debts'!$F$9&gt;0,MIN('1. Your Debts'!$F$9,F253*(1+'1. Your Debts'!$C$9/12)),MIN(MAX(F253*(1+'1. Your Debts'!$C$9/12)*'1. Your Debts'!$D$9,'1. Your Debts'!$E$9),F253*(1+'1. Your Debts'!$C$9/12))))</f>
        <v>0</v>
      </c>
      <c r="G254" s="15" t="n">
        <f aca="false">(B253*'1. Your Debts'!$C$5+C253*'1. Your Debts'!$C$6+D253*'1. Your Debts'!$C$7+E253*'1. Your Debts'!$C$8+F253*'1. Your Debts'!$C$9)/12</f>
        <v>5.22939527080737</v>
      </c>
      <c r="H254" s="15" t="n">
        <f aca="false">I253+G254-I254</f>
        <v>25</v>
      </c>
      <c r="I254" s="15" t="n">
        <f aca="false">SUM(B254:F254)</f>
        <v>254.258841775997</v>
      </c>
    </row>
    <row r="255" customFormat="false" ht="15" hidden="false" customHeight="false" outlineLevel="0" collapsed="false">
      <c r="A255" s="10" t="n">
        <v>247</v>
      </c>
      <c r="B255" s="15" t="n">
        <f aca="false">MAX(0,B254*(1+'1. Your Debts'!$C$5/12)-IF('1. Your Debts'!$F$5&gt;0,MIN('1. Your Debts'!$F$5,B254*(1+'1. Your Debts'!$C$5/12)),MIN(MAX(B254*(1+'1. Your Debts'!$C$5/12)*'1. Your Debts'!$D$5,'1. Your Debts'!$E$5),B254*(1+'1. Your Debts'!$C$5/12))))</f>
        <v>0</v>
      </c>
      <c r="C255" s="15" t="n">
        <f aca="false">MAX(0,C254*(1+'1. Your Debts'!$C$6/12)-IF('1. Your Debts'!$F$6&gt;0,MIN('1. Your Debts'!$F$6,C254*(1+'1. Your Debts'!$C$6/12)),MIN(MAX(C254*(1+'1. Your Debts'!$C$6/12)*'1. Your Debts'!$D$6,'1. Your Debts'!$E$6),C254*(1+'1. Your Debts'!$C$6/12))))</f>
        <v>234.110948006555</v>
      </c>
      <c r="D255" s="15" t="n">
        <f aca="false">MAX(0,D254*(1+'1. Your Debts'!$C$7/12)-IF('1. Your Debts'!$F$7&gt;0,MIN('1. Your Debts'!$F$7,D254*(1+'1. Your Debts'!$C$7/12)),MIN(MAX(D254*(1+'1. Your Debts'!$C$7/12)*'1. Your Debts'!$D$7,'1. Your Debts'!$E$7),D254*(1+'1. Your Debts'!$C$7/12))))</f>
        <v>0</v>
      </c>
      <c r="E255" s="15" t="n">
        <f aca="false">MAX(0,E254*(1+'1. Your Debts'!$C$8/12)-IF('1. Your Debts'!$F$8&gt;0,MIN('1. Your Debts'!$F$8,E254*(1+'1. Your Debts'!$C$8/12)),MIN(MAX(E254*(1+'1. Your Debts'!$C$8/12)*'1. Your Debts'!$D$8,'1. Your Debts'!$E$8),E254*(1+'1. Your Debts'!$C$8/12))))</f>
        <v>0</v>
      </c>
      <c r="F255" s="15" t="n">
        <f aca="false">MAX(0,F254*(1+'1. Your Debts'!$C$9/12)-IF('1. Your Debts'!$F$9&gt;0,MIN('1. Your Debts'!$F$9,F254*(1+'1. Your Debts'!$C$9/12)),MIN(MAX(F254*(1+'1. Your Debts'!$C$9/12)*'1. Your Debts'!$D$9,'1. Your Debts'!$E$9),F254*(1+'1. Your Debts'!$C$9/12))))</f>
        <v>0</v>
      </c>
      <c r="G255" s="15" t="n">
        <f aca="false">(B254*'1. Your Debts'!$C$5+C254*'1. Your Debts'!$C$6+D254*'1. Your Debts'!$C$7+E254*'1. Your Debts'!$C$8+F254*'1. Your Debts'!$C$9)/12</f>
        <v>4.85210623055861</v>
      </c>
      <c r="H255" s="15" t="n">
        <f aca="false">I254+G255-I255</f>
        <v>25</v>
      </c>
      <c r="I255" s="15" t="n">
        <f aca="false">SUM(B255:F255)</f>
        <v>234.110948006555</v>
      </c>
    </row>
    <row r="256" customFormat="false" ht="15" hidden="false" customHeight="false" outlineLevel="0" collapsed="false">
      <c r="A256" s="10" t="n">
        <v>248</v>
      </c>
      <c r="B256" s="15" t="n">
        <f aca="false">MAX(0,B255*(1+'1. Your Debts'!$C$5/12)-IF('1. Your Debts'!$F$5&gt;0,MIN('1. Your Debts'!$F$5,B255*(1+'1. Your Debts'!$C$5/12)),MIN(MAX(B255*(1+'1. Your Debts'!$C$5/12)*'1. Your Debts'!$D$5,'1. Your Debts'!$E$5),B255*(1+'1. Your Debts'!$C$5/12))))</f>
        <v>0</v>
      </c>
      <c r="C256" s="15" t="n">
        <f aca="false">MAX(0,C255*(1+'1. Your Debts'!$C$6/12)-IF('1. Your Debts'!$F$6&gt;0,MIN('1. Your Debts'!$F$6,C255*(1+'1. Your Debts'!$C$6/12)),MIN(MAX(C255*(1+'1. Your Debts'!$C$6/12)*'1. Your Debts'!$D$6,'1. Your Debts'!$E$6),C255*(1+'1. Your Debts'!$C$6/12))))</f>
        <v>213.578565264347</v>
      </c>
      <c r="D256" s="15" t="n">
        <f aca="false">MAX(0,D255*(1+'1. Your Debts'!$C$7/12)-IF('1. Your Debts'!$F$7&gt;0,MIN('1. Your Debts'!$F$7,D255*(1+'1. Your Debts'!$C$7/12)),MIN(MAX(D255*(1+'1. Your Debts'!$C$7/12)*'1. Your Debts'!$D$7,'1. Your Debts'!$E$7),D255*(1+'1. Your Debts'!$C$7/12))))</f>
        <v>0</v>
      </c>
      <c r="E256" s="15" t="n">
        <f aca="false">MAX(0,E255*(1+'1. Your Debts'!$C$8/12)-IF('1. Your Debts'!$F$8&gt;0,MIN('1. Your Debts'!$F$8,E255*(1+'1. Your Debts'!$C$8/12)),MIN(MAX(E255*(1+'1. Your Debts'!$C$8/12)*'1. Your Debts'!$D$8,'1. Your Debts'!$E$8),E255*(1+'1. Your Debts'!$C$8/12))))</f>
        <v>0</v>
      </c>
      <c r="F256" s="15" t="n">
        <f aca="false">MAX(0,F255*(1+'1. Your Debts'!$C$9/12)-IF('1. Your Debts'!$F$9&gt;0,MIN('1. Your Debts'!$F$9,F255*(1+'1. Your Debts'!$C$9/12)),MIN(MAX(F255*(1+'1. Your Debts'!$C$9/12)*'1. Your Debts'!$D$9,'1. Your Debts'!$E$9),F255*(1+'1. Your Debts'!$C$9/12))))</f>
        <v>0</v>
      </c>
      <c r="G256" s="15" t="n">
        <f aca="false">(B255*'1. Your Debts'!$C$5+C255*'1. Your Debts'!$C$6+D255*'1. Your Debts'!$C$7+E255*'1. Your Debts'!$C$8+F255*'1. Your Debts'!$C$9)/12</f>
        <v>4.46761725779177</v>
      </c>
      <c r="H256" s="15" t="n">
        <f aca="false">I255+G256-I256</f>
        <v>25</v>
      </c>
      <c r="I256" s="15" t="n">
        <f aca="false">SUM(B256:F256)</f>
        <v>213.578565264347</v>
      </c>
    </row>
    <row r="257" customFormat="false" ht="15" hidden="false" customHeight="false" outlineLevel="0" collapsed="false">
      <c r="A257" s="10" t="n">
        <v>249</v>
      </c>
      <c r="B257" s="15" t="n">
        <f aca="false">MAX(0,B256*(1+'1. Your Debts'!$C$5/12)-IF('1. Your Debts'!$F$5&gt;0,MIN('1. Your Debts'!$F$5,B256*(1+'1. Your Debts'!$C$5/12)),MIN(MAX(B256*(1+'1. Your Debts'!$C$5/12)*'1. Your Debts'!$D$5,'1. Your Debts'!$E$5),B256*(1+'1. Your Debts'!$C$5/12))))</f>
        <v>0</v>
      </c>
      <c r="C257" s="15" t="n">
        <f aca="false">MAX(0,C256*(1+'1. Your Debts'!$C$6/12)-IF('1. Your Debts'!$F$6&gt;0,MIN('1. Your Debts'!$F$6,C256*(1+'1. Your Debts'!$C$6/12)),MIN(MAX(C256*(1+'1. Your Debts'!$C$6/12)*'1. Your Debts'!$D$6,'1. Your Debts'!$E$6),C256*(1+'1. Your Debts'!$C$6/12))))</f>
        <v>192.654356218142</v>
      </c>
      <c r="D257" s="15" t="n">
        <f aca="false">MAX(0,D256*(1+'1. Your Debts'!$C$7/12)-IF('1. Your Debts'!$F$7&gt;0,MIN('1. Your Debts'!$F$7,D256*(1+'1. Your Debts'!$C$7/12)),MIN(MAX(D256*(1+'1. Your Debts'!$C$7/12)*'1. Your Debts'!$D$7,'1. Your Debts'!$E$7),D256*(1+'1. Your Debts'!$C$7/12))))</f>
        <v>0</v>
      </c>
      <c r="E257" s="15" t="n">
        <f aca="false">MAX(0,E256*(1+'1. Your Debts'!$C$8/12)-IF('1. Your Debts'!$F$8&gt;0,MIN('1. Your Debts'!$F$8,E256*(1+'1. Your Debts'!$C$8/12)),MIN(MAX(E256*(1+'1. Your Debts'!$C$8/12)*'1. Your Debts'!$D$8,'1. Your Debts'!$E$8),E256*(1+'1. Your Debts'!$C$8/12))))</f>
        <v>0</v>
      </c>
      <c r="F257" s="15" t="n">
        <f aca="false">MAX(0,F256*(1+'1. Your Debts'!$C$9/12)-IF('1. Your Debts'!$F$9&gt;0,MIN('1. Your Debts'!$F$9,F256*(1+'1. Your Debts'!$C$9/12)),MIN(MAX(F256*(1+'1. Your Debts'!$C$9/12)*'1. Your Debts'!$D$9,'1. Your Debts'!$E$9),F256*(1+'1. Your Debts'!$C$9/12))))</f>
        <v>0</v>
      </c>
      <c r="G257" s="15" t="n">
        <f aca="false">(B256*'1. Your Debts'!$C$5+C256*'1. Your Debts'!$C$6+D256*'1. Your Debts'!$C$7+E256*'1. Your Debts'!$C$8+F256*'1. Your Debts'!$C$9)/12</f>
        <v>4.07579095379463</v>
      </c>
      <c r="H257" s="15" t="n">
        <f aca="false">I256+G257-I257</f>
        <v>25</v>
      </c>
      <c r="I257" s="15" t="n">
        <f aca="false">SUM(B257:F257)</f>
        <v>192.654356218142</v>
      </c>
    </row>
    <row r="258" customFormat="false" ht="15" hidden="false" customHeight="false" outlineLevel="0" collapsed="false">
      <c r="A258" s="10" t="n">
        <v>250</v>
      </c>
      <c r="B258" s="15" t="n">
        <f aca="false">MAX(0,B257*(1+'1. Your Debts'!$C$5/12)-IF('1. Your Debts'!$F$5&gt;0,MIN('1. Your Debts'!$F$5,B257*(1+'1. Your Debts'!$C$5/12)),MIN(MAX(B257*(1+'1. Your Debts'!$C$5/12)*'1. Your Debts'!$D$5,'1. Your Debts'!$E$5),B257*(1+'1. Your Debts'!$C$5/12))))</f>
        <v>0</v>
      </c>
      <c r="C258" s="15" t="n">
        <f aca="false">MAX(0,C257*(1+'1. Your Debts'!$C$6/12)-IF('1. Your Debts'!$F$6&gt;0,MIN('1. Your Debts'!$F$6,C257*(1+'1. Your Debts'!$C$6/12)),MIN(MAX(C257*(1+'1. Your Debts'!$C$6/12)*'1. Your Debts'!$D$6,'1. Your Debts'!$E$6),C257*(1+'1. Your Debts'!$C$6/12))))</f>
        <v>171.330843515971</v>
      </c>
      <c r="D258" s="15" t="n">
        <f aca="false">MAX(0,D257*(1+'1. Your Debts'!$C$7/12)-IF('1. Your Debts'!$F$7&gt;0,MIN('1. Your Debts'!$F$7,D257*(1+'1. Your Debts'!$C$7/12)),MIN(MAX(D257*(1+'1. Your Debts'!$C$7/12)*'1. Your Debts'!$D$7,'1. Your Debts'!$E$7),D257*(1+'1. Your Debts'!$C$7/12))))</f>
        <v>0</v>
      </c>
      <c r="E258" s="15" t="n">
        <f aca="false">MAX(0,E257*(1+'1. Your Debts'!$C$8/12)-IF('1. Your Debts'!$F$8&gt;0,MIN('1. Your Debts'!$F$8,E257*(1+'1. Your Debts'!$C$8/12)),MIN(MAX(E257*(1+'1. Your Debts'!$C$8/12)*'1. Your Debts'!$D$8,'1. Your Debts'!$E$8),E257*(1+'1. Your Debts'!$C$8/12))))</f>
        <v>0</v>
      </c>
      <c r="F258" s="15" t="n">
        <f aca="false">MAX(0,F257*(1+'1. Your Debts'!$C$9/12)-IF('1. Your Debts'!$F$9&gt;0,MIN('1. Your Debts'!$F$9,F257*(1+'1. Your Debts'!$C$9/12)),MIN(MAX(F257*(1+'1. Your Debts'!$C$9/12)*'1. Your Debts'!$D$9,'1. Your Debts'!$E$9),F257*(1+'1. Your Debts'!$C$9/12))))</f>
        <v>0</v>
      </c>
      <c r="G258" s="15" t="n">
        <f aca="false">(B257*'1. Your Debts'!$C$5+C257*'1. Your Debts'!$C$6+D257*'1. Your Debts'!$C$7+E257*'1. Your Debts'!$C$8+F257*'1. Your Debts'!$C$9)/12</f>
        <v>3.67648729782954</v>
      </c>
      <c r="H258" s="15" t="n">
        <f aca="false">I257+G258-I258</f>
        <v>25</v>
      </c>
      <c r="I258" s="15" t="n">
        <f aca="false">SUM(B258:F258)</f>
        <v>171.330843515971</v>
      </c>
    </row>
    <row r="259" customFormat="false" ht="15" hidden="false" customHeight="false" outlineLevel="0" collapsed="false">
      <c r="A259" s="10" t="n">
        <v>251</v>
      </c>
      <c r="B259" s="15" t="n">
        <f aca="false">MAX(0,B258*(1+'1. Your Debts'!$C$5/12)-IF('1. Your Debts'!$F$5&gt;0,MIN('1. Your Debts'!$F$5,B258*(1+'1. Your Debts'!$C$5/12)),MIN(MAX(B258*(1+'1. Your Debts'!$C$5/12)*'1. Your Debts'!$D$5,'1. Your Debts'!$E$5),B258*(1+'1. Your Debts'!$C$5/12))))</f>
        <v>0</v>
      </c>
      <c r="C259" s="15" t="n">
        <f aca="false">MAX(0,C258*(1+'1. Your Debts'!$C$6/12)-IF('1. Your Debts'!$F$6&gt;0,MIN('1. Your Debts'!$F$6,C258*(1+'1. Your Debts'!$C$6/12)),MIN(MAX(C258*(1+'1. Your Debts'!$C$6/12)*'1. Your Debts'!$D$6,'1. Your Debts'!$E$6),C258*(1+'1. Your Debts'!$C$6/12))))</f>
        <v>149.600407113068</v>
      </c>
      <c r="D259" s="15" t="n">
        <f aca="false">MAX(0,D258*(1+'1. Your Debts'!$C$7/12)-IF('1. Your Debts'!$F$7&gt;0,MIN('1. Your Debts'!$F$7,D258*(1+'1. Your Debts'!$C$7/12)),MIN(MAX(D258*(1+'1. Your Debts'!$C$7/12)*'1. Your Debts'!$D$7,'1. Your Debts'!$E$7),D258*(1+'1. Your Debts'!$C$7/12))))</f>
        <v>0</v>
      </c>
      <c r="E259" s="15" t="n">
        <f aca="false">MAX(0,E258*(1+'1. Your Debts'!$C$8/12)-IF('1. Your Debts'!$F$8&gt;0,MIN('1. Your Debts'!$F$8,E258*(1+'1. Your Debts'!$C$8/12)),MIN(MAX(E258*(1+'1. Your Debts'!$C$8/12)*'1. Your Debts'!$D$8,'1. Your Debts'!$E$8),E258*(1+'1. Your Debts'!$C$8/12))))</f>
        <v>0</v>
      </c>
      <c r="F259" s="15" t="n">
        <f aca="false">MAX(0,F258*(1+'1. Your Debts'!$C$9/12)-IF('1. Your Debts'!$F$9&gt;0,MIN('1. Your Debts'!$F$9,F258*(1+'1. Your Debts'!$C$9/12)),MIN(MAX(F258*(1+'1. Your Debts'!$C$9/12)*'1. Your Debts'!$D$9,'1. Your Debts'!$E$9),F258*(1+'1. Your Debts'!$C$9/12))))</f>
        <v>0</v>
      </c>
      <c r="G259" s="15" t="n">
        <f aca="false">(B258*'1. Your Debts'!$C$5+C258*'1. Your Debts'!$C$6+D258*'1. Your Debts'!$C$7+E258*'1. Your Debts'!$C$8+F258*'1. Your Debts'!$C$9)/12</f>
        <v>3.26956359709646</v>
      </c>
      <c r="H259" s="15" t="n">
        <f aca="false">I258+G259-I259</f>
        <v>25</v>
      </c>
      <c r="I259" s="15" t="n">
        <f aca="false">SUM(B259:F259)</f>
        <v>149.600407113068</v>
      </c>
    </row>
    <row r="260" customFormat="false" ht="15" hidden="false" customHeight="false" outlineLevel="0" collapsed="false">
      <c r="A260" s="10" t="n">
        <v>252</v>
      </c>
      <c r="B260" s="15" t="n">
        <f aca="false">MAX(0,B259*(1+'1. Your Debts'!$C$5/12)-IF('1. Your Debts'!$F$5&gt;0,MIN('1. Your Debts'!$F$5,B259*(1+'1. Your Debts'!$C$5/12)),MIN(MAX(B259*(1+'1. Your Debts'!$C$5/12)*'1. Your Debts'!$D$5,'1. Your Debts'!$E$5),B259*(1+'1. Your Debts'!$C$5/12))))</f>
        <v>0</v>
      </c>
      <c r="C260" s="15" t="n">
        <f aca="false">MAX(0,C259*(1+'1. Your Debts'!$C$6/12)-IF('1. Your Debts'!$F$6&gt;0,MIN('1. Your Debts'!$F$6,C259*(1+'1. Your Debts'!$C$6/12)),MIN(MAX(C259*(1+'1. Your Debts'!$C$6/12)*'1. Your Debts'!$D$6,'1. Your Debts'!$E$6),C259*(1+'1. Your Debts'!$C$6/12))))</f>
        <v>127.455281548809</v>
      </c>
      <c r="D260" s="15" t="n">
        <f aca="false">MAX(0,D259*(1+'1. Your Debts'!$C$7/12)-IF('1. Your Debts'!$F$7&gt;0,MIN('1. Your Debts'!$F$7,D259*(1+'1. Your Debts'!$C$7/12)),MIN(MAX(D259*(1+'1. Your Debts'!$C$7/12)*'1. Your Debts'!$D$7,'1. Your Debts'!$E$7),D259*(1+'1. Your Debts'!$C$7/12))))</f>
        <v>0</v>
      </c>
      <c r="E260" s="15" t="n">
        <f aca="false">MAX(0,E259*(1+'1. Your Debts'!$C$8/12)-IF('1. Your Debts'!$F$8&gt;0,MIN('1. Your Debts'!$F$8,E259*(1+'1. Your Debts'!$C$8/12)),MIN(MAX(E259*(1+'1. Your Debts'!$C$8/12)*'1. Your Debts'!$D$8,'1. Your Debts'!$E$8),E259*(1+'1. Your Debts'!$C$8/12))))</f>
        <v>0</v>
      </c>
      <c r="F260" s="15" t="n">
        <f aca="false">MAX(0,F259*(1+'1. Your Debts'!$C$9/12)-IF('1. Your Debts'!$F$9&gt;0,MIN('1. Your Debts'!$F$9,F259*(1+'1. Your Debts'!$C$9/12)),MIN(MAX(F259*(1+'1. Your Debts'!$C$9/12)*'1. Your Debts'!$D$9,'1. Your Debts'!$E$9),F259*(1+'1. Your Debts'!$C$9/12))))</f>
        <v>0</v>
      </c>
      <c r="G260" s="15" t="n">
        <f aca="false">(B259*'1. Your Debts'!$C$5+C259*'1. Your Debts'!$C$6+D259*'1. Your Debts'!$C$7+E259*'1. Your Debts'!$C$8+F259*'1. Your Debts'!$C$9)/12</f>
        <v>2.85487443574105</v>
      </c>
      <c r="H260" s="15" t="n">
        <f aca="false">I259+G260-I260</f>
        <v>25</v>
      </c>
      <c r="I260" s="15" t="n">
        <f aca="false">SUM(B260:F260)</f>
        <v>127.455281548809</v>
      </c>
    </row>
    <row r="261" customFormat="false" ht="15" hidden="false" customHeight="false" outlineLevel="0" collapsed="false">
      <c r="A261" s="10" t="n">
        <v>253</v>
      </c>
      <c r="B261" s="15" t="n">
        <f aca="false">MAX(0,B260*(1+'1. Your Debts'!$C$5/12)-IF('1. Your Debts'!$F$5&gt;0,MIN('1. Your Debts'!$F$5,B260*(1+'1. Your Debts'!$C$5/12)),MIN(MAX(B260*(1+'1. Your Debts'!$C$5/12)*'1. Your Debts'!$D$5,'1. Your Debts'!$E$5),B260*(1+'1. Your Debts'!$C$5/12))))</f>
        <v>0</v>
      </c>
      <c r="C261" s="15" t="n">
        <f aca="false">MAX(0,C260*(1+'1. Your Debts'!$C$6/12)-IF('1. Your Debts'!$F$6&gt;0,MIN('1. Your Debts'!$F$6,C260*(1+'1. Your Debts'!$C$6/12)),MIN(MAX(C260*(1+'1. Your Debts'!$C$6/12)*'1. Your Debts'!$D$6,'1. Your Debts'!$E$6),C260*(1+'1. Your Debts'!$C$6/12))))</f>
        <v>104.887553171699</v>
      </c>
      <c r="D261" s="15" t="n">
        <f aca="false">MAX(0,D260*(1+'1. Your Debts'!$C$7/12)-IF('1. Your Debts'!$F$7&gt;0,MIN('1. Your Debts'!$F$7,D260*(1+'1. Your Debts'!$C$7/12)),MIN(MAX(D260*(1+'1. Your Debts'!$C$7/12)*'1. Your Debts'!$D$7,'1. Your Debts'!$E$7),D260*(1+'1. Your Debts'!$C$7/12))))</f>
        <v>0</v>
      </c>
      <c r="E261" s="15" t="n">
        <f aca="false">MAX(0,E260*(1+'1. Your Debts'!$C$8/12)-IF('1. Your Debts'!$F$8&gt;0,MIN('1. Your Debts'!$F$8,E260*(1+'1. Your Debts'!$C$8/12)),MIN(MAX(E260*(1+'1. Your Debts'!$C$8/12)*'1. Your Debts'!$D$8,'1. Your Debts'!$E$8),E260*(1+'1. Your Debts'!$C$8/12))))</f>
        <v>0</v>
      </c>
      <c r="F261" s="15" t="n">
        <f aca="false">MAX(0,F260*(1+'1. Your Debts'!$C$9/12)-IF('1. Your Debts'!$F$9&gt;0,MIN('1. Your Debts'!$F$9,F260*(1+'1. Your Debts'!$C$9/12)),MIN(MAX(F260*(1+'1. Your Debts'!$C$9/12)*'1. Your Debts'!$D$9,'1. Your Debts'!$E$9),F260*(1+'1. Your Debts'!$C$9/12))))</f>
        <v>0</v>
      </c>
      <c r="G261" s="15" t="n">
        <f aca="false">(B260*'1. Your Debts'!$C$5+C260*'1. Your Debts'!$C$6+D260*'1. Your Debts'!$C$7+E260*'1. Your Debts'!$C$8+F260*'1. Your Debts'!$C$9)/12</f>
        <v>2.43227162288977</v>
      </c>
      <c r="H261" s="15" t="n">
        <f aca="false">I260+G261-I261</f>
        <v>25</v>
      </c>
      <c r="I261" s="15" t="n">
        <f aca="false">SUM(B261:F261)</f>
        <v>104.887553171699</v>
      </c>
    </row>
    <row r="262" customFormat="false" ht="15" hidden="false" customHeight="false" outlineLevel="0" collapsed="false">
      <c r="A262" s="10" t="n">
        <v>254</v>
      </c>
      <c r="B262" s="15" t="n">
        <f aca="false">MAX(0,B261*(1+'1. Your Debts'!$C$5/12)-IF('1. Your Debts'!$F$5&gt;0,MIN('1. Your Debts'!$F$5,B261*(1+'1. Your Debts'!$C$5/12)),MIN(MAX(B261*(1+'1. Your Debts'!$C$5/12)*'1. Your Debts'!$D$5,'1. Your Debts'!$E$5),B261*(1+'1. Your Debts'!$C$5/12))))</f>
        <v>0</v>
      </c>
      <c r="C262" s="15" t="n">
        <f aca="false">MAX(0,C261*(1+'1. Your Debts'!$C$6/12)-IF('1. Your Debts'!$F$6&gt;0,MIN('1. Your Debts'!$F$6,C261*(1+'1. Your Debts'!$C$6/12)),MIN(MAX(C261*(1+'1. Your Debts'!$C$6/12)*'1. Your Debts'!$D$6,'1. Your Debts'!$E$6),C261*(1+'1. Your Debts'!$C$6/12))))</f>
        <v>81.889157311392</v>
      </c>
      <c r="D262" s="15" t="n">
        <f aca="false">MAX(0,D261*(1+'1. Your Debts'!$C$7/12)-IF('1. Your Debts'!$F$7&gt;0,MIN('1. Your Debts'!$F$7,D261*(1+'1. Your Debts'!$C$7/12)),MIN(MAX(D261*(1+'1. Your Debts'!$C$7/12)*'1. Your Debts'!$D$7,'1. Your Debts'!$E$7),D261*(1+'1. Your Debts'!$C$7/12))))</f>
        <v>0</v>
      </c>
      <c r="E262" s="15" t="n">
        <f aca="false">MAX(0,E261*(1+'1. Your Debts'!$C$8/12)-IF('1. Your Debts'!$F$8&gt;0,MIN('1. Your Debts'!$F$8,E261*(1+'1. Your Debts'!$C$8/12)),MIN(MAX(E261*(1+'1. Your Debts'!$C$8/12)*'1. Your Debts'!$D$8,'1. Your Debts'!$E$8),E261*(1+'1. Your Debts'!$C$8/12))))</f>
        <v>0</v>
      </c>
      <c r="F262" s="15" t="n">
        <f aca="false">MAX(0,F261*(1+'1. Your Debts'!$C$9/12)-IF('1. Your Debts'!$F$9&gt;0,MIN('1. Your Debts'!$F$9,F261*(1+'1. Your Debts'!$C$9/12)),MIN(MAX(F261*(1+'1. Your Debts'!$C$9/12)*'1. Your Debts'!$D$9,'1. Your Debts'!$E$9),F261*(1+'1. Your Debts'!$C$9/12))))</f>
        <v>0</v>
      </c>
      <c r="G262" s="15" t="n">
        <f aca="false">(B261*'1. Your Debts'!$C$5+C261*'1. Your Debts'!$C$6+D261*'1. Your Debts'!$C$7+E261*'1. Your Debts'!$C$8+F261*'1. Your Debts'!$C$9)/12</f>
        <v>2.00160413969325</v>
      </c>
      <c r="H262" s="15" t="n">
        <f aca="false">I261+G262-I262</f>
        <v>25</v>
      </c>
      <c r="I262" s="15" t="n">
        <f aca="false">SUM(B262:F262)</f>
        <v>81.889157311392</v>
      </c>
    </row>
    <row r="263" customFormat="false" ht="15" hidden="false" customHeight="false" outlineLevel="0" collapsed="false">
      <c r="A263" s="10" t="n">
        <v>255</v>
      </c>
      <c r="B263" s="15" t="n">
        <f aca="false">MAX(0,B262*(1+'1. Your Debts'!$C$5/12)-IF('1. Your Debts'!$F$5&gt;0,MIN('1. Your Debts'!$F$5,B262*(1+'1. Your Debts'!$C$5/12)),MIN(MAX(B262*(1+'1. Your Debts'!$C$5/12)*'1. Your Debts'!$D$5,'1. Your Debts'!$E$5),B262*(1+'1. Your Debts'!$C$5/12))))</f>
        <v>0</v>
      </c>
      <c r="C263" s="15" t="n">
        <f aca="false">MAX(0,C262*(1+'1. Your Debts'!$C$6/12)-IF('1. Your Debts'!$F$6&gt;0,MIN('1. Your Debts'!$F$6,C262*(1+'1. Your Debts'!$C$6/12)),MIN(MAX(C262*(1+'1. Your Debts'!$C$6/12)*'1. Your Debts'!$D$6,'1. Your Debts'!$E$6),C262*(1+'1. Your Debts'!$C$6/12))))</f>
        <v>58.451875396751</v>
      </c>
      <c r="D263" s="15" t="n">
        <f aca="false">MAX(0,D262*(1+'1. Your Debts'!$C$7/12)-IF('1. Your Debts'!$F$7&gt;0,MIN('1. Your Debts'!$F$7,D262*(1+'1. Your Debts'!$C$7/12)),MIN(MAX(D262*(1+'1. Your Debts'!$C$7/12)*'1. Your Debts'!$D$7,'1. Your Debts'!$E$7),D262*(1+'1. Your Debts'!$C$7/12))))</f>
        <v>0</v>
      </c>
      <c r="E263" s="15" t="n">
        <f aca="false">MAX(0,E262*(1+'1. Your Debts'!$C$8/12)-IF('1. Your Debts'!$F$8&gt;0,MIN('1. Your Debts'!$F$8,E262*(1+'1. Your Debts'!$C$8/12)),MIN(MAX(E262*(1+'1. Your Debts'!$C$8/12)*'1. Your Debts'!$D$8,'1. Your Debts'!$E$8),E262*(1+'1. Your Debts'!$C$8/12))))</f>
        <v>0</v>
      </c>
      <c r="F263" s="15" t="n">
        <f aca="false">MAX(0,F262*(1+'1. Your Debts'!$C$9/12)-IF('1. Your Debts'!$F$9&gt;0,MIN('1. Your Debts'!$F$9,F262*(1+'1. Your Debts'!$C$9/12)),MIN(MAX(F262*(1+'1. Your Debts'!$C$9/12)*'1. Your Debts'!$D$9,'1. Your Debts'!$E$9),F262*(1+'1. Your Debts'!$C$9/12))))</f>
        <v>0</v>
      </c>
      <c r="G263" s="15" t="n">
        <f aca="false">(B262*'1. Your Debts'!$C$5+C262*'1. Your Debts'!$C$6+D262*'1. Your Debts'!$C$7+E262*'1. Your Debts'!$C$8+F262*'1. Your Debts'!$C$9)/12</f>
        <v>1.56271808535906</v>
      </c>
      <c r="H263" s="15" t="n">
        <f aca="false">I262+G263-I263</f>
        <v>25</v>
      </c>
      <c r="I263" s="15" t="n">
        <f aca="false">SUM(B263:F263)</f>
        <v>58.451875396751</v>
      </c>
    </row>
    <row r="264" customFormat="false" ht="15" hidden="false" customHeight="false" outlineLevel="0" collapsed="false">
      <c r="A264" s="10" t="n">
        <v>256</v>
      </c>
      <c r="B264" s="15" t="n">
        <f aca="false">MAX(0,B263*(1+'1. Your Debts'!$C$5/12)-IF('1. Your Debts'!$F$5&gt;0,MIN('1. Your Debts'!$F$5,B263*(1+'1. Your Debts'!$C$5/12)),MIN(MAX(B263*(1+'1. Your Debts'!$C$5/12)*'1. Your Debts'!$D$5,'1. Your Debts'!$E$5),B263*(1+'1. Your Debts'!$C$5/12))))</f>
        <v>0</v>
      </c>
      <c r="C264" s="15" t="n">
        <f aca="false">MAX(0,C263*(1+'1. Your Debts'!$C$6/12)-IF('1. Your Debts'!$F$6&gt;0,MIN('1. Your Debts'!$F$6,C263*(1+'1. Your Debts'!$C$6/12)),MIN(MAX(C263*(1+'1. Your Debts'!$C$6/12)*'1. Your Debts'!$D$6,'1. Your Debts'!$E$6),C263*(1+'1. Your Debts'!$C$6/12))))</f>
        <v>34.5673320189057</v>
      </c>
      <c r="D264" s="15" t="n">
        <f aca="false">MAX(0,D263*(1+'1. Your Debts'!$C$7/12)-IF('1. Your Debts'!$F$7&gt;0,MIN('1. Your Debts'!$F$7,D263*(1+'1. Your Debts'!$C$7/12)),MIN(MAX(D263*(1+'1. Your Debts'!$C$7/12)*'1. Your Debts'!$D$7,'1. Your Debts'!$E$7),D263*(1+'1. Your Debts'!$C$7/12))))</f>
        <v>0</v>
      </c>
      <c r="E264" s="15" t="n">
        <f aca="false">MAX(0,E263*(1+'1. Your Debts'!$C$8/12)-IF('1. Your Debts'!$F$8&gt;0,MIN('1. Your Debts'!$F$8,E263*(1+'1. Your Debts'!$C$8/12)),MIN(MAX(E263*(1+'1. Your Debts'!$C$8/12)*'1. Your Debts'!$D$8,'1. Your Debts'!$E$8),E263*(1+'1. Your Debts'!$C$8/12))))</f>
        <v>0</v>
      </c>
      <c r="F264" s="15" t="n">
        <f aca="false">MAX(0,F263*(1+'1. Your Debts'!$C$9/12)-IF('1. Your Debts'!$F$9&gt;0,MIN('1. Your Debts'!$F$9,F263*(1+'1. Your Debts'!$C$9/12)),MIN(MAX(F263*(1+'1. Your Debts'!$C$9/12)*'1. Your Debts'!$D$9,'1. Your Debts'!$E$9),F263*(1+'1. Your Debts'!$C$9/12))))</f>
        <v>0</v>
      </c>
      <c r="G264" s="15" t="n">
        <f aca="false">(B263*'1. Your Debts'!$C$5+C263*'1. Your Debts'!$C$6+D263*'1. Your Debts'!$C$7+E263*'1. Your Debts'!$C$8+F263*'1. Your Debts'!$C$9)/12</f>
        <v>1.11545662215467</v>
      </c>
      <c r="H264" s="15" t="n">
        <f aca="false">I263+G264-I264</f>
        <v>25</v>
      </c>
      <c r="I264" s="15" t="n">
        <f aca="false">SUM(B264:F264)</f>
        <v>34.5673320189057</v>
      </c>
    </row>
    <row r="265" customFormat="false" ht="15" hidden="false" customHeight="false" outlineLevel="0" collapsed="false">
      <c r="A265" s="10" t="n">
        <v>257</v>
      </c>
      <c r="B265" s="15" t="n">
        <f aca="false">MAX(0,B264*(1+'1. Your Debts'!$C$5/12)-IF('1. Your Debts'!$F$5&gt;0,MIN('1. Your Debts'!$F$5,B264*(1+'1. Your Debts'!$C$5/12)),MIN(MAX(B264*(1+'1. Your Debts'!$C$5/12)*'1. Your Debts'!$D$5,'1. Your Debts'!$E$5),B264*(1+'1. Your Debts'!$C$5/12))))</f>
        <v>0</v>
      </c>
      <c r="C265" s="15" t="n">
        <f aca="false">MAX(0,C264*(1+'1. Your Debts'!$C$6/12)-IF('1. Your Debts'!$F$6&gt;0,MIN('1. Your Debts'!$F$6,C264*(1+'1. Your Debts'!$C$6/12)),MIN(MAX(C264*(1+'1. Your Debts'!$C$6/12)*'1. Your Debts'!$D$6,'1. Your Debts'!$E$6),C264*(1+'1. Your Debts'!$C$6/12))))</f>
        <v>10.2269919382665</v>
      </c>
      <c r="D265" s="15" t="n">
        <f aca="false">MAX(0,D264*(1+'1. Your Debts'!$C$7/12)-IF('1. Your Debts'!$F$7&gt;0,MIN('1. Your Debts'!$F$7,D264*(1+'1. Your Debts'!$C$7/12)),MIN(MAX(D264*(1+'1. Your Debts'!$C$7/12)*'1. Your Debts'!$D$7,'1. Your Debts'!$E$7),D264*(1+'1. Your Debts'!$C$7/12))))</f>
        <v>0</v>
      </c>
      <c r="E265" s="15" t="n">
        <f aca="false">MAX(0,E264*(1+'1. Your Debts'!$C$8/12)-IF('1. Your Debts'!$F$8&gt;0,MIN('1. Your Debts'!$F$8,E264*(1+'1. Your Debts'!$C$8/12)),MIN(MAX(E264*(1+'1. Your Debts'!$C$8/12)*'1. Your Debts'!$D$8,'1. Your Debts'!$E$8),E264*(1+'1. Your Debts'!$C$8/12))))</f>
        <v>0</v>
      </c>
      <c r="F265" s="15" t="n">
        <f aca="false">MAX(0,F264*(1+'1. Your Debts'!$C$9/12)-IF('1. Your Debts'!$F$9&gt;0,MIN('1. Your Debts'!$F$9,F264*(1+'1. Your Debts'!$C$9/12)),MIN(MAX(F264*(1+'1. Your Debts'!$C$9/12)*'1. Your Debts'!$D$9,'1. Your Debts'!$E$9),F264*(1+'1. Your Debts'!$C$9/12))))</f>
        <v>0</v>
      </c>
      <c r="G265" s="15" t="n">
        <f aca="false">(B264*'1. Your Debts'!$C$5+C264*'1. Your Debts'!$C$6+D264*'1. Your Debts'!$C$7+E264*'1. Your Debts'!$C$8+F264*'1. Your Debts'!$C$9)/12</f>
        <v>0.659659919360784</v>
      </c>
      <c r="H265" s="15" t="n">
        <f aca="false">I264+G265-I265</f>
        <v>25</v>
      </c>
      <c r="I265" s="15" t="n">
        <f aca="false">SUM(B265:F265)</f>
        <v>10.2269919382665</v>
      </c>
    </row>
    <row r="266" customFormat="false" ht="15" hidden="false" customHeight="false" outlineLevel="0" collapsed="false">
      <c r="A266" s="10" t="n">
        <v>258</v>
      </c>
      <c r="B266" s="15" t="n">
        <f aca="false">MAX(0,B265*(1+'1. Your Debts'!$C$5/12)-IF('1. Your Debts'!$F$5&gt;0,MIN('1. Your Debts'!$F$5,B265*(1+'1. Your Debts'!$C$5/12)),MIN(MAX(B265*(1+'1. Your Debts'!$C$5/12)*'1. Your Debts'!$D$5,'1. Your Debts'!$E$5),B265*(1+'1. Your Debts'!$C$5/12))))</f>
        <v>0</v>
      </c>
      <c r="C266" s="15" t="n">
        <f aca="false">MAX(0,C265*(1+'1. Your Debts'!$C$6/12)-IF('1. Your Debts'!$F$6&gt;0,MIN('1. Your Debts'!$F$6,C265*(1+'1. Your Debts'!$C$6/12)),MIN(MAX(C265*(1+'1. Your Debts'!$C$6/12)*'1. Your Debts'!$D$6,'1. Your Debts'!$E$6),C265*(1+'1. Your Debts'!$C$6/12))))</f>
        <v>0</v>
      </c>
      <c r="D266" s="15" t="n">
        <f aca="false">MAX(0,D265*(1+'1. Your Debts'!$C$7/12)-IF('1. Your Debts'!$F$7&gt;0,MIN('1. Your Debts'!$F$7,D265*(1+'1. Your Debts'!$C$7/12)),MIN(MAX(D265*(1+'1. Your Debts'!$C$7/12)*'1. Your Debts'!$D$7,'1. Your Debts'!$E$7),D265*(1+'1. Your Debts'!$C$7/12))))</f>
        <v>0</v>
      </c>
      <c r="E266" s="15" t="n">
        <f aca="false">MAX(0,E265*(1+'1. Your Debts'!$C$8/12)-IF('1. Your Debts'!$F$8&gt;0,MIN('1. Your Debts'!$F$8,E265*(1+'1. Your Debts'!$C$8/12)),MIN(MAX(E265*(1+'1. Your Debts'!$C$8/12)*'1. Your Debts'!$D$8,'1. Your Debts'!$E$8),E265*(1+'1. Your Debts'!$C$8/12))))</f>
        <v>0</v>
      </c>
      <c r="F266" s="15" t="n">
        <f aca="false">MAX(0,F265*(1+'1. Your Debts'!$C$9/12)-IF('1. Your Debts'!$F$9&gt;0,MIN('1. Your Debts'!$F$9,F265*(1+'1. Your Debts'!$C$9/12)),MIN(MAX(F265*(1+'1. Your Debts'!$C$9/12)*'1. Your Debts'!$D$9,'1. Your Debts'!$E$9),F265*(1+'1. Your Debts'!$C$9/12))))</f>
        <v>0</v>
      </c>
      <c r="G266" s="15" t="n">
        <f aca="false">(B265*'1. Your Debts'!$C$5+C265*'1. Your Debts'!$C$6+D265*'1. Your Debts'!$C$7+E265*'1. Your Debts'!$C$8+F265*'1. Your Debts'!$C$9)/12</f>
        <v>0.195165096155252</v>
      </c>
      <c r="H266" s="15" t="n">
        <f aca="false">I265+G266-I266</f>
        <v>10.4221570344217</v>
      </c>
      <c r="I266" s="15" t="n">
        <f aca="false">SUM(B266:F266)</f>
        <v>0</v>
      </c>
    </row>
    <row r="267" customFormat="false" ht="15" hidden="false" customHeight="false" outlineLevel="0" collapsed="false">
      <c r="A267" s="10" t="n">
        <v>259</v>
      </c>
      <c r="B267" s="15" t="n">
        <f aca="false">MAX(0,B266*(1+'1. Your Debts'!$C$5/12)-IF('1. Your Debts'!$F$5&gt;0,MIN('1. Your Debts'!$F$5,B266*(1+'1. Your Debts'!$C$5/12)),MIN(MAX(B266*(1+'1. Your Debts'!$C$5/12)*'1. Your Debts'!$D$5,'1. Your Debts'!$E$5),B266*(1+'1. Your Debts'!$C$5/12))))</f>
        <v>0</v>
      </c>
      <c r="C267" s="15" t="n">
        <f aca="false">MAX(0,C266*(1+'1. Your Debts'!$C$6/12)-IF('1. Your Debts'!$F$6&gt;0,MIN('1. Your Debts'!$F$6,C266*(1+'1. Your Debts'!$C$6/12)),MIN(MAX(C266*(1+'1. Your Debts'!$C$6/12)*'1. Your Debts'!$D$6,'1. Your Debts'!$E$6),C266*(1+'1. Your Debts'!$C$6/12))))</f>
        <v>0</v>
      </c>
      <c r="D267" s="15" t="n">
        <f aca="false">MAX(0,D266*(1+'1. Your Debts'!$C$7/12)-IF('1. Your Debts'!$F$7&gt;0,MIN('1. Your Debts'!$F$7,D266*(1+'1. Your Debts'!$C$7/12)),MIN(MAX(D266*(1+'1. Your Debts'!$C$7/12)*'1. Your Debts'!$D$7,'1. Your Debts'!$E$7),D266*(1+'1. Your Debts'!$C$7/12))))</f>
        <v>0</v>
      </c>
      <c r="E267" s="15" t="n">
        <f aca="false">MAX(0,E266*(1+'1. Your Debts'!$C$8/12)-IF('1. Your Debts'!$F$8&gt;0,MIN('1. Your Debts'!$F$8,E266*(1+'1. Your Debts'!$C$8/12)),MIN(MAX(E266*(1+'1. Your Debts'!$C$8/12)*'1. Your Debts'!$D$8,'1. Your Debts'!$E$8),E266*(1+'1. Your Debts'!$C$8/12))))</f>
        <v>0</v>
      </c>
      <c r="F267" s="15" t="n">
        <f aca="false">MAX(0,F266*(1+'1. Your Debts'!$C$9/12)-IF('1. Your Debts'!$F$9&gt;0,MIN('1. Your Debts'!$F$9,F266*(1+'1. Your Debts'!$C$9/12)),MIN(MAX(F266*(1+'1. Your Debts'!$C$9/12)*'1. Your Debts'!$D$9,'1. Your Debts'!$E$9),F266*(1+'1. Your Debts'!$C$9/12))))</f>
        <v>0</v>
      </c>
      <c r="G267" s="15" t="n">
        <f aca="false">(B266*'1. Your Debts'!$C$5+C266*'1. Your Debts'!$C$6+D266*'1. Your Debts'!$C$7+E266*'1. Your Debts'!$C$8+F266*'1. Your Debts'!$C$9)/12</f>
        <v>0</v>
      </c>
      <c r="H267" s="15" t="n">
        <f aca="false">I266+G267-I267</f>
        <v>0</v>
      </c>
      <c r="I267" s="15" t="n">
        <f aca="false">SUM(B267:F267)</f>
        <v>0</v>
      </c>
    </row>
    <row r="268" customFormat="false" ht="15" hidden="false" customHeight="false" outlineLevel="0" collapsed="false">
      <c r="A268" s="10" t="n">
        <v>260</v>
      </c>
      <c r="B268" s="15" t="n">
        <f aca="false">MAX(0,B267*(1+'1. Your Debts'!$C$5/12)-IF('1. Your Debts'!$F$5&gt;0,MIN('1. Your Debts'!$F$5,B267*(1+'1. Your Debts'!$C$5/12)),MIN(MAX(B267*(1+'1. Your Debts'!$C$5/12)*'1. Your Debts'!$D$5,'1. Your Debts'!$E$5),B267*(1+'1. Your Debts'!$C$5/12))))</f>
        <v>0</v>
      </c>
      <c r="C268" s="15" t="n">
        <f aca="false">MAX(0,C267*(1+'1. Your Debts'!$C$6/12)-IF('1. Your Debts'!$F$6&gt;0,MIN('1. Your Debts'!$F$6,C267*(1+'1. Your Debts'!$C$6/12)),MIN(MAX(C267*(1+'1. Your Debts'!$C$6/12)*'1. Your Debts'!$D$6,'1. Your Debts'!$E$6),C267*(1+'1. Your Debts'!$C$6/12))))</f>
        <v>0</v>
      </c>
      <c r="D268" s="15" t="n">
        <f aca="false">MAX(0,D267*(1+'1. Your Debts'!$C$7/12)-IF('1. Your Debts'!$F$7&gt;0,MIN('1. Your Debts'!$F$7,D267*(1+'1. Your Debts'!$C$7/12)),MIN(MAX(D267*(1+'1. Your Debts'!$C$7/12)*'1. Your Debts'!$D$7,'1. Your Debts'!$E$7),D267*(1+'1. Your Debts'!$C$7/12))))</f>
        <v>0</v>
      </c>
      <c r="E268" s="15" t="n">
        <f aca="false">MAX(0,E267*(1+'1. Your Debts'!$C$8/12)-IF('1. Your Debts'!$F$8&gt;0,MIN('1. Your Debts'!$F$8,E267*(1+'1. Your Debts'!$C$8/12)),MIN(MAX(E267*(1+'1. Your Debts'!$C$8/12)*'1. Your Debts'!$D$8,'1. Your Debts'!$E$8),E267*(1+'1. Your Debts'!$C$8/12))))</f>
        <v>0</v>
      </c>
      <c r="F268" s="15" t="n">
        <f aca="false">MAX(0,F267*(1+'1. Your Debts'!$C$9/12)-IF('1. Your Debts'!$F$9&gt;0,MIN('1. Your Debts'!$F$9,F267*(1+'1. Your Debts'!$C$9/12)),MIN(MAX(F267*(1+'1. Your Debts'!$C$9/12)*'1. Your Debts'!$D$9,'1. Your Debts'!$E$9),F267*(1+'1. Your Debts'!$C$9/12))))</f>
        <v>0</v>
      </c>
      <c r="G268" s="15" t="n">
        <f aca="false">(B267*'1. Your Debts'!$C$5+C267*'1. Your Debts'!$C$6+D267*'1. Your Debts'!$C$7+E267*'1. Your Debts'!$C$8+F267*'1. Your Debts'!$C$9)/12</f>
        <v>0</v>
      </c>
      <c r="H268" s="15" t="n">
        <f aca="false">I267+G268-I268</f>
        <v>0</v>
      </c>
      <c r="I268" s="15" t="n">
        <f aca="false">SUM(B268:F268)</f>
        <v>0</v>
      </c>
    </row>
    <row r="269" customFormat="false" ht="15" hidden="false" customHeight="false" outlineLevel="0" collapsed="false">
      <c r="A269" s="10" t="n">
        <v>261</v>
      </c>
      <c r="B269" s="15" t="n">
        <f aca="false">MAX(0,B268*(1+'1. Your Debts'!$C$5/12)-IF('1. Your Debts'!$F$5&gt;0,MIN('1. Your Debts'!$F$5,B268*(1+'1. Your Debts'!$C$5/12)),MIN(MAX(B268*(1+'1. Your Debts'!$C$5/12)*'1. Your Debts'!$D$5,'1. Your Debts'!$E$5),B268*(1+'1. Your Debts'!$C$5/12))))</f>
        <v>0</v>
      </c>
      <c r="C269" s="15" t="n">
        <f aca="false">MAX(0,C268*(1+'1. Your Debts'!$C$6/12)-IF('1. Your Debts'!$F$6&gt;0,MIN('1. Your Debts'!$F$6,C268*(1+'1. Your Debts'!$C$6/12)),MIN(MAX(C268*(1+'1. Your Debts'!$C$6/12)*'1. Your Debts'!$D$6,'1. Your Debts'!$E$6),C268*(1+'1. Your Debts'!$C$6/12))))</f>
        <v>0</v>
      </c>
      <c r="D269" s="15" t="n">
        <f aca="false">MAX(0,D268*(1+'1. Your Debts'!$C$7/12)-IF('1. Your Debts'!$F$7&gt;0,MIN('1. Your Debts'!$F$7,D268*(1+'1. Your Debts'!$C$7/12)),MIN(MAX(D268*(1+'1. Your Debts'!$C$7/12)*'1. Your Debts'!$D$7,'1. Your Debts'!$E$7),D268*(1+'1. Your Debts'!$C$7/12))))</f>
        <v>0</v>
      </c>
      <c r="E269" s="15" t="n">
        <f aca="false">MAX(0,E268*(1+'1. Your Debts'!$C$8/12)-IF('1. Your Debts'!$F$8&gt;0,MIN('1. Your Debts'!$F$8,E268*(1+'1. Your Debts'!$C$8/12)),MIN(MAX(E268*(1+'1. Your Debts'!$C$8/12)*'1. Your Debts'!$D$8,'1. Your Debts'!$E$8),E268*(1+'1. Your Debts'!$C$8/12))))</f>
        <v>0</v>
      </c>
      <c r="F269" s="15" t="n">
        <f aca="false">MAX(0,F268*(1+'1. Your Debts'!$C$9/12)-IF('1. Your Debts'!$F$9&gt;0,MIN('1. Your Debts'!$F$9,F268*(1+'1. Your Debts'!$C$9/12)),MIN(MAX(F268*(1+'1. Your Debts'!$C$9/12)*'1. Your Debts'!$D$9,'1. Your Debts'!$E$9),F268*(1+'1. Your Debts'!$C$9/12))))</f>
        <v>0</v>
      </c>
      <c r="G269" s="15" t="n">
        <f aca="false">(B268*'1. Your Debts'!$C$5+C268*'1. Your Debts'!$C$6+D268*'1. Your Debts'!$C$7+E268*'1. Your Debts'!$C$8+F268*'1. Your Debts'!$C$9)/12</f>
        <v>0</v>
      </c>
      <c r="H269" s="15" t="n">
        <f aca="false">I268+G269-I269</f>
        <v>0</v>
      </c>
      <c r="I269" s="15" t="n">
        <f aca="false">SUM(B269:F269)</f>
        <v>0</v>
      </c>
    </row>
    <row r="270" customFormat="false" ht="15" hidden="false" customHeight="false" outlineLevel="0" collapsed="false">
      <c r="A270" s="10" t="n">
        <v>262</v>
      </c>
      <c r="B270" s="15" t="n">
        <f aca="false">MAX(0,B269*(1+'1. Your Debts'!$C$5/12)-IF('1. Your Debts'!$F$5&gt;0,MIN('1. Your Debts'!$F$5,B269*(1+'1. Your Debts'!$C$5/12)),MIN(MAX(B269*(1+'1. Your Debts'!$C$5/12)*'1. Your Debts'!$D$5,'1. Your Debts'!$E$5),B269*(1+'1. Your Debts'!$C$5/12))))</f>
        <v>0</v>
      </c>
      <c r="C270" s="15" t="n">
        <f aca="false">MAX(0,C269*(1+'1. Your Debts'!$C$6/12)-IF('1. Your Debts'!$F$6&gt;0,MIN('1. Your Debts'!$F$6,C269*(1+'1. Your Debts'!$C$6/12)),MIN(MAX(C269*(1+'1. Your Debts'!$C$6/12)*'1. Your Debts'!$D$6,'1. Your Debts'!$E$6),C269*(1+'1. Your Debts'!$C$6/12))))</f>
        <v>0</v>
      </c>
      <c r="D270" s="15" t="n">
        <f aca="false">MAX(0,D269*(1+'1. Your Debts'!$C$7/12)-IF('1. Your Debts'!$F$7&gt;0,MIN('1. Your Debts'!$F$7,D269*(1+'1. Your Debts'!$C$7/12)),MIN(MAX(D269*(1+'1. Your Debts'!$C$7/12)*'1. Your Debts'!$D$7,'1. Your Debts'!$E$7),D269*(1+'1. Your Debts'!$C$7/12))))</f>
        <v>0</v>
      </c>
      <c r="E270" s="15" t="n">
        <f aca="false">MAX(0,E269*(1+'1. Your Debts'!$C$8/12)-IF('1. Your Debts'!$F$8&gt;0,MIN('1. Your Debts'!$F$8,E269*(1+'1. Your Debts'!$C$8/12)),MIN(MAX(E269*(1+'1. Your Debts'!$C$8/12)*'1. Your Debts'!$D$8,'1. Your Debts'!$E$8),E269*(1+'1. Your Debts'!$C$8/12))))</f>
        <v>0</v>
      </c>
      <c r="F270" s="15" t="n">
        <f aca="false">MAX(0,F269*(1+'1. Your Debts'!$C$9/12)-IF('1. Your Debts'!$F$9&gt;0,MIN('1. Your Debts'!$F$9,F269*(1+'1. Your Debts'!$C$9/12)),MIN(MAX(F269*(1+'1. Your Debts'!$C$9/12)*'1. Your Debts'!$D$9,'1. Your Debts'!$E$9),F269*(1+'1. Your Debts'!$C$9/12))))</f>
        <v>0</v>
      </c>
      <c r="G270" s="15" t="n">
        <f aca="false">(B269*'1. Your Debts'!$C$5+C269*'1. Your Debts'!$C$6+D269*'1. Your Debts'!$C$7+E269*'1. Your Debts'!$C$8+F269*'1. Your Debts'!$C$9)/12</f>
        <v>0</v>
      </c>
      <c r="H270" s="15" t="n">
        <f aca="false">I269+G270-I270</f>
        <v>0</v>
      </c>
      <c r="I270" s="15" t="n">
        <f aca="false">SUM(B270:F270)</f>
        <v>0</v>
      </c>
    </row>
    <row r="271" customFormat="false" ht="15" hidden="false" customHeight="false" outlineLevel="0" collapsed="false">
      <c r="A271" s="10" t="n">
        <v>263</v>
      </c>
      <c r="B271" s="15" t="n">
        <f aca="false">MAX(0,B270*(1+'1. Your Debts'!$C$5/12)-IF('1. Your Debts'!$F$5&gt;0,MIN('1. Your Debts'!$F$5,B270*(1+'1. Your Debts'!$C$5/12)),MIN(MAX(B270*(1+'1. Your Debts'!$C$5/12)*'1. Your Debts'!$D$5,'1. Your Debts'!$E$5),B270*(1+'1. Your Debts'!$C$5/12))))</f>
        <v>0</v>
      </c>
      <c r="C271" s="15" t="n">
        <f aca="false">MAX(0,C270*(1+'1. Your Debts'!$C$6/12)-IF('1. Your Debts'!$F$6&gt;0,MIN('1. Your Debts'!$F$6,C270*(1+'1. Your Debts'!$C$6/12)),MIN(MAX(C270*(1+'1. Your Debts'!$C$6/12)*'1. Your Debts'!$D$6,'1. Your Debts'!$E$6),C270*(1+'1. Your Debts'!$C$6/12))))</f>
        <v>0</v>
      </c>
      <c r="D271" s="15" t="n">
        <f aca="false">MAX(0,D270*(1+'1. Your Debts'!$C$7/12)-IF('1. Your Debts'!$F$7&gt;0,MIN('1. Your Debts'!$F$7,D270*(1+'1. Your Debts'!$C$7/12)),MIN(MAX(D270*(1+'1. Your Debts'!$C$7/12)*'1. Your Debts'!$D$7,'1. Your Debts'!$E$7),D270*(1+'1. Your Debts'!$C$7/12))))</f>
        <v>0</v>
      </c>
      <c r="E271" s="15" t="n">
        <f aca="false">MAX(0,E270*(1+'1. Your Debts'!$C$8/12)-IF('1. Your Debts'!$F$8&gt;0,MIN('1. Your Debts'!$F$8,E270*(1+'1. Your Debts'!$C$8/12)),MIN(MAX(E270*(1+'1. Your Debts'!$C$8/12)*'1. Your Debts'!$D$8,'1. Your Debts'!$E$8),E270*(1+'1. Your Debts'!$C$8/12))))</f>
        <v>0</v>
      </c>
      <c r="F271" s="15" t="n">
        <f aca="false">MAX(0,F270*(1+'1. Your Debts'!$C$9/12)-IF('1. Your Debts'!$F$9&gt;0,MIN('1. Your Debts'!$F$9,F270*(1+'1. Your Debts'!$C$9/12)),MIN(MAX(F270*(1+'1. Your Debts'!$C$9/12)*'1. Your Debts'!$D$9,'1. Your Debts'!$E$9),F270*(1+'1. Your Debts'!$C$9/12))))</f>
        <v>0</v>
      </c>
      <c r="G271" s="15" t="n">
        <f aca="false">(B270*'1. Your Debts'!$C$5+C270*'1. Your Debts'!$C$6+D270*'1. Your Debts'!$C$7+E270*'1. Your Debts'!$C$8+F270*'1. Your Debts'!$C$9)/12</f>
        <v>0</v>
      </c>
      <c r="H271" s="15" t="n">
        <f aca="false">I270+G271-I271</f>
        <v>0</v>
      </c>
      <c r="I271" s="15" t="n">
        <f aca="false">SUM(B271:F271)</f>
        <v>0</v>
      </c>
    </row>
    <row r="272" customFormat="false" ht="15" hidden="false" customHeight="false" outlineLevel="0" collapsed="false">
      <c r="A272" s="10" t="n">
        <v>264</v>
      </c>
      <c r="B272" s="15" t="n">
        <f aca="false">MAX(0,B271*(1+'1. Your Debts'!$C$5/12)-IF('1. Your Debts'!$F$5&gt;0,MIN('1. Your Debts'!$F$5,B271*(1+'1. Your Debts'!$C$5/12)),MIN(MAX(B271*(1+'1. Your Debts'!$C$5/12)*'1. Your Debts'!$D$5,'1. Your Debts'!$E$5),B271*(1+'1. Your Debts'!$C$5/12))))</f>
        <v>0</v>
      </c>
      <c r="C272" s="15" t="n">
        <f aca="false">MAX(0,C271*(1+'1. Your Debts'!$C$6/12)-IF('1. Your Debts'!$F$6&gt;0,MIN('1. Your Debts'!$F$6,C271*(1+'1. Your Debts'!$C$6/12)),MIN(MAX(C271*(1+'1. Your Debts'!$C$6/12)*'1. Your Debts'!$D$6,'1. Your Debts'!$E$6),C271*(1+'1. Your Debts'!$C$6/12))))</f>
        <v>0</v>
      </c>
      <c r="D272" s="15" t="n">
        <f aca="false">MAX(0,D271*(1+'1. Your Debts'!$C$7/12)-IF('1. Your Debts'!$F$7&gt;0,MIN('1. Your Debts'!$F$7,D271*(1+'1. Your Debts'!$C$7/12)),MIN(MAX(D271*(1+'1. Your Debts'!$C$7/12)*'1. Your Debts'!$D$7,'1. Your Debts'!$E$7),D271*(1+'1. Your Debts'!$C$7/12))))</f>
        <v>0</v>
      </c>
      <c r="E272" s="15" t="n">
        <f aca="false">MAX(0,E271*(1+'1. Your Debts'!$C$8/12)-IF('1. Your Debts'!$F$8&gt;0,MIN('1. Your Debts'!$F$8,E271*(1+'1. Your Debts'!$C$8/12)),MIN(MAX(E271*(1+'1. Your Debts'!$C$8/12)*'1. Your Debts'!$D$8,'1. Your Debts'!$E$8),E271*(1+'1. Your Debts'!$C$8/12))))</f>
        <v>0</v>
      </c>
      <c r="F272" s="15" t="n">
        <f aca="false">MAX(0,F271*(1+'1. Your Debts'!$C$9/12)-IF('1. Your Debts'!$F$9&gt;0,MIN('1. Your Debts'!$F$9,F271*(1+'1. Your Debts'!$C$9/12)),MIN(MAX(F271*(1+'1. Your Debts'!$C$9/12)*'1. Your Debts'!$D$9,'1. Your Debts'!$E$9),F271*(1+'1. Your Debts'!$C$9/12))))</f>
        <v>0</v>
      </c>
      <c r="G272" s="15" t="n">
        <f aca="false">(B271*'1. Your Debts'!$C$5+C271*'1. Your Debts'!$C$6+D271*'1. Your Debts'!$C$7+E271*'1. Your Debts'!$C$8+F271*'1. Your Debts'!$C$9)/12</f>
        <v>0</v>
      </c>
      <c r="H272" s="15" t="n">
        <f aca="false">I271+G272-I272</f>
        <v>0</v>
      </c>
      <c r="I272" s="15" t="n">
        <f aca="false">SUM(B272:F272)</f>
        <v>0</v>
      </c>
    </row>
    <row r="273" customFormat="false" ht="15" hidden="false" customHeight="false" outlineLevel="0" collapsed="false">
      <c r="A273" s="10" t="n">
        <v>265</v>
      </c>
      <c r="B273" s="15" t="n">
        <f aca="false">MAX(0,B272*(1+'1. Your Debts'!$C$5/12)-IF('1. Your Debts'!$F$5&gt;0,MIN('1. Your Debts'!$F$5,B272*(1+'1. Your Debts'!$C$5/12)),MIN(MAX(B272*(1+'1. Your Debts'!$C$5/12)*'1. Your Debts'!$D$5,'1. Your Debts'!$E$5),B272*(1+'1. Your Debts'!$C$5/12))))</f>
        <v>0</v>
      </c>
      <c r="C273" s="15" t="n">
        <f aca="false">MAX(0,C272*(1+'1. Your Debts'!$C$6/12)-IF('1. Your Debts'!$F$6&gt;0,MIN('1. Your Debts'!$F$6,C272*(1+'1. Your Debts'!$C$6/12)),MIN(MAX(C272*(1+'1. Your Debts'!$C$6/12)*'1. Your Debts'!$D$6,'1. Your Debts'!$E$6),C272*(1+'1. Your Debts'!$C$6/12))))</f>
        <v>0</v>
      </c>
      <c r="D273" s="15" t="n">
        <f aca="false">MAX(0,D272*(1+'1. Your Debts'!$C$7/12)-IF('1. Your Debts'!$F$7&gt;0,MIN('1. Your Debts'!$F$7,D272*(1+'1. Your Debts'!$C$7/12)),MIN(MAX(D272*(1+'1. Your Debts'!$C$7/12)*'1. Your Debts'!$D$7,'1. Your Debts'!$E$7),D272*(1+'1. Your Debts'!$C$7/12))))</f>
        <v>0</v>
      </c>
      <c r="E273" s="15" t="n">
        <f aca="false">MAX(0,E272*(1+'1. Your Debts'!$C$8/12)-IF('1. Your Debts'!$F$8&gt;0,MIN('1. Your Debts'!$F$8,E272*(1+'1. Your Debts'!$C$8/12)),MIN(MAX(E272*(1+'1. Your Debts'!$C$8/12)*'1. Your Debts'!$D$8,'1. Your Debts'!$E$8),E272*(1+'1. Your Debts'!$C$8/12))))</f>
        <v>0</v>
      </c>
      <c r="F273" s="15" t="n">
        <f aca="false">MAX(0,F272*(1+'1. Your Debts'!$C$9/12)-IF('1. Your Debts'!$F$9&gt;0,MIN('1. Your Debts'!$F$9,F272*(1+'1. Your Debts'!$C$9/12)),MIN(MAX(F272*(1+'1. Your Debts'!$C$9/12)*'1. Your Debts'!$D$9,'1. Your Debts'!$E$9),F272*(1+'1. Your Debts'!$C$9/12))))</f>
        <v>0</v>
      </c>
      <c r="G273" s="15" t="n">
        <f aca="false">(B272*'1. Your Debts'!$C$5+C272*'1. Your Debts'!$C$6+D272*'1. Your Debts'!$C$7+E272*'1. Your Debts'!$C$8+F272*'1. Your Debts'!$C$9)/12</f>
        <v>0</v>
      </c>
      <c r="H273" s="15" t="n">
        <f aca="false">I272+G273-I273</f>
        <v>0</v>
      </c>
      <c r="I273" s="15" t="n">
        <f aca="false">SUM(B273:F273)</f>
        <v>0</v>
      </c>
    </row>
    <row r="274" customFormat="false" ht="15" hidden="false" customHeight="false" outlineLevel="0" collapsed="false">
      <c r="A274" s="10" t="n">
        <v>266</v>
      </c>
      <c r="B274" s="15" t="n">
        <f aca="false">MAX(0,B273*(1+'1. Your Debts'!$C$5/12)-IF('1. Your Debts'!$F$5&gt;0,MIN('1. Your Debts'!$F$5,B273*(1+'1. Your Debts'!$C$5/12)),MIN(MAX(B273*(1+'1. Your Debts'!$C$5/12)*'1. Your Debts'!$D$5,'1. Your Debts'!$E$5),B273*(1+'1. Your Debts'!$C$5/12))))</f>
        <v>0</v>
      </c>
      <c r="C274" s="15" t="n">
        <f aca="false">MAX(0,C273*(1+'1. Your Debts'!$C$6/12)-IF('1. Your Debts'!$F$6&gt;0,MIN('1. Your Debts'!$F$6,C273*(1+'1. Your Debts'!$C$6/12)),MIN(MAX(C273*(1+'1. Your Debts'!$C$6/12)*'1. Your Debts'!$D$6,'1. Your Debts'!$E$6),C273*(1+'1. Your Debts'!$C$6/12))))</f>
        <v>0</v>
      </c>
      <c r="D274" s="15" t="n">
        <f aca="false">MAX(0,D273*(1+'1. Your Debts'!$C$7/12)-IF('1. Your Debts'!$F$7&gt;0,MIN('1. Your Debts'!$F$7,D273*(1+'1. Your Debts'!$C$7/12)),MIN(MAX(D273*(1+'1. Your Debts'!$C$7/12)*'1. Your Debts'!$D$7,'1. Your Debts'!$E$7),D273*(1+'1. Your Debts'!$C$7/12))))</f>
        <v>0</v>
      </c>
      <c r="E274" s="15" t="n">
        <f aca="false">MAX(0,E273*(1+'1. Your Debts'!$C$8/12)-IF('1. Your Debts'!$F$8&gt;0,MIN('1. Your Debts'!$F$8,E273*(1+'1. Your Debts'!$C$8/12)),MIN(MAX(E273*(1+'1. Your Debts'!$C$8/12)*'1. Your Debts'!$D$8,'1. Your Debts'!$E$8),E273*(1+'1. Your Debts'!$C$8/12))))</f>
        <v>0</v>
      </c>
      <c r="F274" s="15" t="n">
        <f aca="false">MAX(0,F273*(1+'1. Your Debts'!$C$9/12)-IF('1. Your Debts'!$F$9&gt;0,MIN('1. Your Debts'!$F$9,F273*(1+'1. Your Debts'!$C$9/12)),MIN(MAX(F273*(1+'1. Your Debts'!$C$9/12)*'1. Your Debts'!$D$9,'1. Your Debts'!$E$9),F273*(1+'1. Your Debts'!$C$9/12))))</f>
        <v>0</v>
      </c>
      <c r="G274" s="15" t="n">
        <f aca="false">(B273*'1. Your Debts'!$C$5+C273*'1. Your Debts'!$C$6+D273*'1. Your Debts'!$C$7+E273*'1. Your Debts'!$C$8+F273*'1. Your Debts'!$C$9)/12</f>
        <v>0</v>
      </c>
      <c r="H274" s="15" t="n">
        <f aca="false">I273+G274-I274</f>
        <v>0</v>
      </c>
      <c r="I274" s="15" t="n">
        <f aca="false">SUM(B274:F274)</f>
        <v>0</v>
      </c>
    </row>
    <row r="275" customFormat="false" ht="15" hidden="false" customHeight="false" outlineLevel="0" collapsed="false">
      <c r="A275" s="10" t="n">
        <v>267</v>
      </c>
      <c r="B275" s="15" t="n">
        <f aca="false">MAX(0,B274*(1+'1. Your Debts'!$C$5/12)-IF('1. Your Debts'!$F$5&gt;0,MIN('1. Your Debts'!$F$5,B274*(1+'1. Your Debts'!$C$5/12)),MIN(MAX(B274*(1+'1. Your Debts'!$C$5/12)*'1. Your Debts'!$D$5,'1. Your Debts'!$E$5),B274*(1+'1. Your Debts'!$C$5/12))))</f>
        <v>0</v>
      </c>
      <c r="C275" s="15" t="n">
        <f aca="false">MAX(0,C274*(1+'1. Your Debts'!$C$6/12)-IF('1. Your Debts'!$F$6&gt;0,MIN('1. Your Debts'!$F$6,C274*(1+'1. Your Debts'!$C$6/12)),MIN(MAX(C274*(1+'1. Your Debts'!$C$6/12)*'1. Your Debts'!$D$6,'1. Your Debts'!$E$6),C274*(1+'1. Your Debts'!$C$6/12))))</f>
        <v>0</v>
      </c>
      <c r="D275" s="15" t="n">
        <f aca="false">MAX(0,D274*(1+'1. Your Debts'!$C$7/12)-IF('1. Your Debts'!$F$7&gt;0,MIN('1. Your Debts'!$F$7,D274*(1+'1. Your Debts'!$C$7/12)),MIN(MAX(D274*(1+'1. Your Debts'!$C$7/12)*'1. Your Debts'!$D$7,'1. Your Debts'!$E$7),D274*(1+'1. Your Debts'!$C$7/12))))</f>
        <v>0</v>
      </c>
      <c r="E275" s="15" t="n">
        <f aca="false">MAX(0,E274*(1+'1. Your Debts'!$C$8/12)-IF('1. Your Debts'!$F$8&gt;0,MIN('1. Your Debts'!$F$8,E274*(1+'1. Your Debts'!$C$8/12)),MIN(MAX(E274*(1+'1. Your Debts'!$C$8/12)*'1. Your Debts'!$D$8,'1. Your Debts'!$E$8),E274*(1+'1. Your Debts'!$C$8/12))))</f>
        <v>0</v>
      </c>
      <c r="F275" s="15" t="n">
        <f aca="false">MAX(0,F274*(1+'1. Your Debts'!$C$9/12)-IF('1. Your Debts'!$F$9&gt;0,MIN('1. Your Debts'!$F$9,F274*(1+'1. Your Debts'!$C$9/12)),MIN(MAX(F274*(1+'1. Your Debts'!$C$9/12)*'1. Your Debts'!$D$9,'1. Your Debts'!$E$9),F274*(1+'1. Your Debts'!$C$9/12))))</f>
        <v>0</v>
      </c>
      <c r="G275" s="15" t="n">
        <f aca="false">(B274*'1. Your Debts'!$C$5+C274*'1. Your Debts'!$C$6+D274*'1. Your Debts'!$C$7+E274*'1. Your Debts'!$C$8+F274*'1. Your Debts'!$C$9)/12</f>
        <v>0</v>
      </c>
      <c r="H275" s="15" t="n">
        <f aca="false">I274+G275-I275</f>
        <v>0</v>
      </c>
      <c r="I275" s="15" t="n">
        <f aca="false">SUM(B275:F275)</f>
        <v>0</v>
      </c>
    </row>
    <row r="276" customFormat="false" ht="15" hidden="false" customHeight="false" outlineLevel="0" collapsed="false">
      <c r="A276" s="10" t="n">
        <v>268</v>
      </c>
      <c r="B276" s="15" t="n">
        <f aca="false">MAX(0,B275*(1+'1. Your Debts'!$C$5/12)-IF('1. Your Debts'!$F$5&gt;0,MIN('1. Your Debts'!$F$5,B275*(1+'1. Your Debts'!$C$5/12)),MIN(MAX(B275*(1+'1. Your Debts'!$C$5/12)*'1. Your Debts'!$D$5,'1. Your Debts'!$E$5),B275*(1+'1. Your Debts'!$C$5/12))))</f>
        <v>0</v>
      </c>
      <c r="C276" s="15" t="n">
        <f aca="false">MAX(0,C275*(1+'1. Your Debts'!$C$6/12)-IF('1. Your Debts'!$F$6&gt;0,MIN('1. Your Debts'!$F$6,C275*(1+'1. Your Debts'!$C$6/12)),MIN(MAX(C275*(1+'1. Your Debts'!$C$6/12)*'1. Your Debts'!$D$6,'1. Your Debts'!$E$6),C275*(1+'1. Your Debts'!$C$6/12))))</f>
        <v>0</v>
      </c>
      <c r="D276" s="15" t="n">
        <f aca="false">MAX(0,D275*(1+'1. Your Debts'!$C$7/12)-IF('1. Your Debts'!$F$7&gt;0,MIN('1. Your Debts'!$F$7,D275*(1+'1. Your Debts'!$C$7/12)),MIN(MAX(D275*(1+'1. Your Debts'!$C$7/12)*'1. Your Debts'!$D$7,'1. Your Debts'!$E$7),D275*(1+'1. Your Debts'!$C$7/12))))</f>
        <v>0</v>
      </c>
      <c r="E276" s="15" t="n">
        <f aca="false">MAX(0,E275*(1+'1. Your Debts'!$C$8/12)-IF('1. Your Debts'!$F$8&gt;0,MIN('1. Your Debts'!$F$8,E275*(1+'1. Your Debts'!$C$8/12)),MIN(MAX(E275*(1+'1. Your Debts'!$C$8/12)*'1. Your Debts'!$D$8,'1. Your Debts'!$E$8),E275*(1+'1. Your Debts'!$C$8/12))))</f>
        <v>0</v>
      </c>
      <c r="F276" s="15" t="n">
        <f aca="false">MAX(0,F275*(1+'1. Your Debts'!$C$9/12)-IF('1. Your Debts'!$F$9&gt;0,MIN('1. Your Debts'!$F$9,F275*(1+'1. Your Debts'!$C$9/12)),MIN(MAX(F275*(1+'1. Your Debts'!$C$9/12)*'1. Your Debts'!$D$9,'1. Your Debts'!$E$9),F275*(1+'1. Your Debts'!$C$9/12))))</f>
        <v>0</v>
      </c>
      <c r="G276" s="15" t="n">
        <f aca="false">(B275*'1. Your Debts'!$C$5+C275*'1. Your Debts'!$C$6+D275*'1. Your Debts'!$C$7+E275*'1. Your Debts'!$C$8+F275*'1. Your Debts'!$C$9)/12</f>
        <v>0</v>
      </c>
      <c r="H276" s="15" t="n">
        <f aca="false">I275+G276-I276</f>
        <v>0</v>
      </c>
      <c r="I276" s="15" t="n">
        <f aca="false">SUM(B276:F276)</f>
        <v>0</v>
      </c>
    </row>
    <row r="277" customFormat="false" ht="15" hidden="false" customHeight="false" outlineLevel="0" collapsed="false">
      <c r="A277" s="10" t="n">
        <v>269</v>
      </c>
      <c r="B277" s="15" t="n">
        <f aca="false">MAX(0,B276*(1+'1. Your Debts'!$C$5/12)-IF('1. Your Debts'!$F$5&gt;0,MIN('1. Your Debts'!$F$5,B276*(1+'1. Your Debts'!$C$5/12)),MIN(MAX(B276*(1+'1. Your Debts'!$C$5/12)*'1. Your Debts'!$D$5,'1. Your Debts'!$E$5),B276*(1+'1. Your Debts'!$C$5/12))))</f>
        <v>0</v>
      </c>
      <c r="C277" s="15" t="n">
        <f aca="false">MAX(0,C276*(1+'1. Your Debts'!$C$6/12)-IF('1. Your Debts'!$F$6&gt;0,MIN('1. Your Debts'!$F$6,C276*(1+'1. Your Debts'!$C$6/12)),MIN(MAX(C276*(1+'1. Your Debts'!$C$6/12)*'1. Your Debts'!$D$6,'1. Your Debts'!$E$6),C276*(1+'1. Your Debts'!$C$6/12))))</f>
        <v>0</v>
      </c>
      <c r="D277" s="15" t="n">
        <f aca="false">MAX(0,D276*(1+'1. Your Debts'!$C$7/12)-IF('1. Your Debts'!$F$7&gt;0,MIN('1. Your Debts'!$F$7,D276*(1+'1. Your Debts'!$C$7/12)),MIN(MAX(D276*(1+'1. Your Debts'!$C$7/12)*'1. Your Debts'!$D$7,'1. Your Debts'!$E$7),D276*(1+'1. Your Debts'!$C$7/12))))</f>
        <v>0</v>
      </c>
      <c r="E277" s="15" t="n">
        <f aca="false">MAX(0,E276*(1+'1. Your Debts'!$C$8/12)-IF('1. Your Debts'!$F$8&gt;0,MIN('1. Your Debts'!$F$8,E276*(1+'1. Your Debts'!$C$8/12)),MIN(MAX(E276*(1+'1. Your Debts'!$C$8/12)*'1. Your Debts'!$D$8,'1. Your Debts'!$E$8),E276*(1+'1. Your Debts'!$C$8/12))))</f>
        <v>0</v>
      </c>
      <c r="F277" s="15" t="n">
        <f aca="false">MAX(0,F276*(1+'1. Your Debts'!$C$9/12)-IF('1. Your Debts'!$F$9&gt;0,MIN('1. Your Debts'!$F$9,F276*(1+'1. Your Debts'!$C$9/12)),MIN(MAX(F276*(1+'1. Your Debts'!$C$9/12)*'1. Your Debts'!$D$9,'1. Your Debts'!$E$9),F276*(1+'1. Your Debts'!$C$9/12))))</f>
        <v>0</v>
      </c>
      <c r="G277" s="15" t="n">
        <f aca="false">(B276*'1. Your Debts'!$C$5+C276*'1. Your Debts'!$C$6+D276*'1. Your Debts'!$C$7+E276*'1. Your Debts'!$C$8+F276*'1. Your Debts'!$C$9)/12</f>
        <v>0</v>
      </c>
      <c r="H277" s="15" t="n">
        <f aca="false">I276+G277-I277</f>
        <v>0</v>
      </c>
      <c r="I277" s="15" t="n">
        <f aca="false">SUM(B277:F277)</f>
        <v>0</v>
      </c>
    </row>
    <row r="278" customFormat="false" ht="15" hidden="false" customHeight="false" outlineLevel="0" collapsed="false">
      <c r="A278" s="10" t="n">
        <v>270</v>
      </c>
      <c r="B278" s="15" t="n">
        <f aca="false">MAX(0,B277*(1+'1. Your Debts'!$C$5/12)-IF('1. Your Debts'!$F$5&gt;0,MIN('1. Your Debts'!$F$5,B277*(1+'1. Your Debts'!$C$5/12)),MIN(MAX(B277*(1+'1. Your Debts'!$C$5/12)*'1. Your Debts'!$D$5,'1. Your Debts'!$E$5),B277*(1+'1. Your Debts'!$C$5/12))))</f>
        <v>0</v>
      </c>
      <c r="C278" s="15" t="n">
        <f aca="false">MAX(0,C277*(1+'1. Your Debts'!$C$6/12)-IF('1. Your Debts'!$F$6&gt;0,MIN('1. Your Debts'!$F$6,C277*(1+'1. Your Debts'!$C$6/12)),MIN(MAX(C277*(1+'1. Your Debts'!$C$6/12)*'1. Your Debts'!$D$6,'1. Your Debts'!$E$6),C277*(1+'1. Your Debts'!$C$6/12))))</f>
        <v>0</v>
      </c>
      <c r="D278" s="15" t="n">
        <f aca="false">MAX(0,D277*(1+'1. Your Debts'!$C$7/12)-IF('1. Your Debts'!$F$7&gt;0,MIN('1. Your Debts'!$F$7,D277*(1+'1. Your Debts'!$C$7/12)),MIN(MAX(D277*(1+'1. Your Debts'!$C$7/12)*'1. Your Debts'!$D$7,'1. Your Debts'!$E$7),D277*(1+'1. Your Debts'!$C$7/12))))</f>
        <v>0</v>
      </c>
      <c r="E278" s="15" t="n">
        <f aca="false">MAX(0,E277*(1+'1. Your Debts'!$C$8/12)-IF('1. Your Debts'!$F$8&gt;0,MIN('1. Your Debts'!$F$8,E277*(1+'1. Your Debts'!$C$8/12)),MIN(MAX(E277*(1+'1. Your Debts'!$C$8/12)*'1. Your Debts'!$D$8,'1. Your Debts'!$E$8),E277*(1+'1. Your Debts'!$C$8/12))))</f>
        <v>0</v>
      </c>
      <c r="F278" s="15" t="n">
        <f aca="false">MAX(0,F277*(1+'1. Your Debts'!$C$9/12)-IF('1. Your Debts'!$F$9&gt;0,MIN('1. Your Debts'!$F$9,F277*(1+'1. Your Debts'!$C$9/12)),MIN(MAX(F277*(1+'1. Your Debts'!$C$9/12)*'1. Your Debts'!$D$9,'1. Your Debts'!$E$9),F277*(1+'1. Your Debts'!$C$9/12))))</f>
        <v>0</v>
      </c>
      <c r="G278" s="15" t="n">
        <f aca="false">(B277*'1. Your Debts'!$C$5+C277*'1. Your Debts'!$C$6+D277*'1. Your Debts'!$C$7+E277*'1. Your Debts'!$C$8+F277*'1. Your Debts'!$C$9)/12</f>
        <v>0</v>
      </c>
      <c r="H278" s="15" t="n">
        <f aca="false">I277+G278-I278</f>
        <v>0</v>
      </c>
      <c r="I278" s="15" t="n">
        <f aca="false">SUM(B278:F278)</f>
        <v>0</v>
      </c>
    </row>
    <row r="279" customFormat="false" ht="15" hidden="false" customHeight="false" outlineLevel="0" collapsed="false">
      <c r="A279" s="10" t="n">
        <v>271</v>
      </c>
      <c r="B279" s="15" t="n">
        <f aca="false">MAX(0,B278*(1+'1. Your Debts'!$C$5/12)-IF('1. Your Debts'!$F$5&gt;0,MIN('1. Your Debts'!$F$5,B278*(1+'1. Your Debts'!$C$5/12)),MIN(MAX(B278*(1+'1. Your Debts'!$C$5/12)*'1. Your Debts'!$D$5,'1. Your Debts'!$E$5),B278*(1+'1. Your Debts'!$C$5/12))))</f>
        <v>0</v>
      </c>
      <c r="C279" s="15" t="n">
        <f aca="false">MAX(0,C278*(1+'1. Your Debts'!$C$6/12)-IF('1. Your Debts'!$F$6&gt;0,MIN('1. Your Debts'!$F$6,C278*(1+'1. Your Debts'!$C$6/12)),MIN(MAX(C278*(1+'1. Your Debts'!$C$6/12)*'1. Your Debts'!$D$6,'1. Your Debts'!$E$6),C278*(1+'1. Your Debts'!$C$6/12))))</f>
        <v>0</v>
      </c>
      <c r="D279" s="15" t="n">
        <f aca="false">MAX(0,D278*(1+'1. Your Debts'!$C$7/12)-IF('1. Your Debts'!$F$7&gt;0,MIN('1. Your Debts'!$F$7,D278*(1+'1. Your Debts'!$C$7/12)),MIN(MAX(D278*(1+'1. Your Debts'!$C$7/12)*'1. Your Debts'!$D$7,'1. Your Debts'!$E$7),D278*(1+'1. Your Debts'!$C$7/12))))</f>
        <v>0</v>
      </c>
      <c r="E279" s="15" t="n">
        <f aca="false">MAX(0,E278*(1+'1. Your Debts'!$C$8/12)-IF('1. Your Debts'!$F$8&gt;0,MIN('1. Your Debts'!$F$8,E278*(1+'1. Your Debts'!$C$8/12)),MIN(MAX(E278*(1+'1. Your Debts'!$C$8/12)*'1. Your Debts'!$D$8,'1. Your Debts'!$E$8),E278*(1+'1. Your Debts'!$C$8/12))))</f>
        <v>0</v>
      </c>
      <c r="F279" s="15" t="n">
        <f aca="false">MAX(0,F278*(1+'1. Your Debts'!$C$9/12)-IF('1. Your Debts'!$F$9&gt;0,MIN('1. Your Debts'!$F$9,F278*(1+'1. Your Debts'!$C$9/12)),MIN(MAX(F278*(1+'1. Your Debts'!$C$9/12)*'1. Your Debts'!$D$9,'1. Your Debts'!$E$9),F278*(1+'1. Your Debts'!$C$9/12))))</f>
        <v>0</v>
      </c>
      <c r="G279" s="15" t="n">
        <f aca="false">(B278*'1. Your Debts'!$C$5+C278*'1. Your Debts'!$C$6+D278*'1. Your Debts'!$C$7+E278*'1. Your Debts'!$C$8+F278*'1. Your Debts'!$C$9)/12</f>
        <v>0</v>
      </c>
      <c r="H279" s="15" t="n">
        <f aca="false">I278+G279-I279</f>
        <v>0</v>
      </c>
      <c r="I279" s="15" t="n">
        <f aca="false">SUM(B279:F279)</f>
        <v>0</v>
      </c>
    </row>
    <row r="280" customFormat="false" ht="15" hidden="false" customHeight="false" outlineLevel="0" collapsed="false">
      <c r="A280" s="10" t="n">
        <v>272</v>
      </c>
      <c r="B280" s="15" t="n">
        <f aca="false">MAX(0,B279*(1+'1. Your Debts'!$C$5/12)-IF('1. Your Debts'!$F$5&gt;0,MIN('1. Your Debts'!$F$5,B279*(1+'1. Your Debts'!$C$5/12)),MIN(MAX(B279*(1+'1. Your Debts'!$C$5/12)*'1. Your Debts'!$D$5,'1. Your Debts'!$E$5),B279*(1+'1. Your Debts'!$C$5/12))))</f>
        <v>0</v>
      </c>
      <c r="C280" s="15" t="n">
        <f aca="false">MAX(0,C279*(1+'1. Your Debts'!$C$6/12)-IF('1. Your Debts'!$F$6&gt;0,MIN('1. Your Debts'!$F$6,C279*(1+'1. Your Debts'!$C$6/12)),MIN(MAX(C279*(1+'1. Your Debts'!$C$6/12)*'1. Your Debts'!$D$6,'1. Your Debts'!$E$6),C279*(1+'1. Your Debts'!$C$6/12))))</f>
        <v>0</v>
      </c>
      <c r="D280" s="15" t="n">
        <f aca="false">MAX(0,D279*(1+'1. Your Debts'!$C$7/12)-IF('1. Your Debts'!$F$7&gt;0,MIN('1. Your Debts'!$F$7,D279*(1+'1. Your Debts'!$C$7/12)),MIN(MAX(D279*(1+'1. Your Debts'!$C$7/12)*'1. Your Debts'!$D$7,'1. Your Debts'!$E$7),D279*(1+'1. Your Debts'!$C$7/12))))</f>
        <v>0</v>
      </c>
      <c r="E280" s="15" t="n">
        <f aca="false">MAX(0,E279*(1+'1. Your Debts'!$C$8/12)-IF('1. Your Debts'!$F$8&gt;0,MIN('1. Your Debts'!$F$8,E279*(1+'1. Your Debts'!$C$8/12)),MIN(MAX(E279*(1+'1. Your Debts'!$C$8/12)*'1. Your Debts'!$D$8,'1. Your Debts'!$E$8),E279*(1+'1. Your Debts'!$C$8/12))))</f>
        <v>0</v>
      </c>
      <c r="F280" s="15" t="n">
        <f aca="false">MAX(0,F279*(1+'1. Your Debts'!$C$9/12)-IF('1. Your Debts'!$F$9&gt;0,MIN('1. Your Debts'!$F$9,F279*(1+'1. Your Debts'!$C$9/12)),MIN(MAX(F279*(1+'1. Your Debts'!$C$9/12)*'1. Your Debts'!$D$9,'1. Your Debts'!$E$9),F279*(1+'1. Your Debts'!$C$9/12))))</f>
        <v>0</v>
      </c>
      <c r="G280" s="15" t="n">
        <f aca="false">(B279*'1. Your Debts'!$C$5+C279*'1. Your Debts'!$C$6+D279*'1. Your Debts'!$C$7+E279*'1. Your Debts'!$C$8+F279*'1. Your Debts'!$C$9)/12</f>
        <v>0</v>
      </c>
      <c r="H280" s="15" t="n">
        <f aca="false">I279+G280-I280</f>
        <v>0</v>
      </c>
      <c r="I280" s="15" t="n">
        <f aca="false">SUM(B280:F280)</f>
        <v>0</v>
      </c>
    </row>
    <row r="281" customFormat="false" ht="15" hidden="false" customHeight="false" outlineLevel="0" collapsed="false">
      <c r="A281" s="10" t="n">
        <v>273</v>
      </c>
      <c r="B281" s="15" t="n">
        <f aca="false">MAX(0,B280*(1+'1. Your Debts'!$C$5/12)-IF('1. Your Debts'!$F$5&gt;0,MIN('1. Your Debts'!$F$5,B280*(1+'1. Your Debts'!$C$5/12)),MIN(MAX(B280*(1+'1. Your Debts'!$C$5/12)*'1. Your Debts'!$D$5,'1. Your Debts'!$E$5),B280*(1+'1. Your Debts'!$C$5/12))))</f>
        <v>0</v>
      </c>
      <c r="C281" s="15" t="n">
        <f aca="false">MAX(0,C280*(1+'1. Your Debts'!$C$6/12)-IF('1. Your Debts'!$F$6&gt;0,MIN('1. Your Debts'!$F$6,C280*(1+'1. Your Debts'!$C$6/12)),MIN(MAX(C280*(1+'1. Your Debts'!$C$6/12)*'1. Your Debts'!$D$6,'1. Your Debts'!$E$6),C280*(1+'1. Your Debts'!$C$6/12))))</f>
        <v>0</v>
      </c>
      <c r="D281" s="15" t="n">
        <f aca="false">MAX(0,D280*(1+'1. Your Debts'!$C$7/12)-IF('1. Your Debts'!$F$7&gt;0,MIN('1. Your Debts'!$F$7,D280*(1+'1. Your Debts'!$C$7/12)),MIN(MAX(D280*(1+'1. Your Debts'!$C$7/12)*'1. Your Debts'!$D$7,'1. Your Debts'!$E$7),D280*(1+'1. Your Debts'!$C$7/12))))</f>
        <v>0</v>
      </c>
      <c r="E281" s="15" t="n">
        <f aca="false">MAX(0,E280*(1+'1. Your Debts'!$C$8/12)-IF('1. Your Debts'!$F$8&gt;0,MIN('1. Your Debts'!$F$8,E280*(1+'1. Your Debts'!$C$8/12)),MIN(MAX(E280*(1+'1. Your Debts'!$C$8/12)*'1. Your Debts'!$D$8,'1. Your Debts'!$E$8),E280*(1+'1. Your Debts'!$C$8/12))))</f>
        <v>0</v>
      </c>
      <c r="F281" s="15" t="n">
        <f aca="false">MAX(0,F280*(1+'1. Your Debts'!$C$9/12)-IF('1. Your Debts'!$F$9&gt;0,MIN('1. Your Debts'!$F$9,F280*(1+'1. Your Debts'!$C$9/12)),MIN(MAX(F280*(1+'1. Your Debts'!$C$9/12)*'1. Your Debts'!$D$9,'1. Your Debts'!$E$9),F280*(1+'1. Your Debts'!$C$9/12))))</f>
        <v>0</v>
      </c>
      <c r="G281" s="15" t="n">
        <f aca="false">(B280*'1. Your Debts'!$C$5+C280*'1. Your Debts'!$C$6+D280*'1. Your Debts'!$C$7+E280*'1. Your Debts'!$C$8+F280*'1. Your Debts'!$C$9)/12</f>
        <v>0</v>
      </c>
      <c r="H281" s="15" t="n">
        <f aca="false">I280+G281-I281</f>
        <v>0</v>
      </c>
      <c r="I281" s="15" t="n">
        <f aca="false">SUM(B281:F281)</f>
        <v>0</v>
      </c>
    </row>
    <row r="282" customFormat="false" ht="15" hidden="false" customHeight="false" outlineLevel="0" collapsed="false">
      <c r="A282" s="10" t="n">
        <v>274</v>
      </c>
      <c r="B282" s="15" t="n">
        <f aca="false">MAX(0,B281*(1+'1. Your Debts'!$C$5/12)-IF('1. Your Debts'!$F$5&gt;0,MIN('1. Your Debts'!$F$5,B281*(1+'1. Your Debts'!$C$5/12)),MIN(MAX(B281*(1+'1. Your Debts'!$C$5/12)*'1. Your Debts'!$D$5,'1. Your Debts'!$E$5),B281*(1+'1. Your Debts'!$C$5/12))))</f>
        <v>0</v>
      </c>
      <c r="C282" s="15" t="n">
        <f aca="false">MAX(0,C281*(1+'1. Your Debts'!$C$6/12)-IF('1. Your Debts'!$F$6&gt;0,MIN('1. Your Debts'!$F$6,C281*(1+'1. Your Debts'!$C$6/12)),MIN(MAX(C281*(1+'1. Your Debts'!$C$6/12)*'1. Your Debts'!$D$6,'1. Your Debts'!$E$6),C281*(1+'1. Your Debts'!$C$6/12))))</f>
        <v>0</v>
      </c>
      <c r="D282" s="15" t="n">
        <f aca="false">MAX(0,D281*(1+'1. Your Debts'!$C$7/12)-IF('1. Your Debts'!$F$7&gt;0,MIN('1. Your Debts'!$F$7,D281*(1+'1. Your Debts'!$C$7/12)),MIN(MAX(D281*(1+'1. Your Debts'!$C$7/12)*'1. Your Debts'!$D$7,'1. Your Debts'!$E$7),D281*(1+'1. Your Debts'!$C$7/12))))</f>
        <v>0</v>
      </c>
      <c r="E282" s="15" t="n">
        <f aca="false">MAX(0,E281*(1+'1. Your Debts'!$C$8/12)-IF('1. Your Debts'!$F$8&gt;0,MIN('1. Your Debts'!$F$8,E281*(1+'1. Your Debts'!$C$8/12)),MIN(MAX(E281*(1+'1. Your Debts'!$C$8/12)*'1. Your Debts'!$D$8,'1. Your Debts'!$E$8),E281*(1+'1. Your Debts'!$C$8/12))))</f>
        <v>0</v>
      </c>
      <c r="F282" s="15" t="n">
        <f aca="false">MAX(0,F281*(1+'1. Your Debts'!$C$9/12)-IF('1. Your Debts'!$F$9&gt;0,MIN('1. Your Debts'!$F$9,F281*(1+'1. Your Debts'!$C$9/12)),MIN(MAX(F281*(1+'1. Your Debts'!$C$9/12)*'1. Your Debts'!$D$9,'1. Your Debts'!$E$9),F281*(1+'1. Your Debts'!$C$9/12))))</f>
        <v>0</v>
      </c>
      <c r="G282" s="15" t="n">
        <f aca="false">(B281*'1. Your Debts'!$C$5+C281*'1. Your Debts'!$C$6+D281*'1. Your Debts'!$C$7+E281*'1. Your Debts'!$C$8+F281*'1. Your Debts'!$C$9)/12</f>
        <v>0</v>
      </c>
      <c r="H282" s="15" t="n">
        <f aca="false">I281+G282-I282</f>
        <v>0</v>
      </c>
      <c r="I282" s="15" t="n">
        <f aca="false">SUM(B282:F282)</f>
        <v>0</v>
      </c>
    </row>
    <row r="283" customFormat="false" ht="15" hidden="false" customHeight="false" outlineLevel="0" collapsed="false">
      <c r="A283" s="10" t="n">
        <v>275</v>
      </c>
      <c r="B283" s="15" t="n">
        <f aca="false">MAX(0,B282*(1+'1. Your Debts'!$C$5/12)-IF('1. Your Debts'!$F$5&gt;0,MIN('1. Your Debts'!$F$5,B282*(1+'1. Your Debts'!$C$5/12)),MIN(MAX(B282*(1+'1. Your Debts'!$C$5/12)*'1. Your Debts'!$D$5,'1. Your Debts'!$E$5),B282*(1+'1. Your Debts'!$C$5/12))))</f>
        <v>0</v>
      </c>
      <c r="C283" s="15" t="n">
        <f aca="false">MAX(0,C282*(1+'1. Your Debts'!$C$6/12)-IF('1. Your Debts'!$F$6&gt;0,MIN('1. Your Debts'!$F$6,C282*(1+'1. Your Debts'!$C$6/12)),MIN(MAX(C282*(1+'1. Your Debts'!$C$6/12)*'1. Your Debts'!$D$6,'1. Your Debts'!$E$6),C282*(1+'1. Your Debts'!$C$6/12))))</f>
        <v>0</v>
      </c>
      <c r="D283" s="15" t="n">
        <f aca="false">MAX(0,D282*(1+'1. Your Debts'!$C$7/12)-IF('1. Your Debts'!$F$7&gt;0,MIN('1. Your Debts'!$F$7,D282*(1+'1. Your Debts'!$C$7/12)),MIN(MAX(D282*(1+'1. Your Debts'!$C$7/12)*'1. Your Debts'!$D$7,'1. Your Debts'!$E$7),D282*(1+'1. Your Debts'!$C$7/12))))</f>
        <v>0</v>
      </c>
      <c r="E283" s="15" t="n">
        <f aca="false">MAX(0,E282*(1+'1. Your Debts'!$C$8/12)-IF('1. Your Debts'!$F$8&gt;0,MIN('1. Your Debts'!$F$8,E282*(1+'1. Your Debts'!$C$8/12)),MIN(MAX(E282*(1+'1. Your Debts'!$C$8/12)*'1. Your Debts'!$D$8,'1. Your Debts'!$E$8),E282*(1+'1. Your Debts'!$C$8/12))))</f>
        <v>0</v>
      </c>
      <c r="F283" s="15" t="n">
        <f aca="false">MAX(0,F282*(1+'1. Your Debts'!$C$9/12)-IF('1. Your Debts'!$F$9&gt;0,MIN('1. Your Debts'!$F$9,F282*(1+'1. Your Debts'!$C$9/12)),MIN(MAX(F282*(1+'1. Your Debts'!$C$9/12)*'1. Your Debts'!$D$9,'1. Your Debts'!$E$9),F282*(1+'1. Your Debts'!$C$9/12))))</f>
        <v>0</v>
      </c>
      <c r="G283" s="15" t="n">
        <f aca="false">(B282*'1. Your Debts'!$C$5+C282*'1. Your Debts'!$C$6+D282*'1. Your Debts'!$C$7+E282*'1. Your Debts'!$C$8+F282*'1. Your Debts'!$C$9)/12</f>
        <v>0</v>
      </c>
      <c r="H283" s="15" t="n">
        <f aca="false">I282+G283-I283</f>
        <v>0</v>
      </c>
      <c r="I283" s="15" t="n">
        <f aca="false">SUM(B283:F283)</f>
        <v>0</v>
      </c>
    </row>
    <row r="284" customFormat="false" ht="15" hidden="false" customHeight="false" outlineLevel="0" collapsed="false">
      <c r="A284" s="10" t="n">
        <v>276</v>
      </c>
      <c r="B284" s="15" t="n">
        <f aca="false">MAX(0,B283*(1+'1. Your Debts'!$C$5/12)-IF('1. Your Debts'!$F$5&gt;0,MIN('1. Your Debts'!$F$5,B283*(1+'1. Your Debts'!$C$5/12)),MIN(MAX(B283*(1+'1. Your Debts'!$C$5/12)*'1. Your Debts'!$D$5,'1. Your Debts'!$E$5),B283*(1+'1. Your Debts'!$C$5/12))))</f>
        <v>0</v>
      </c>
      <c r="C284" s="15" t="n">
        <f aca="false">MAX(0,C283*(1+'1. Your Debts'!$C$6/12)-IF('1. Your Debts'!$F$6&gt;0,MIN('1. Your Debts'!$F$6,C283*(1+'1. Your Debts'!$C$6/12)),MIN(MAX(C283*(1+'1. Your Debts'!$C$6/12)*'1. Your Debts'!$D$6,'1. Your Debts'!$E$6),C283*(1+'1. Your Debts'!$C$6/12))))</f>
        <v>0</v>
      </c>
      <c r="D284" s="15" t="n">
        <f aca="false">MAX(0,D283*(1+'1. Your Debts'!$C$7/12)-IF('1. Your Debts'!$F$7&gt;0,MIN('1. Your Debts'!$F$7,D283*(1+'1. Your Debts'!$C$7/12)),MIN(MAX(D283*(1+'1. Your Debts'!$C$7/12)*'1. Your Debts'!$D$7,'1. Your Debts'!$E$7),D283*(1+'1. Your Debts'!$C$7/12))))</f>
        <v>0</v>
      </c>
      <c r="E284" s="15" t="n">
        <f aca="false">MAX(0,E283*(1+'1. Your Debts'!$C$8/12)-IF('1. Your Debts'!$F$8&gt;0,MIN('1. Your Debts'!$F$8,E283*(1+'1. Your Debts'!$C$8/12)),MIN(MAX(E283*(1+'1. Your Debts'!$C$8/12)*'1. Your Debts'!$D$8,'1. Your Debts'!$E$8),E283*(1+'1. Your Debts'!$C$8/12))))</f>
        <v>0</v>
      </c>
      <c r="F284" s="15" t="n">
        <f aca="false">MAX(0,F283*(1+'1. Your Debts'!$C$9/12)-IF('1. Your Debts'!$F$9&gt;0,MIN('1. Your Debts'!$F$9,F283*(1+'1. Your Debts'!$C$9/12)),MIN(MAX(F283*(1+'1. Your Debts'!$C$9/12)*'1. Your Debts'!$D$9,'1. Your Debts'!$E$9),F283*(1+'1. Your Debts'!$C$9/12))))</f>
        <v>0</v>
      </c>
      <c r="G284" s="15" t="n">
        <f aca="false">(B283*'1. Your Debts'!$C$5+C283*'1. Your Debts'!$C$6+D283*'1. Your Debts'!$C$7+E283*'1. Your Debts'!$C$8+F283*'1. Your Debts'!$C$9)/12</f>
        <v>0</v>
      </c>
      <c r="H284" s="15" t="n">
        <f aca="false">I283+G284-I284</f>
        <v>0</v>
      </c>
      <c r="I284" s="15" t="n">
        <f aca="false">SUM(B284:F284)</f>
        <v>0</v>
      </c>
    </row>
    <row r="285" customFormat="false" ht="15" hidden="false" customHeight="false" outlineLevel="0" collapsed="false">
      <c r="A285" s="10" t="n">
        <v>277</v>
      </c>
      <c r="B285" s="15" t="n">
        <f aca="false">MAX(0,B284*(1+'1. Your Debts'!$C$5/12)-IF('1. Your Debts'!$F$5&gt;0,MIN('1. Your Debts'!$F$5,B284*(1+'1. Your Debts'!$C$5/12)),MIN(MAX(B284*(1+'1. Your Debts'!$C$5/12)*'1. Your Debts'!$D$5,'1. Your Debts'!$E$5),B284*(1+'1. Your Debts'!$C$5/12))))</f>
        <v>0</v>
      </c>
      <c r="C285" s="15" t="n">
        <f aca="false">MAX(0,C284*(1+'1. Your Debts'!$C$6/12)-IF('1. Your Debts'!$F$6&gt;0,MIN('1. Your Debts'!$F$6,C284*(1+'1. Your Debts'!$C$6/12)),MIN(MAX(C284*(1+'1. Your Debts'!$C$6/12)*'1. Your Debts'!$D$6,'1. Your Debts'!$E$6),C284*(1+'1. Your Debts'!$C$6/12))))</f>
        <v>0</v>
      </c>
      <c r="D285" s="15" t="n">
        <f aca="false">MAX(0,D284*(1+'1. Your Debts'!$C$7/12)-IF('1. Your Debts'!$F$7&gt;0,MIN('1. Your Debts'!$F$7,D284*(1+'1. Your Debts'!$C$7/12)),MIN(MAX(D284*(1+'1. Your Debts'!$C$7/12)*'1. Your Debts'!$D$7,'1. Your Debts'!$E$7),D284*(1+'1. Your Debts'!$C$7/12))))</f>
        <v>0</v>
      </c>
      <c r="E285" s="15" t="n">
        <f aca="false">MAX(0,E284*(1+'1. Your Debts'!$C$8/12)-IF('1. Your Debts'!$F$8&gt;0,MIN('1. Your Debts'!$F$8,E284*(1+'1. Your Debts'!$C$8/12)),MIN(MAX(E284*(1+'1. Your Debts'!$C$8/12)*'1. Your Debts'!$D$8,'1. Your Debts'!$E$8),E284*(1+'1. Your Debts'!$C$8/12))))</f>
        <v>0</v>
      </c>
      <c r="F285" s="15" t="n">
        <f aca="false">MAX(0,F284*(1+'1. Your Debts'!$C$9/12)-IF('1. Your Debts'!$F$9&gt;0,MIN('1. Your Debts'!$F$9,F284*(1+'1. Your Debts'!$C$9/12)),MIN(MAX(F284*(1+'1. Your Debts'!$C$9/12)*'1. Your Debts'!$D$9,'1. Your Debts'!$E$9),F284*(1+'1. Your Debts'!$C$9/12))))</f>
        <v>0</v>
      </c>
      <c r="G285" s="15" t="n">
        <f aca="false">(B284*'1. Your Debts'!$C$5+C284*'1. Your Debts'!$C$6+D284*'1. Your Debts'!$C$7+E284*'1. Your Debts'!$C$8+F284*'1. Your Debts'!$C$9)/12</f>
        <v>0</v>
      </c>
      <c r="H285" s="15" t="n">
        <f aca="false">I284+G285-I285</f>
        <v>0</v>
      </c>
      <c r="I285" s="15" t="n">
        <f aca="false">SUM(B285:F285)</f>
        <v>0</v>
      </c>
    </row>
    <row r="286" customFormat="false" ht="15" hidden="false" customHeight="false" outlineLevel="0" collapsed="false">
      <c r="A286" s="10" t="n">
        <v>278</v>
      </c>
      <c r="B286" s="15" t="n">
        <f aca="false">MAX(0,B285*(1+'1. Your Debts'!$C$5/12)-IF('1. Your Debts'!$F$5&gt;0,MIN('1. Your Debts'!$F$5,B285*(1+'1. Your Debts'!$C$5/12)),MIN(MAX(B285*(1+'1. Your Debts'!$C$5/12)*'1. Your Debts'!$D$5,'1. Your Debts'!$E$5),B285*(1+'1. Your Debts'!$C$5/12))))</f>
        <v>0</v>
      </c>
      <c r="C286" s="15" t="n">
        <f aca="false">MAX(0,C285*(1+'1. Your Debts'!$C$6/12)-IF('1. Your Debts'!$F$6&gt;0,MIN('1. Your Debts'!$F$6,C285*(1+'1. Your Debts'!$C$6/12)),MIN(MAX(C285*(1+'1. Your Debts'!$C$6/12)*'1. Your Debts'!$D$6,'1. Your Debts'!$E$6),C285*(1+'1. Your Debts'!$C$6/12))))</f>
        <v>0</v>
      </c>
      <c r="D286" s="15" t="n">
        <f aca="false">MAX(0,D285*(1+'1. Your Debts'!$C$7/12)-IF('1. Your Debts'!$F$7&gt;0,MIN('1. Your Debts'!$F$7,D285*(1+'1. Your Debts'!$C$7/12)),MIN(MAX(D285*(1+'1. Your Debts'!$C$7/12)*'1. Your Debts'!$D$7,'1. Your Debts'!$E$7),D285*(1+'1. Your Debts'!$C$7/12))))</f>
        <v>0</v>
      </c>
      <c r="E286" s="15" t="n">
        <f aca="false">MAX(0,E285*(1+'1. Your Debts'!$C$8/12)-IF('1. Your Debts'!$F$8&gt;0,MIN('1. Your Debts'!$F$8,E285*(1+'1. Your Debts'!$C$8/12)),MIN(MAX(E285*(1+'1. Your Debts'!$C$8/12)*'1. Your Debts'!$D$8,'1. Your Debts'!$E$8),E285*(1+'1. Your Debts'!$C$8/12))))</f>
        <v>0</v>
      </c>
      <c r="F286" s="15" t="n">
        <f aca="false">MAX(0,F285*(1+'1. Your Debts'!$C$9/12)-IF('1. Your Debts'!$F$9&gt;0,MIN('1. Your Debts'!$F$9,F285*(1+'1. Your Debts'!$C$9/12)),MIN(MAX(F285*(1+'1. Your Debts'!$C$9/12)*'1. Your Debts'!$D$9,'1. Your Debts'!$E$9),F285*(1+'1. Your Debts'!$C$9/12))))</f>
        <v>0</v>
      </c>
      <c r="G286" s="15" t="n">
        <f aca="false">(B285*'1. Your Debts'!$C$5+C285*'1. Your Debts'!$C$6+D285*'1. Your Debts'!$C$7+E285*'1. Your Debts'!$C$8+F285*'1. Your Debts'!$C$9)/12</f>
        <v>0</v>
      </c>
      <c r="H286" s="15" t="n">
        <f aca="false">I285+G286-I286</f>
        <v>0</v>
      </c>
      <c r="I286" s="15" t="n">
        <f aca="false">SUM(B286:F286)</f>
        <v>0</v>
      </c>
    </row>
    <row r="287" customFormat="false" ht="15" hidden="false" customHeight="false" outlineLevel="0" collapsed="false">
      <c r="A287" s="10" t="n">
        <v>279</v>
      </c>
      <c r="B287" s="15" t="n">
        <f aca="false">MAX(0,B286*(1+'1. Your Debts'!$C$5/12)-IF('1. Your Debts'!$F$5&gt;0,MIN('1. Your Debts'!$F$5,B286*(1+'1. Your Debts'!$C$5/12)),MIN(MAX(B286*(1+'1. Your Debts'!$C$5/12)*'1. Your Debts'!$D$5,'1. Your Debts'!$E$5),B286*(1+'1. Your Debts'!$C$5/12))))</f>
        <v>0</v>
      </c>
      <c r="C287" s="15" t="n">
        <f aca="false">MAX(0,C286*(1+'1. Your Debts'!$C$6/12)-IF('1. Your Debts'!$F$6&gt;0,MIN('1. Your Debts'!$F$6,C286*(1+'1. Your Debts'!$C$6/12)),MIN(MAX(C286*(1+'1. Your Debts'!$C$6/12)*'1. Your Debts'!$D$6,'1. Your Debts'!$E$6),C286*(1+'1. Your Debts'!$C$6/12))))</f>
        <v>0</v>
      </c>
      <c r="D287" s="15" t="n">
        <f aca="false">MAX(0,D286*(1+'1. Your Debts'!$C$7/12)-IF('1. Your Debts'!$F$7&gt;0,MIN('1. Your Debts'!$F$7,D286*(1+'1. Your Debts'!$C$7/12)),MIN(MAX(D286*(1+'1. Your Debts'!$C$7/12)*'1. Your Debts'!$D$7,'1. Your Debts'!$E$7),D286*(1+'1. Your Debts'!$C$7/12))))</f>
        <v>0</v>
      </c>
      <c r="E287" s="15" t="n">
        <f aca="false">MAX(0,E286*(1+'1. Your Debts'!$C$8/12)-IF('1. Your Debts'!$F$8&gt;0,MIN('1. Your Debts'!$F$8,E286*(1+'1. Your Debts'!$C$8/12)),MIN(MAX(E286*(1+'1. Your Debts'!$C$8/12)*'1. Your Debts'!$D$8,'1. Your Debts'!$E$8),E286*(1+'1. Your Debts'!$C$8/12))))</f>
        <v>0</v>
      </c>
      <c r="F287" s="15" t="n">
        <f aca="false">MAX(0,F286*(1+'1. Your Debts'!$C$9/12)-IF('1. Your Debts'!$F$9&gt;0,MIN('1. Your Debts'!$F$9,F286*(1+'1. Your Debts'!$C$9/12)),MIN(MAX(F286*(1+'1. Your Debts'!$C$9/12)*'1. Your Debts'!$D$9,'1. Your Debts'!$E$9),F286*(1+'1. Your Debts'!$C$9/12))))</f>
        <v>0</v>
      </c>
      <c r="G287" s="15" t="n">
        <f aca="false">(B286*'1. Your Debts'!$C$5+C286*'1. Your Debts'!$C$6+D286*'1. Your Debts'!$C$7+E286*'1. Your Debts'!$C$8+F286*'1. Your Debts'!$C$9)/12</f>
        <v>0</v>
      </c>
      <c r="H287" s="15" t="n">
        <f aca="false">I286+G287-I287</f>
        <v>0</v>
      </c>
      <c r="I287" s="15" t="n">
        <f aca="false">SUM(B287:F287)</f>
        <v>0</v>
      </c>
    </row>
    <row r="288" customFormat="false" ht="15" hidden="false" customHeight="false" outlineLevel="0" collapsed="false">
      <c r="A288" s="10" t="n">
        <v>280</v>
      </c>
      <c r="B288" s="15" t="n">
        <f aca="false">MAX(0,B287*(1+'1. Your Debts'!$C$5/12)-IF('1. Your Debts'!$F$5&gt;0,MIN('1. Your Debts'!$F$5,B287*(1+'1. Your Debts'!$C$5/12)),MIN(MAX(B287*(1+'1. Your Debts'!$C$5/12)*'1. Your Debts'!$D$5,'1. Your Debts'!$E$5),B287*(1+'1. Your Debts'!$C$5/12))))</f>
        <v>0</v>
      </c>
      <c r="C288" s="15" t="n">
        <f aca="false">MAX(0,C287*(1+'1. Your Debts'!$C$6/12)-IF('1. Your Debts'!$F$6&gt;0,MIN('1. Your Debts'!$F$6,C287*(1+'1. Your Debts'!$C$6/12)),MIN(MAX(C287*(1+'1. Your Debts'!$C$6/12)*'1. Your Debts'!$D$6,'1. Your Debts'!$E$6),C287*(1+'1. Your Debts'!$C$6/12))))</f>
        <v>0</v>
      </c>
      <c r="D288" s="15" t="n">
        <f aca="false">MAX(0,D287*(1+'1. Your Debts'!$C$7/12)-IF('1. Your Debts'!$F$7&gt;0,MIN('1. Your Debts'!$F$7,D287*(1+'1. Your Debts'!$C$7/12)),MIN(MAX(D287*(1+'1. Your Debts'!$C$7/12)*'1. Your Debts'!$D$7,'1. Your Debts'!$E$7),D287*(1+'1. Your Debts'!$C$7/12))))</f>
        <v>0</v>
      </c>
      <c r="E288" s="15" t="n">
        <f aca="false">MAX(0,E287*(1+'1. Your Debts'!$C$8/12)-IF('1. Your Debts'!$F$8&gt;0,MIN('1. Your Debts'!$F$8,E287*(1+'1. Your Debts'!$C$8/12)),MIN(MAX(E287*(1+'1. Your Debts'!$C$8/12)*'1. Your Debts'!$D$8,'1. Your Debts'!$E$8),E287*(1+'1. Your Debts'!$C$8/12))))</f>
        <v>0</v>
      </c>
      <c r="F288" s="15" t="n">
        <f aca="false">MAX(0,F287*(1+'1. Your Debts'!$C$9/12)-IF('1. Your Debts'!$F$9&gt;0,MIN('1. Your Debts'!$F$9,F287*(1+'1. Your Debts'!$C$9/12)),MIN(MAX(F287*(1+'1. Your Debts'!$C$9/12)*'1. Your Debts'!$D$9,'1. Your Debts'!$E$9),F287*(1+'1. Your Debts'!$C$9/12))))</f>
        <v>0</v>
      </c>
      <c r="G288" s="15" t="n">
        <f aca="false">(B287*'1. Your Debts'!$C$5+C287*'1. Your Debts'!$C$6+D287*'1. Your Debts'!$C$7+E287*'1. Your Debts'!$C$8+F287*'1. Your Debts'!$C$9)/12</f>
        <v>0</v>
      </c>
      <c r="H288" s="15" t="n">
        <f aca="false">I287+G288-I288</f>
        <v>0</v>
      </c>
      <c r="I288" s="15" t="n">
        <f aca="false">SUM(B288:F288)</f>
        <v>0</v>
      </c>
    </row>
    <row r="289" customFormat="false" ht="15" hidden="false" customHeight="false" outlineLevel="0" collapsed="false">
      <c r="A289" s="10" t="n">
        <v>281</v>
      </c>
      <c r="B289" s="15" t="n">
        <f aca="false">MAX(0,B288*(1+'1. Your Debts'!$C$5/12)-IF('1. Your Debts'!$F$5&gt;0,MIN('1. Your Debts'!$F$5,B288*(1+'1. Your Debts'!$C$5/12)),MIN(MAX(B288*(1+'1. Your Debts'!$C$5/12)*'1. Your Debts'!$D$5,'1. Your Debts'!$E$5),B288*(1+'1. Your Debts'!$C$5/12))))</f>
        <v>0</v>
      </c>
      <c r="C289" s="15" t="n">
        <f aca="false">MAX(0,C288*(1+'1. Your Debts'!$C$6/12)-IF('1. Your Debts'!$F$6&gt;0,MIN('1. Your Debts'!$F$6,C288*(1+'1. Your Debts'!$C$6/12)),MIN(MAX(C288*(1+'1. Your Debts'!$C$6/12)*'1. Your Debts'!$D$6,'1. Your Debts'!$E$6),C288*(1+'1. Your Debts'!$C$6/12))))</f>
        <v>0</v>
      </c>
      <c r="D289" s="15" t="n">
        <f aca="false">MAX(0,D288*(1+'1. Your Debts'!$C$7/12)-IF('1. Your Debts'!$F$7&gt;0,MIN('1. Your Debts'!$F$7,D288*(1+'1. Your Debts'!$C$7/12)),MIN(MAX(D288*(1+'1. Your Debts'!$C$7/12)*'1. Your Debts'!$D$7,'1. Your Debts'!$E$7),D288*(1+'1. Your Debts'!$C$7/12))))</f>
        <v>0</v>
      </c>
      <c r="E289" s="15" t="n">
        <f aca="false">MAX(0,E288*(1+'1. Your Debts'!$C$8/12)-IF('1. Your Debts'!$F$8&gt;0,MIN('1. Your Debts'!$F$8,E288*(1+'1. Your Debts'!$C$8/12)),MIN(MAX(E288*(1+'1. Your Debts'!$C$8/12)*'1. Your Debts'!$D$8,'1. Your Debts'!$E$8),E288*(1+'1. Your Debts'!$C$8/12))))</f>
        <v>0</v>
      </c>
      <c r="F289" s="15" t="n">
        <f aca="false">MAX(0,F288*(1+'1. Your Debts'!$C$9/12)-IF('1. Your Debts'!$F$9&gt;0,MIN('1. Your Debts'!$F$9,F288*(1+'1. Your Debts'!$C$9/12)),MIN(MAX(F288*(1+'1. Your Debts'!$C$9/12)*'1. Your Debts'!$D$9,'1. Your Debts'!$E$9),F288*(1+'1. Your Debts'!$C$9/12))))</f>
        <v>0</v>
      </c>
      <c r="G289" s="15" t="n">
        <f aca="false">(B288*'1. Your Debts'!$C$5+C288*'1. Your Debts'!$C$6+D288*'1. Your Debts'!$C$7+E288*'1. Your Debts'!$C$8+F288*'1. Your Debts'!$C$9)/12</f>
        <v>0</v>
      </c>
      <c r="H289" s="15" t="n">
        <f aca="false">I288+G289-I289</f>
        <v>0</v>
      </c>
      <c r="I289" s="15" t="n">
        <f aca="false">SUM(B289:F289)</f>
        <v>0</v>
      </c>
    </row>
    <row r="290" customFormat="false" ht="15" hidden="false" customHeight="false" outlineLevel="0" collapsed="false">
      <c r="A290" s="10" t="n">
        <v>282</v>
      </c>
      <c r="B290" s="15" t="n">
        <f aca="false">MAX(0,B289*(1+'1. Your Debts'!$C$5/12)-IF('1. Your Debts'!$F$5&gt;0,MIN('1. Your Debts'!$F$5,B289*(1+'1. Your Debts'!$C$5/12)),MIN(MAX(B289*(1+'1. Your Debts'!$C$5/12)*'1. Your Debts'!$D$5,'1. Your Debts'!$E$5),B289*(1+'1. Your Debts'!$C$5/12))))</f>
        <v>0</v>
      </c>
      <c r="C290" s="15" t="n">
        <f aca="false">MAX(0,C289*(1+'1. Your Debts'!$C$6/12)-IF('1. Your Debts'!$F$6&gt;0,MIN('1. Your Debts'!$F$6,C289*(1+'1. Your Debts'!$C$6/12)),MIN(MAX(C289*(1+'1. Your Debts'!$C$6/12)*'1. Your Debts'!$D$6,'1. Your Debts'!$E$6),C289*(1+'1. Your Debts'!$C$6/12))))</f>
        <v>0</v>
      </c>
      <c r="D290" s="15" t="n">
        <f aca="false">MAX(0,D289*(1+'1. Your Debts'!$C$7/12)-IF('1. Your Debts'!$F$7&gt;0,MIN('1. Your Debts'!$F$7,D289*(1+'1. Your Debts'!$C$7/12)),MIN(MAX(D289*(1+'1. Your Debts'!$C$7/12)*'1. Your Debts'!$D$7,'1. Your Debts'!$E$7),D289*(1+'1. Your Debts'!$C$7/12))))</f>
        <v>0</v>
      </c>
      <c r="E290" s="15" t="n">
        <f aca="false">MAX(0,E289*(1+'1. Your Debts'!$C$8/12)-IF('1. Your Debts'!$F$8&gt;0,MIN('1. Your Debts'!$F$8,E289*(1+'1. Your Debts'!$C$8/12)),MIN(MAX(E289*(1+'1. Your Debts'!$C$8/12)*'1. Your Debts'!$D$8,'1. Your Debts'!$E$8),E289*(1+'1. Your Debts'!$C$8/12))))</f>
        <v>0</v>
      </c>
      <c r="F290" s="15" t="n">
        <f aca="false">MAX(0,F289*(1+'1. Your Debts'!$C$9/12)-IF('1. Your Debts'!$F$9&gt;0,MIN('1. Your Debts'!$F$9,F289*(1+'1. Your Debts'!$C$9/12)),MIN(MAX(F289*(1+'1. Your Debts'!$C$9/12)*'1. Your Debts'!$D$9,'1. Your Debts'!$E$9),F289*(1+'1. Your Debts'!$C$9/12))))</f>
        <v>0</v>
      </c>
      <c r="G290" s="15" t="n">
        <f aca="false">(B289*'1. Your Debts'!$C$5+C289*'1. Your Debts'!$C$6+D289*'1. Your Debts'!$C$7+E289*'1. Your Debts'!$C$8+F289*'1. Your Debts'!$C$9)/12</f>
        <v>0</v>
      </c>
      <c r="H290" s="15" t="n">
        <f aca="false">I289+G290-I290</f>
        <v>0</v>
      </c>
      <c r="I290" s="15" t="n">
        <f aca="false">SUM(B290:F290)</f>
        <v>0</v>
      </c>
    </row>
    <row r="291" customFormat="false" ht="15" hidden="false" customHeight="false" outlineLevel="0" collapsed="false">
      <c r="A291" s="10" t="n">
        <v>283</v>
      </c>
      <c r="B291" s="15" t="n">
        <f aca="false">MAX(0,B290*(1+'1. Your Debts'!$C$5/12)-IF('1. Your Debts'!$F$5&gt;0,MIN('1. Your Debts'!$F$5,B290*(1+'1. Your Debts'!$C$5/12)),MIN(MAX(B290*(1+'1. Your Debts'!$C$5/12)*'1. Your Debts'!$D$5,'1. Your Debts'!$E$5),B290*(1+'1. Your Debts'!$C$5/12))))</f>
        <v>0</v>
      </c>
      <c r="C291" s="15" t="n">
        <f aca="false">MAX(0,C290*(1+'1. Your Debts'!$C$6/12)-IF('1. Your Debts'!$F$6&gt;0,MIN('1. Your Debts'!$F$6,C290*(1+'1. Your Debts'!$C$6/12)),MIN(MAX(C290*(1+'1. Your Debts'!$C$6/12)*'1. Your Debts'!$D$6,'1. Your Debts'!$E$6),C290*(1+'1. Your Debts'!$C$6/12))))</f>
        <v>0</v>
      </c>
      <c r="D291" s="15" t="n">
        <f aca="false">MAX(0,D290*(1+'1. Your Debts'!$C$7/12)-IF('1. Your Debts'!$F$7&gt;0,MIN('1. Your Debts'!$F$7,D290*(1+'1. Your Debts'!$C$7/12)),MIN(MAX(D290*(1+'1. Your Debts'!$C$7/12)*'1. Your Debts'!$D$7,'1. Your Debts'!$E$7),D290*(1+'1. Your Debts'!$C$7/12))))</f>
        <v>0</v>
      </c>
      <c r="E291" s="15" t="n">
        <f aca="false">MAX(0,E290*(1+'1. Your Debts'!$C$8/12)-IF('1. Your Debts'!$F$8&gt;0,MIN('1. Your Debts'!$F$8,E290*(1+'1. Your Debts'!$C$8/12)),MIN(MAX(E290*(1+'1. Your Debts'!$C$8/12)*'1. Your Debts'!$D$8,'1. Your Debts'!$E$8),E290*(1+'1. Your Debts'!$C$8/12))))</f>
        <v>0</v>
      </c>
      <c r="F291" s="15" t="n">
        <f aca="false">MAX(0,F290*(1+'1. Your Debts'!$C$9/12)-IF('1. Your Debts'!$F$9&gt;0,MIN('1. Your Debts'!$F$9,F290*(1+'1. Your Debts'!$C$9/12)),MIN(MAX(F290*(1+'1. Your Debts'!$C$9/12)*'1. Your Debts'!$D$9,'1. Your Debts'!$E$9),F290*(1+'1. Your Debts'!$C$9/12))))</f>
        <v>0</v>
      </c>
      <c r="G291" s="15" t="n">
        <f aca="false">(B290*'1. Your Debts'!$C$5+C290*'1. Your Debts'!$C$6+D290*'1. Your Debts'!$C$7+E290*'1. Your Debts'!$C$8+F290*'1. Your Debts'!$C$9)/12</f>
        <v>0</v>
      </c>
      <c r="H291" s="15" t="n">
        <f aca="false">I290+G291-I291</f>
        <v>0</v>
      </c>
      <c r="I291" s="15" t="n">
        <f aca="false">SUM(B291:F291)</f>
        <v>0</v>
      </c>
    </row>
    <row r="292" customFormat="false" ht="15" hidden="false" customHeight="false" outlineLevel="0" collapsed="false">
      <c r="A292" s="10" t="n">
        <v>284</v>
      </c>
      <c r="B292" s="15" t="n">
        <f aca="false">MAX(0,B291*(1+'1. Your Debts'!$C$5/12)-IF('1. Your Debts'!$F$5&gt;0,MIN('1. Your Debts'!$F$5,B291*(1+'1. Your Debts'!$C$5/12)),MIN(MAX(B291*(1+'1. Your Debts'!$C$5/12)*'1. Your Debts'!$D$5,'1. Your Debts'!$E$5),B291*(1+'1. Your Debts'!$C$5/12))))</f>
        <v>0</v>
      </c>
      <c r="C292" s="15" t="n">
        <f aca="false">MAX(0,C291*(1+'1. Your Debts'!$C$6/12)-IF('1. Your Debts'!$F$6&gt;0,MIN('1. Your Debts'!$F$6,C291*(1+'1. Your Debts'!$C$6/12)),MIN(MAX(C291*(1+'1. Your Debts'!$C$6/12)*'1. Your Debts'!$D$6,'1. Your Debts'!$E$6),C291*(1+'1. Your Debts'!$C$6/12))))</f>
        <v>0</v>
      </c>
      <c r="D292" s="15" t="n">
        <f aca="false">MAX(0,D291*(1+'1. Your Debts'!$C$7/12)-IF('1. Your Debts'!$F$7&gt;0,MIN('1. Your Debts'!$F$7,D291*(1+'1. Your Debts'!$C$7/12)),MIN(MAX(D291*(1+'1. Your Debts'!$C$7/12)*'1. Your Debts'!$D$7,'1. Your Debts'!$E$7),D291*(1+'1. Your Debts'!$C$7/12))))</f>
        <v>0</v>
      </c>
      <c r="E292" s="15" t="n">
        <f aca="false">MAX(0,E291*(1+'1. Your Debts'!$C$8/12)-IF('1. Your Debts'!$F$8&gt;0,MIN('1. Your Debts'!$F$8,E291*(1+'1. Your Debts'!$C$8/12)),MIN(MAX(E291*(1+'1. Your Debts'!$C$8/12)*'1. Your Debts'!$D$8,'1. Your Debts'!$E$8),E291*(1+'1. Your Debts'!$C$8/12))))</f>
        <v>0</v>
      </c>
      <c r="F292" s="15" t="n">
        <f aca="false">MAX(0,F291*(1+'1. Your Debts'!$C$9/12)-IF('1. Your Debts'!$F$9&gt;0,MIN('1. Your Debts'!$F$9,F291*(1+'1. Your Debts'!$C$9/12)),MIN(MAX(F291*(1+'1. Your Debts'!$C$9/12)*'1. Your Debts'!$D$9,'1. Your Debts'!$E$9),F291*(1+'1. Your Debts'!$C$9/12))))</f>
        <v>0</v>
      </c>
      <c r="G292" s="15" t="n">
        <f aca="false">(B291*'1. Your Debts'!$C$5+C291*'1. Your Debts'!$C$6+D291*'1. Your Debts'!$C$7+E291*'1. Your Debts'!$C$8+F291*'1. Your Debts'!$C$9)/12</f>
        <v>0</v>
      </c>
      <c r="H292" s="15" t="n">
        <f aca="false">I291+G292-I292</f>
        <v>0</v>
      </c>
      <c r="I292" s="15" t="n">
        <f aca="false">SUM(B292:F292)</f>
        <v>0</v>
      </c>
    </row>
    <row r="293" customFormat="false" ht="15" hidden="false" customHeight="false" outlineLevel="0" collapsed="false">
      <c r="A293" s="10" t="n">
        <v>285</v>
      </c>
      <c r="B293" s="15" t="n">
        <f aca="false">MAX(0,B292*(1+'1. Your Debts'!$C$5/12)-IF('1. Your Debts'!$F$5&gt;0,MIN('1. Your Debts'!$F$5,B292*(1+'1. Your Debts'!$C$5/12)),MIN(MAX(B292*(1+'1. Your Debts'!$C$5/12)*'1. Your Debts'!$D$5,'1. Your Debts'!$E$5),B292*(1+'1. Your Debts'!$C$5/12))))</f>
        <v>0</v>
      </c>
      <c r="C293" s="15" t="n">
        <f aca="false">MAX(0,C292*(1+'1. Your Debts'!$C$6/12)-IF('1. Your Debts'!$F$6&gt;0,MIN('1. Your Debts'!$F$6,C292*(1+'1. Your Debts'!$C$6/12)),MIN(MAX(C292*(1+'1. Your Debts'!$C$6/12)*'1. Your Debts'!$D$6,'1. Your Debts'!$E$6),C292*(1+'1. Your Debts'!$C$6/12))))</f>
        <v>0</v>
      </c>
      <c r="D293" s="15" t="n">
        <f aca="false">MAX(0,D292*(1+'1. Your Debts'!$C$7/12)-IF('1. Your Debts'!$F$7&gt;0,MIN('1. Your Debts'!$F$7,D292*(1+'1. Your Debts'!$C$7/12)),MIN(MAX(D292*(1+'1. Your Debts'!$C$7/12)*'1. Your Debts'!$D$7,'1. Your Debts'!$E$7),D292*(1+'1. Your Debts'!$C$7/12))))</f>
        <v>0</v>
      </c>
      <c r="E293" s="15" t="n">
        <f aca="false">MAX(0,E292*(1+'1. Your Debts'!$C$8/12)-IF('1. Your Debts'!$F$8&gt;0,MIN('1. Your Debts'!$F$8,E292*(1+'1. Your Debts'!$C$8/12)),MIN(MAX(E292*(1+'1. Your Debts'!$C$8/12)*'1. Your Debts'!$D$8,'1. Your Debts'!$E$8),E292*(1+'1. Your Debts'!$C$8/12))))</f>
        <v>0</v>
      </c>
      <c r="F293" s="15" t="n">
        <f aca="false">MAX(0,F292*(1+'1. Your Debts'!$C$9/12)-IF('1. Your Debts'!$F$9&gt;0,MIN('1. Your Debts'!$F$9,F292*(1+'1. Your Debts'!$C$9/12)),MIN(MAX(F292*(1+'1. Your Debts'!$C$9/12)*'1. Your Debts'!$D$9,'1. Your Debts'!$E$9),F292*(1+'1. Your Debts'!$C$9/12))))</f>
        <v>0</v>
      </c>
      <c r="G293" s="15" t="n">
        <f aca="false">(B292*'1. Your Debts'!$C$5+C292*'1. Your Debts'!$C$6+D292*'1. Your Debts'!$C$7+E292*'1. Your Debts'!$C$8+F292*'1. Your Debts'!$C$9)/12</f>
        <v>0</v>
      </c>
      <c r="H293" s="15" t="n">
        <f aca="false">I292+G293-I293</f>
        <v>0</v>
      </c>
      <c r="I293" s="15" t="n">
        <f aca="false">SUM(B293:F293)</f>
        <v>0</v>
      </c>
    </row>
    <row r="294" customFormat="false" ht="15" hidden="false" customHeight="false" outlineLevel="0" collapsed="false">
      <c r="A294" s="10" t="n">
        <v>286</v>
      </c>
      <c r="B294" s="15" t="n">
        <f aca="false">MAX(0,B293*(1+'1. Your Debts'!$C$5/12)-IF('1. Your Debts'!$F$5&gt;0,MIN('1. Your Debts'!$F$5,B293*(1+'1. Your Debts'!$C$5/12)),MIN(MAX(B293*(1+'1. Your Debts'!$C$5/12)*'1. Your Debts'!$D$5,'1. Your Debts'!$E$5),B293*(1+'1. Your Debts'!$C$5/12))))</f>
        <v>0</v>
      </c>
      <c r="C294" s="15" t="n">
        <f aca="false">MAX(0,C293*(1+'1. Your Debts'!$C$6/12)-IF('1. Your Debts'!$F$6&gt;0,MIN('1. Your Debts'!$F$6,C293*(1+'1. Your Debts'!$C$6/12)),MIN(MAX(C293*(1+'1. Your Debts'!$C$6/12)*'1. Your Debts'!$D$6,'1. Your Debts'!$E$6),C293*(1+'1. Your Debts'!$C$6/12))))</f>
        <v>0</v>
      </c>
      <c r="D294" s="15" t="n">
        <f aca="false">MAX(0,D293*(1+'1. Your Debts'!$C$7/12)-IF('1. Your Debts'!$F$7&gt;0,MIN('1. Your Debts'!$F$7,D293*(1+'1. Your Debts'!$C$7/12)),MIN(MAX(D293*(1+'1. Your Debts'!$C$7/12)*'1. Your Debts'!$D$7,'1. Your Debts'!$E$7),D293*(1+'1. Your Debts'!$C$7/12))))</f>
        <v>0</v>
      </c>
      <c r="E294" s="15" t="n">
        <f aca="false">MAX(0,E293*(1+'1. Your Debts'!$C$8/12)-IF('1. Your Debts'!$F$8&gt;0,MIN('1. Your Debts'!$F$8,E293*(1+'1. Your Debts'!$C$8/12)),MIN(MAX(E293*(1+'1. Your Debts'!$C$8/12)*'1. Your Debts'!$D$8,'1. Your Debts'!$E$8),E293*(1+'1. Your Debts'!$C$8/12))))</f>
        <v>0</v>
      </c>
      <c r="F294" s="15" t="n">
        <f aca="false">MAX(0,F293*(1+'1. Your Debts'!$C$9/12)-IF('1. Your Debts'!$F$9&gt;0,MIN('1. Your Debts'!$F$9,F293*(1+'1. Your Debts'!$C$9/12)),MIN(MAX(F293*(1+'1. Your Debts'!$C$9/12)*'1. Your Debts'!$D$9,'1. Your Debts'!$E$9),F293*(1+'1. Your Debts'!$C$9/12))))</f>
        <v>0</v>
      </c>
      <c r="G294" s="15" t="n">
        <f aca="false">(B293*'1. Your Debts'!$C$5+C293*'1. Your Debts'!$C$6+D293*'1. Your Debts'!$C$7+E293*'1. Your Debts'!$C$8+F293*'1. Your Debts'!$C$9)/12</f>
        <v>0</v>
      </c>
      <c r="H294" s="15" t="n">
        <f aca="false">I293+G294-I294</f>
        <v>0</v>
      </c>
      <c r="I294" s="15" t="n">
        <f aca="false">SUM(B294:F294)</f>
        <v>0</v>
      </c>
    </row>
    <row r="295" customFormat="false" ht="15" hidden="false" customHeight="false" outlineLevel="0" collapsed="false">
      <c r="A295" s="10" t="n">
        <v>287</v>
      </c>
      <c r="B295" s="15" t="n">
        <f aca="false">MAX(0,B294*(1+'1. Your Debts'!$C$5/12)-IF('1. Your Debts'!$F$5&gt;0,MIN('1. Your Debts'!$F$5,B294*(1+'1. Your Debts'!$C$5/12)),MIN(MAX(B294*(1+'1. Your Debts'!$C$5/12)*'1. Your Debts'!$D$5,'1. Your Debts'!$E$5),B294*(1+'1. Your Debts'!$C$5/12))))</f>
        <v>0</v>
      </c>
      <c r="C295" s="15" t="n">
        <f aca="false">MAX(0,C294*(1+'1. Your Debts'!$C$6/12)-IF('1. Your Debts'!$F$6&gt;0,MIN('1. Your Debts'!$F$6,C294*(1+'1. Your Debts'!$C$6/12)),MIN(MAX(C294*(1+'1. Your Debts'!$C$6/12)*'1. Your Debts'!$D$6,'1. Your Debts'!$E$6),C294*(1+'1. Your Debts'!$C$6/12))))</f>
        <v>0</v>
      </c>
      <c r="D295" s="15" t="n">
        <f aca="false">MAX(0,D294*(1+'1. Your Debts'!$C$7/12)-IF('1. Your Debts'!$F$7&gt;0,MIN('1. Your Debts'!$F$7,D294*(1+'1. Your Debts'!$C$7/12)),MIN(MAX(D294*(1+'1. Your Debts'!$C$7/12)*'1. Your Debts'!$D$7,'1. Your Debts'!$E$7),D294*(1+'1. Your Debts'!$C$7/12))))</f>
        <v>0</v>
      </c>
      <c r="E295" s="15" t="n">
        <f aca="false">MAX(0,E294*(1+'1. Your Debts'!$C$8/12)-IF('1. Your Debts'!$F$8&gt;0,MIN('1. Your Debts'!$F$8,E294*(1+'1. Your Debts'!$C$8/12)),MIN(MAX(E294*(1+'1. Your Debts'!$C$8/12)*'1. Your Debts'!$D$8,'1. Your Debts'!$E$8),E294*(1+'1. Your Debts'!$C$8/12))))</f>
        <v>0</v>
      </c>
      <c r="F295" s="15" t="n">
        <f aca="false">MAX(0,F294*(1+'1. Your Debts'!$C$9/12)-IF('1. Your Debts'!$F$9&gt;0,MIN('1. Your Debts'!$F$9,F294*(1+'1. Your Debts'!$C$9/12)),MIN(MAX(F294*(1+'1. Your Debts'!$C$9/12)*'1. Your Debts'!$D$9,'1. Your Debts'!$E$9),F294*(1+'1. Your Debts'!$C$9/12))))</f>
        <v>0</v>
      </c>
      <c r="G295" s="15" t="n">
        <f aca="false">(B294*'1. Your Debts'!$C$5+C294*'1. Your Debts'!$C$6+D294*'1. Your Debts'!$C$7+E294*'1. Your Debts'!$C$8+F294*'1. Your Debts'!$C$9)/12</f>
        <v>0</v>
      </c>
      <c r="H295" s="15" t="n">
        <f aca="false">I294+G295-I295</f>
        <v>0</v>
      </c>
      <c r="I295" s="15" t="n">
        <f aca="false">SUM(B295:F295)</f>
        <v>0</v>
      </c>
    </row>
    <row r="296" customFormat="false" ht="15" hidden="false" customHeight="false" outlineLevel="0" collapsed="false">
      <c r="A296" s="10" t="n">
        <v>288</v>
      </c>
      <c r="B296" s="15" t="n">
        <f aca="false">MAX(0,B295*(1+'1. Your Debts'!$C$5/12)-IF('1. Your Debts'!$F$5&gt;0,MIN('1. Your Debts'!$F$5,B295*(1+'1. Your Debts'!$C$5/12)),MIN(MAX(B295*(1+'1. Your Debts'!$C$5/12)*'1. Your Debts'!$D$5,'1. Your Debts'!$E$5),B295*(1+'1. Your Debts'!$C$5/12))))</f>
        <v>0</v>
      </c>
      <c r="C296" s="15" t="n">
        <f aca="false">MAX(0,C295*(1+'1. Your Debts'!$C$6/12)-IF('1. Your Debts'!$F$6&gt;0,MIN('1. Your Debts'!$F$6,C295*(1+'1. Your Debts'!$C$6/12)),MIN(MAX(C295*(1+'1. Your Debts'!$C$6/12)*'1. Your Debts'!$D$6,'1. Your Debts'!$E$6),C295*(1+'1. Your Debts'!$C$6/12))))</f>
        <v>0</v>
      </c>
      <c r="D296" s="15" t="n">
        <f aca="false">MAX(0,D295*(1+'1. Your Debts'!$C$7/12)-IF('1. Your Debts'!$F$7&gt;0,MIN('1. Your Debts'!$F$7,D295*(1+'1. Your Debts'!$C$7/12)),MIN(MAX(D295*(1+'1. Your Debts'!$C$7/12)*'1. Your Debts'!$D$7,'1. Your Debts'!$E$7),D295*(1+'1. Your Debts'!$C$7/12))))</f>
        <v>0</v>
      </c>
      <c r="E296" s="15" t="n">
        <f aca="false">MAX(0,E295*(1+'1. Your Debts'!$C$8/12)-IF('1. Your Debts'!$F$8&gt;0,MIN('1. Your Debts'!$F$8,E295*(1+'1. Your Debts'!$C$8/12)),MIN(MAX(E295*(1+'1. Your Debts'!$C$8/12)*'1. Your Debts'!$D$8,'1. Your Debts'!$E$8),E295*(1+'1. Your Debts'!$C$8/12))))</f>
        <v>0</v>
      </c>
      <c r="F296" s="15" t="n">
        <f aca="false">MAX(0,F295*(1+'1. Your Debts'!$C$9/12)-IF('1. Your Debts'!$F$9&gt;0,MIN('1. Your Debts'!$F$9,F295*(1+'1. Your Debts'!$C$9/12)),MIN(MAX(F295*(1+'1. Your Debts'!$C$9/12)*'1. Your Debts'!$D$9,'1. Your Debts'!$E$9),F295*(1+'1. Your Debts'!$C$9/12))))</f>
        <v>0</v>
      </c>
      <c r="G296" s="15" t="n">
        <f aca="false">(B295*'1. Your Debts'!$C$5+C295*'1. Your Debts'!$C$6+D295*'1. Your Debts'!$C$7+E295*'1. Your Debts'!$C$8+F295*'1. Your Debts'!$C$9)/12</f>
        <v>0</v>
      </c>
      <c r="H296" s="15" t="n">
        <f aca="false">I295+G296-I296</f>
        <v>0</v>
      </c>
      <c r="I296" s="15" t="n">
        <f aca="false">SUM(B296:F296)</f>
        <v>0</v>
      </c>
    </row>
    <row r="297" customFormat="false" ht="15" hidden="false" customHeight="false" outlineLevel="0" collapsed="false">
      <c r="A297" s="10" t="n">
        <v>289</v>
      </c>
      <c r="B297" s="15" t="n">
        <f aca="false">MAX(0,B296*(1+'1. Your Debts'!$C$5/12)-IF('1. Your Debts'!$F$5&gt;0,MIN('1. Your Debts'!$F$5,B296*(1+'1. Your Debts'!$C$5/12)),MIN(MAX(B296*(1+'1. Your Debts'!$C$5/12)*'1. Your Debts'!$D$5,'1. Your Debts'!$E$5),B296*(1+'1. Your Debts'!$C$5/12))))</f>
        <v>0</v>
      </c>
      <c r="C297" s="15" t="n">
        <f aca="false">MAX(0,C296*(1+'1. Your Debts'!$C$6/12)-IF('1. Your Debts'!$F$6&gt;0,MIN('1. Your Debts'!$F$6,C296*(1+'1. Your Debts'!$C$6/12)),MIN(MAX(C296*(1+'1. Your Debts'!$C$6/12)*'1. Your Debts'!$D$6,'1. Your Debts'!$E$6),C296*(1+'1. Your Debts'!$C$6/12))))</f>
        <v>0</v>
      </c>
      <c r="D297" s="15" t="n">
        <f aca="false">MAX(0,D296*(1+'1. Your Debts'!$C$7/12)-IF('1. Your Debts'!$F$7&gt;0,MIN('1. Your Debts'!$F$7,D296*(1+'1. Your Debts'!$C$7/12)),MIN(MAX(D296*(1+'1. Your Debts'!$C$7/12)*'1. Your Debts'!$D$7,'1. Your Debts'!$E$7),D296*(1+'1. Your Debts'!$C$7/12))))</f>
        <v>0</v>
      </c>
      <c r="E297" s="15" t="n">
        <f aca="false">MAX(0,E296*(1+'1. Your Debts'!$C$8/12)-IF('1. Your Debts'!$F$8&gt;0,MIN('1. Your Debts'!$F$8,E296*(1+'1. Your Debts'!$C$8/12)),MIN(MAX(E296*(1+'1. Your Debts'!$C$8/12)*'1. Your Debts'!$D$8,'1. Your Debts'!$E$8),E296*(1+'1. Your Debts'!$C$8/12))))</f>
        <v>0</v>
      </c>
      <c r="F297" s="15" t="n">
        <f aca="false">MAX(0,F296*(1+'1. Your Debts'!$C$9/12)-IF('1. Your Debts'!$F$9&gt;0,MIN('1. Your Debts'!$F$9,F296*(1+'1. Your Debts'!$C$9/12)),MIN(MAX(F296*(1+'1. Your Debts'!$C$9/12)*'1. Your Debts'!$D$9,'1. Your Debts'!$E$9),F296*(1+'1. Your Debts'!$C$9/12))))</f>
        <v>0</v>
      </c>
      <c r="G297" s="15" t="n">
        <f aca="false">(B296*'1. Your Debts'!$C$5+C296*'1. Your Debts'!$C$6+D296*'1. Your Debts'!$C$7+E296*'1. Your Debts'!$C$8+F296*'1. Your Debts'!$C$9)/12</f>
        <v>0</v>
      </c>
      <c r="H297" s="15" t="n">
        <f aca="false">I296+G297-I297</f>
        <v>0</v>
      </c>
      <c r="I297" s="15" t="n">
        <f aca="false">SUM(B297:F297)</f>
        <v>0</v>
      </c>
    </row>
    <row r="298" customFormat="false" ht="15" hidden="false" customHeight="false" outlineLevel="0" collapsed="false">
      <c r="A298" s="10" t="n">
        <v>290</v>
      </c>
      <c r="B298" s="15" t="n">
        <f aca="false">MAX(0,B297*(1+'1. Your Debts'!$C$5/12)-IF('1. Your Debts'!$F$5&gt;0,MIN('1. Your Debts'!$F$5,B297*(1+'1. Your Debts'!$C$5/12)),MIN(MAX(B297*(1+'1. Your Debts'!$C$5/12)*'1. Your Debts'!$D$5,'1. Your Debts'!$E$5),B297*(1+'1. Your Debts'!$C$5/12))))</f>
        <v>0</v>
      </c>
      <c r="C298" s="15" t="n">
        <f aca="false">MAX(0,C297*(1+'1. Your Debts'!$C$6/12)-IF('1. Your Debts'!$F$6&gt;0,MIN('1. Your Debts'!$F$6,C297*(1+'1. Your Debts'!$C$6/12)),MIN(MAX(C297*(1+'1. Your Debts'!$C$6/12)*'1. Your Debts'!$D$6,'1. Your Debts'!$E$6),C297*(1+'1. Your Debts'!$C$6/12))))</f>
        <v>0</v>
      </c>
      <c r="D298" s="15" t="n">
        <f aca="false">MAX(0,D297*(1+'1. Your Debts'!$C$7/12)-IF('1. Your Debts'!$F$7&gt;0,MIN('1. Your Debts'!$F$7,D297*(1+'1. Your Debts'!$C$7/12)),MIN(MAX(D297*(1+'1. Your Debts'!$C$7/12)*'1. Your Debts'!$D$7,'1. Your Debts'!$E$7),D297*(1+'1. Your Debts'!$C$7/12))))</f>
        <v>0</v>
      </c>
      <c r="E298" s="15" t="n">
        <f aca="false">MAX(0,E297*(1+'1. Your Debts'!$C$8/12)-IF('1. Your Debts'!$F$8&gt;0,MIN('1. Your Debts'!$F$8,E297*(1+'1. Your Debts'!$C$8/12)),MIN(MAX(E297*(1+'1. Your Debts'!$C$8/12)*'1. Your Debts'!$D$8,'1. Your Debts'!$E$8),E297*(1+'1. Your Debts'!$C$8/12))))</f>
        <v>0</v>
      </c>
      <c r="F298" s="15" t="n">
        <f aca="false">MAX(0,F297*(1+'1. Your Debts'!$C$9/12)-IF('1. Your Debts'!$F$9&gt;0,MIN('1. Your Debts'!$F$9,F297*(1+'1. Your Debts'!$C$9/12)),MIN(MAX(F297*(1+'1. Your Debts'!$C$9/12)*'1. Your Debts'!$D$9,'1. Your Debts'!$E$9),F297*(1+'1. Your Debts'!$C$9/12))))</f>
        <v>0</v>
      </c>
      <c r="G298" s="15" t="n">
        <f aca="false">(B297*'1. Your Debts'!$C$5+C297*'1. Your Debts'!$C$6+D297*'1. Your Debts'!$C$7+E297*'1. Your Debts'!$C$8+F297*'1. Your Debts'!$C$9)/12</f>
        <v>0</v>
      </c>
      <c r="H298" s="15" t="n">
        <f aca="false">I297+G298-I298</f>
        <v>0</v>
      </c>
      <c r="I298" s="15" t="n">
        <f aca="false">SUM(B298:F298)</f>
        <v>0</v>
      </c>
    </row>
    <row r="299" customFormat="false" ht="15" hidden="false" customHeight="false" outlineLevel="0" collapsed="false">
      <c r="A299" s="10" t="n">
        <v>291</v>
      </c>
      <c r="B299" s="15" t="n">
        <f aca="false">MAX(0,B298*(1+'1. Your Debts'!$C$5/12)-IF('1. Your Debts'!$F$5&gt;0,MIN('1. Your Debts'!$F$5,B298*(1+'1. Your Debts'!$C$5/12)),MIN(MAX(B298*(1+'1. Your Debts'!$C$5/12)*'1. Your Debts'!$D$5,'1. Your Debts'!$E$5),B298*(1+'1. Your Debts'!$C$5/12))))</f>
        <v>0</v>
      </c>
      <c r="C299" s="15" t="n">
        <f aca="false">MAX(0,C298*(1+'1. Your Debts'!$C$6/12)-IF('1. Your Debts'!$F$6&gt;0,MIN('1. Your Debts'!$F$6,C298*(1+'1. Your Debts'!$C$6/12)),MIN(MAX(C298*(1+'1. Your Debts'!$C$6/12)*'1. Your Debts'!$D$6,'1. Your Debts'!$E$6),C298*(1+'1. Your Debts'!$C$6/12))))</f>
        <v>0</v>
      </c>
      <c r="D299" s="15" t="n">
        <f aca="false">MAX(0,D298*(1+'1. Your Debts'!$C$7/12)-IF('1. Your Debts'!$F$7&gt;0,MIN('1. Your Debts'!$F$7,D298*(1+'1. Your Debts'!$C$7/12)),MIN(MAX(D298*(1+'1. Your Debts'!$C$7/12)*'1. Your Debts'!$D$7,'1. Your Debts'!$E$7),D298*(1+'1. Your Debts'!$C$7/12))))</f>
        <v>0</v>
      </c>
      <c r="E299" s="15" t="n">
        <f aca="false">MAX(0,E298*(1+'1. Your Debts'!$C$8/12)-IF('1. Your Debts'!$F$8&gt;0,MIN('1. Your Debts'!$F$8,E298*(1+'1. Your Debts'!$C$8/12)),MIN(MAX(E298*(1+'1. Your Debts'!$C$8/12)*'1. Your Debts'!$D$8,'1. Your Debts'!$E$8),E298*(1+'1. Your Debts'!$C$8/12))))</f>
        <v>0</v>
      </c>
      <c r="F299" s="15" t="n">
        <f aca="false">MAX(0,F298*(1+'1. Your Debts'!$C$9/12)-IF('1. Your Debts'!$F$9&gt;0,MIN('1. Your Debts'!$F$9,F298*(1+'1. Your Debts'!$C$9/12)),MIN(MAX(F298*(1+'1. Your Debts'!$C$9/12)*'1. Your Debts'!$D$9,'1. Your Debts'!$E$9),F298*(1+'1. Your Debts'!$C$9/12))))</f>
        <v>0</v>
      </c>
      <c r="G299" s="15" t="n">
        <f aca="false">(B298*'1. Your Debts'!$C$5+C298*'1. Your Debts'!$C$6+D298*'1. Your Debts'!$C$7+E298*'1. Your Debts'!$C$8+F298*'1. Your Debts'!$C$9)/12</f>
        <v>0</v>
      </c>
      <c r="H299" s="15" t="n">
        <f aca="false">I298+G299-I299</f>
        <v>0</v>
      </c>
      <c r="I299" s="15" t="n">
        <f aca="false">SUM(B299:F299)</f>
        <v>0</v>
      </c>
    </row>
    <row r="300" customFormat="false" ht="15" hidden="false" customHeight="false" outlineLevel="0" collapsed="false">
      <c r="A300" s="10" t="n">
        <v>292</v>
      </c>
      <c r="B300" s="15" t="n">
        <f aca="false">MAX(0,B299*(1+'1. Your Debts'!$C$5/12)-IF('1. Your Debts'!$F$5&gt;0,MIN('1. Your Debts'!$F$5,B299*(1+'1. Your Debts'!$C$5/12)),MIN(MAX(B299*(1+'1. Your Debts'!$C$5/12)*'1. Your Debts'!$D$5,'1. Your Debts'!$E$5),B299*(1+'1. Your Debts'!$C$5/12))))</f>
        <v>0</v>
      </c>
      <c r="C300" s="15" t="n">
        <f aca="false">MAX(0,C299*(1+'1. Your Debts'!$C$6/12)-IF('1. Your Debts'!$F$6&gt;0,MIN('1. Your Debts'!$F$6,C299*(1+'1. Your Debts'!$C$6/12)),MIN(MAX(C299*(1+'1. Your Debts'!$C$6/12)*'1. Your Debts'!$D$6,'1. Your Debts'!$E$6),C299*(1+'1. Your Debts'!$C$6/12))))</f>
        <v>0</v>
      </c>
      <c r="D300" s="15" t="n">
        <f aca="false">MAX(0,D299*(1+'1. Your Debts'!$C$7/12)-IF('1. Your Debts'!$F$7&gt;0,MIN('1. Your Debts'!$F$7,D299*(1+'1. Your Debts'!$C$7/12)),MIN(MAX(D299*(1+'1. Your Debts'!$C$7/12)*'1. Your Debts'!$D$7,'1. Your Debts'!$E$7),D299*(1+'1. Your Debts'!$C$7/12))))</f>
        <v>0</v>
      </c>
      <c r="E300" s="15" t="n">
        <f aca="false">MAX(0,E299*(1+'1. Your Debts'!$C$8/12)-IF('1. Your Debts'!$F$8&gt;0,MIN('1. Your Debts'!$F$8,E299*(1+'1. Your Debts'!$C$8/12)),MIN(MAX(E299*(1+'1. Your Debts'!$C$8/12)*'1. Your Debts'!$D$8,'1. Your Debts'!$E$8),E299*(1+'1. Your Debts'!$C$8/12))))</f>
        <v>0</v>
      </c>
      <c r="F300" s="15" t="n">
        <f aca="false">MAX(0,F299*(1+'1. Your Debts'!$C$9/12)-IF('1. Your Debts'!$F$9&gt;0,MIN('1. Your Debts'!$F$9,F299*(1+'1. Your Debts'!$C$9/12)),MIN(MAX(F299*(1+'1. Your Debts'!$C$9/12)*'1. Your Debts'!$D$9,'1. Your Debts'!$E$9),F299*(1+'1. Your Debts'!$C$9/12))))</f>
        <v>0</v>
      </c>
      <c r="G300" s="15" t="n">
        <f aca="false">(B299*'1. Your Debts'!$C$5+C299*'1. Your Debts'!$C$6+D299*'1. Your Debts'!$C$7+E299*'1. Your Debts'!$C$8+F299*'1. Your Debts'!$C$9)/12</f>
        <v>0</v>
      </c>
      <c r="H300" s="15" t="n">
        <f aca="false">I299+G300-I300</f>
        <v>0</v>
      </c>
      <c r="I300" s="15" t="n">
        <f aca="false">SUM(B300:F300)</f>
        <v>0</v>
      </c>
    </row>
    <row r="301" customFormat="false" ht="15" hidden="false" customHeight="false" outlineLevel="0" collapsed="false">
      <c r="A301" s="10" t="n">
        <v>293</v>
      </c>
      <c r="B301" s="15" t="n">
        <f aca="false">MAX(0,B300*(1+'1. Your Debts'!$C$5/12)-IF('1. Your Debts'!$F$5&gt;0,MIN('1. Your Debts'!$F$5,B300*(1+'1. Your Debts'!$C$5/12)),MIN(MAX(B300*(1+'1. Your Debts'!$C$5/12)*'1. Your Debts'!$D$5,'1. Your Debts'!$E$5),B300*(1+'1. Your Debts'!$C$5/12))))</f>
        <v>0</v>
      </c>
      <c r="C301" s="15" t="n">
        <f aca="false">MAX(0,C300*(1+'1. Your Debts'!$C$6/12)-IF('1. Your Debts'!$F$6&gt;0,MIN('1. Your Debts'!$F$6,C300*(1+'1. Your Debts'!$C$6/12)),MIN(MAX(C300*(1+'1. Your Debts'!$C$6/12)*'1. Your Debts'!$D$6,'1. Your Debts'!$E$6),C300*(1+'1. Your Debts'!$C$6/12))))</f>
        <v>0</v>
      </c>
      <c r="D301" s="15" t="n">
        <f aca="false">MAX(0,D300*(1+'1. Your Debts'!$C$7/12)-IF('1. Your Debts'!$F$7&gt;0,MIN('1. Your Debts'!$F$7,D300*(1+'1. Your Debts'!$C$7/12)),MIN(MAX(D300*(1+'1. Your Debts'!$C$7/12)*'1. Your Debts'!$D$7,'1. Your Debts'!$E$7),D300*(1+'1. Your Debts'!$C$7/12))))</f>
        <v>0</v>
      </c>
      <c r="E301" s="15" t="n">
        <f aca="false">MAX(0,E300*(1+'1. Your Debts'!$C$8/12)-IF('1. Your Debts'!$F$8&gt;0,MIN('1. Your Debts'!$F$8,E300*(1+'1. Your Debts'!$C$8/12)),MIN(MAX(E300*(1+'1. Your Debts'!$C$8/12)*'1. Your Debts'!$D$8,'1. Your Debts'!$E$8),E300*(1+'1. Your Debts'!$C$8/12))))</f>
        <v>0</v>
      </c>
      <c r="F301" s="15" t="n">
        <f aca="false">MAX(0,F300*(1+'1. Your Debts'!$C$9/12)-IF('1. Your Debts'!$F$9&gt;0,MIN('1. Your Debts'!$F$9,F300*(1+'1. Your Debts'!$C$9/12)),MIN(MAX(F300*(1+'1. Your Debts'!$C$9/12)*'1. Your Debts'!$D$9,'1. Your Debts'!$E$9),F300*(1+'1. Your Debts'!$C$9/12))))</f>
        <v>0</v>
      </c>
      <c r="G301" s="15" t="n">
        <f aca="false">(B300*'1. Your Debts'!$C$5+C300*'1. Your Debts'!$C$6+D300*'1. Your Debts'!$C$7+E300*'1. Your Debts'!$C$8+F300*'1. Your Debts'!$C$9)/12</f>
        <v>0</v>
      </c>
      <c r="H301" s="15" t="n">
        <f aca="false">I300+G301-I301</f>
        <v>0</v>
      </c>
      <c r="I301" s="15" t="n">
        <f aca="false">SUM(B301:F301)</f>
        <v>0</v>
      </c>
    </row>
    <row r="302" customFormat="false" ht="15" hidden="false" customHeight="false" outlineLevel="0" collapsed="false">
      <c r="A302" s="10" t="n">
        <v>294</v>
      </c>
      <c r="B302" s="15" t="n">
        <f aca="false">MAX(0,B301*(1+'1. Your Debts'!$C$5/12)-IF('1. Your Debts'!$F$5&gt;0,MIN('1. Your Debts'!$F$5,B301*(1+'1. Your Debts'!$C$5/12)),MIN(MAX(B301*(1+'1. Your Debts'!$C$5/12)*'1. Your Debts'!$D$5,'1. Your Debts'!$E$5),B301*(1+'1. Your Debts'!$C$5/12))))</f>
        <v>0</v>
      </c>
      <c r="C302" s="15" t="n">
        <f aca="false">MAX(0,C301*(1+'1. Your Debts'!$C$6/12)-IF('1. Your Debts'!$F$6&gt;0,MIN('1. Your Debts'!$F$6,C301*(1+'1. Your Debts'!$C$6/12)),MIN(MAX(C301*(1+'1. Your Debts'!$C$6/12)*'1. Your Debts'!$D$6,'1. Your Debts'!$E$6),C301*(1+'1. Your Debts'!$C$6/12))))</f>
        <v>0</v>
      </c>
      <c r="D302" s="15" t="n">
        <f aca="false">MAX(0,D301*(1+'1. Your Debts'!$C$7/12)-IF('1. Your Debts'!$F$7&gt;0,MIN('1. Your Debts'!$F$7,D301*(1+'1. Your Debts'!$C$7/12)),MIN(MAX(D301*(1+'1. Your Debts'!$C$7/12)*'1. Your Debts'!$D$7,'1. Your Debts'!$E$7),D301*(1+'1. Your Debts'!$C$7/12))))</f>
        <v>0</v>
      </c>
      <c r="E302" s="15" t="n">
        <f aca="false">MAX(0,E301*(1+'1. Your Debts'!$C$8/12)-IF('1. Your Debts'!$F$8&gt;0,MIN('1. Your Debts'!$F$8,E301*(1+'1. Your Debts'!$C$8/12)),MIN(MAX(E301*(1+'1. Your Debts'!$C$8/12)*'1. Your Debts'!$D$8,'1. Your Debts'!$E$8),E301*(1+'1. Your Debts'!$C$8/12))))</f>
        <v>0</v>
      </c>
      <c r="F302" s="15" t="n">
        <f aca="false">MAX(0,F301*(1+'1. Your Debts'!$C$9/12)-IF('1. Your Debts'!$F$9&gt;0,MIN('1. Your Debts'!$F$9,F301*(1+'1. Your Debts'!$C$9/12)),MIN(MAX(F301*(1+'1. Your Debts'!$C$9/12)*'1. Your Debts'!$D$9,'1. Your Debts'!$E$9),F301*(1+'1. Your Debts'!$C$9/12))))</f>
        <v>0</v>
      </c>
      <c r="G302" s="15" t="n">
        <f aca="false">(B301*'1. Your Debts'!$C$5+C301*'1. Your Debts'!$C$6+D301*'1. Your Debts'!$C$7+E301*'1. Your Debts'!$C$8+F301*'1. Your Debts'!$C$9)/12</f>
        <v>0</v>
      </c>
      <c r="H302" s="15" t="n">
        <f aca="false">I301+G302-I302</f>
        <v>0</v>
      </c>
      <c r="I302" s="15" t="n">
        <f aca="false">SUM(B302:F302)</f>
        <v>0</v>
      </c>
    </row>
    <row r="303" customFormat="false" ht="15" hidden="false" customHeight="false" outlineLevel="0" collapsed="false">
      <c r="A303" s="10" t="n">
        <v>295</v>
      </c>
      <c r="B303" s="15" t="n">
        <f aca="false">MAX(0,B302*(1+'1. Your Debts'!$C$5/12)-IF('1. Your Debts'!$F$5&gt;0,MIN('1. Your Debts'!$F$5,B302*(1+'1. Your Debts'!$C$5/12)),MIN(MAX(B302*(1+'1. Your Debts'!$C$5/12)*'1. Your Debts'!$D$5,'1. Your Debts'!$E$5),B302*(1+'1. Your Debts'!$C$5/12))))</f>
        <v>0</v>
      </c>
      <c r="C303" s="15" t="n">
        <f aca="false">MAX(0,C302*(1+'1. Your Debts'!$C$6/12)-IF('1. Your Debts'!$F$6&gt;0,MIN('1. Your Debts'!$F$6,C302*(1+'1. Your Debts'!$C$6/12)),MIN(MAX(C302*(1+'1. Your Debts'!$C$6/12)*'1. Your Debts'!$D$6,'1. Your Debts'!$E$6),C302*(1+'1. Your Debts'!$C$6/12))))</f>
        <v>0</v>
      </c>
      <c r="D303" s="15" t="n">
        <f aca="false">MAX(0,D302*(1+'1. Your Debts'!$C$7/12)-IF('1. Your Debts'!$F$7&gt;0,MIN('1. Your Debts'!$F$7,D302*(1+'1. Your Debts'!$C$7/12)),MIN(MAX(D302*(1+'1. Your Debts'!$C$7/12)*'1. Your Debts'!$D$7,'1. Your Debts'!$E$7),D302*(1+'1. Your Debts'!$C$7/12))))</f>
        <v>0</v>
      </c>
      <c r="E303" s="15" t="n">
        <f aca="false">MAX(0,E302*(1+'1. Your Debts'!$C$8/12)-IF('1. Your Debts'!$F$8&gt;0,MIN('1. Your Debts'!$F$8,E302*(1+'1. Your Debts'!$C$8/12)),MIN(MAX(E302*(1+'1. Your Debts'!$C$8/12)*'1. Your Debts'!$D$8,'1. Your Debts'!$E$8),E302*(1+'1. Your Debts'!$C$8/12))))</f>
        <v>0</v>
      </c>
      <c r="F303" s="15" t="n">
        <f aca="false">MAX(0,F302*(1+'1. Your Debts'!$C$9/12)-IF('1. Your Debts'!$F$9&gt;0,MIN('1. Your Debts'!$F$9,F302*(1+'1. Your Debts'!$C$9/12)),MIN(MAX(F302*(1+'1. Your Debts'!$C$9/12)*'1. Your Debts'!$D$9,'1. Your Debts'!$E$9),F302*(1+'1. Your Debts'!$C$9/12))))</f>
        <v>0</v>
      </c>
      <c r="G303" s="15" t="n">
        <f aca="false">(B302*'1. Your Debts'!$C$5+C302*'1. Your Debts'!$C$6+D302*'1. Your Debts'!$C$7+E302*'1. Your Debts'!$C$8+F302*'1. Your Debts'!$C$9)/12</f>
        <v>0</v>
      </c>
      <c r="H303" s="15" t="n">
        <f aca="false">I302+G303-I303</f>
        <v>0</v>
      </c>
      <c r="I303" s="15" t="n">
        <f aca="false">SUM(B303:F303)</f>
        <v>0</v>
      </c>
    </row>
    <row r="304" customFormat="false" ht="15" hidden="false" customHeight="false" outlineLevel="0" collapsed="false">
      <c r="A304" s="10" t="n">
        <v>296</v>
      </c>
      <c r="B304" s="15" t="n">
        <f aca="false">MAX(0,B303*(1+'1. Your Debts'!$C$5/12)-IF('1. Your Debts'!$F$5&gt;0,MIN('1. Your Debts'!$F$5,B303*(1+'1. Your Debts'!$C$5/12)),MIN(MAX(B303*(1+'1. Your Debts'!$C$5/12)*'1. Your Debts'!$D$5,'1. Your Debts'!$E$5),B303*(1+'1. Your Debts'!$C$5/12))))</f>
        <v>0</v>
      </c>
      <c r="C304" s="15" t="n">
        <f aca="false">MAX(0,C303*(1+'1. Your Debts'!$C$6/12)-IF('1. Your Debts'!$F$6&gt;0,MIN('1. Your Debts'!$F$6,C303*(1+'1. Your Debts'!$C$6/12)),MIN(MAX(C303*(1+'1. Your Debts'!$C$6/12)*'1. Your Debts'!$D$6,'1. Your Debts'!$E$6),C303*(1+'1. Your Debts'!$C$6/12))))</f>
        <v>0</v>
      </c>
      <c r="D304" s="15" t="n">
        <f aca="false">MAX(0,D303*(1+'1. Your Debts'!$C$7/12)-IF('1. Your Debts'!$F$7&gt;0,MIN('1. Your Debts'!$F$7,D303*(1+'1. Your Debts'!$C$7/12)),MIN(MAX(D303*(1+'1. Your Debts'!$C$7/12)*'1. Your Debts'!$D$7,'1. Your Debts'!$E$7),D303*(1+'1. Your Debts'!$C$7/12))))</f>
        <v>0</v>
      </c>
      <c r="E304" s="15" t="n">
        <f aca="false">MAX(0,E303*(1+'1. Your Debts'!$C$8/12)-IF('1. Your Debts'!$F$8&gt;0,MIN('1. Your Debts'!$F$8,E303*(1+'1. Your Debts'!$C$8/12)),MIN(MAX(E303*(1+'1. Your Debts'!$C$8/12)*'1. Your Debts'!$D$8,'1. Your Debts'!$E$8),E303*(1+'1. Your Debts'!$C$8/12))))</f>
        <v>0</v>
      </c>
      <c r="F304" s="15" t="n">
        <f aca="false">MAX(0,F303*(1+'1. Your Debts'!$C$9/12)-IF('1. Your Debts'!$F$9&gt;0,MIN('1. Your Debts'!$F$9,F303*(1+'1. Your Debts'!$C$9/12)),MIN(MAX(F303*(1+'1. Your Debts'!$C$9/12)*'1. Your Debts'!$D$9,'1. Your Debts'!$E$9),F303*(1+'1. Your Debts'!$C$9/12))))</f>
        <v>0</v>
      </c>
      <c r="G304" s="15" t="n">
        <f aca="false">(B303*'1. Your Debts'!$C$5+C303*'1. Your Debts'!$C$6+D303*'1. Your Debts'!$C$7+E303*'1. Your Debts'!$C$8+F303*'1. Your Debts'!$C$9)/12</f>
        <v>0</v>
      </c>
      <c r="H304" s="15" t="n">
        <f aca="false">I303+G304-I304</f>
        <v>0</v>
      </c>
      <c r="I304" s="15" t="n">
        <f aca="false">SUM(B304:F304)</f>
        <v>0</v>
      </c>
    </row>
    <row r="305" customFormat="false" ht="15" hidden="false" customHeight="false" outlineLevel="0" collapsed="false">
      <c r="A305" s="10" t="n">
        <v>297</v>
      </c>
      <c r="B305" s="15" t="n">
        <f aca="false">MAX(0,B304*(1+'1. Your Debts'!$C$5/12)-IF('1. Your Debts'!$F$5&gt;0,MIN('1. Your Debts'!$F$5,B304*(1+'1. Your Debts'!$C$5/12)),MIN(MAX(B304*(1+'1. Your Debts'!$C$5/12)*'1. Your Debts'!$D$5,'1. Your Debts'!$E$5),B304*(1+'1. Your Debts'!$C$5/12))))</f>
        <v>0</v>
      </c>
      <c r="C305" s="15" t="n">
        <f aca="false">MAX(0,C304*(1+'1. Your Debts'!$C$6/12)-IF('1. Your Debts'!$F$6&gt;0,MIN('1. Your Debts'!$F$6,C304*(1+'1. Your Debts'!$C$6/12)),MIN(MAX(C304*(1+'1. Your Debts'!$C$6/12)*'1. Your Debts'!$D$6,'1. Your Debts'!$E$6),C304*(1+'1. Your Debts'!$C$6/12))))</f>
        <v>0</v>
      </c>
      <c r="D305" s="15" t="n">
        <f aca="false">MAX(0,D304*(1+'1. Your Debts'!$C$7/12)-IF('1. Your Debts'!$F$7&gt;0,MIN('1. Your Debts'!$F$7,D304*(1+'1. Your Debts'!$C$7/12)),MIN(MAX(D304*(1+'1. Your Debts'!$C$7/12)*'1. Your Debts'!$D$7,'1. Your Debts'!$E$7),D304*(1+'1. Your Debts'!$C$7/12))))</f>
        <v>0</v>
      </c>
      <c r="E305" s="15" t="n">
        <f aca="false">MAX(0,E304*(1+'1. Your Debts'!$C$8/12)-IF('1. Your Debts'!$F$8&gt;0,MIN('1. Your Debts'!$F$8,E304*(1+'1. Your Debts'!$C$8/12)),MIN(MAX(E304*(1+'1. Your Debts'!$C$8/12)*'1. Your Debts'!$D$8,'1. Your Debts'!$E$8),E304*(1+'1. Your Debts'!$C$8/12))))</f>
        <v>0</v>
      </c>
      <c r="F305" s="15" t="n">
        <f aca="false">MAX(0,F304*(1+'1. Your Debts'!$C$9/12)-IF('1. Your Debts'!$F$9&gt;0,MIN('1. Your Debts'!$F$9,F304*(1+'1. Your Debts'!$C$9/12)),MIN(MAX(F304*(1+'1. Your Debts'!$C$9/12)*'1. Your Debts'!$D$9,'1. Your Debts'!$E$9),F304*(1+'1. Your Debts'!$C$9/12))))</f>
        <v>0</v>
      </c>
      <c r="G305" s="15" t="n">
        <f aca="false">(B304*'1. Your Debts'!$C$5+C304*'1. Your Debts'!$C$6+D304*'1. Your Debts'!$C$7+E304*'1. Your Debts'!$C$8+F304*'1. Your Debts'!$C$9)/12</f>
        <v>0</v>
      </c>
      <c r="H305" s="15" t="n">
        <f aca="false">I304+G305-I305</f>
        <v>0</v>
      </c>
      <c r="I305" s="15" t="n">
        <f aca="false">SUM(B305:F305)</f>
        <v>0</v>
      </c>
    </row>
    <row r="306" customFormat="false" ht="15" hidden="false" customHeight="false" outlineLevel="0" collapsed="false">
      <c r="A306" s="10" t="n">
        <v>298</v>
      </c>
      <c r="B306" s="15" t="n">
        <f aca="false">MAX(0,B305*(1+'1. Your Debts'!$C$5/12)-IF('1. Your Debts'!$F$5&gt;0,MIN('1. Your Debts'!$F$5,B305*(1+'1. Your Debts'!$C$5/12)),MIN(MAX(B305*(1+'1. Your Debts'!$C$5/12)*'1. Your Debts'!$D$5,'1. Your Debts'!$E$5),B305*(1+'1. Your Debts'!$C$5/12))))</f>
        <v>0</v>
      </c>
      <c r="C306" s="15" t="n">
        <f aca="false">MAX(0,C305*(1+'1. Your Debts'!$C$6/12)-IF('1. Your Debts'!$F$6&gt;0,MIN('1. Your Debts'!$F$6,C305*(1+'1. Your Debts'!$C$6/12)),MIN(MAX(C305*(1+'1. Your Debts'!$C$6/12)*'1. Your Debts'!$D$6,'1. Your Debts'!$E$6),C305*(1+'1. Your Debts'!$C$6/12))))</f>
        <v>0</v>
      </c>
      <c r="D306" s="15" t="n">
        <f aca="false">MAX(0,D305*(1+'1. Your Debts'!$C$7/12)-IF('1. Your Debts'!$F$7&gt;0,MIN('1. Your Debts'!$F$7,D305*(1+'1. Your Debts'!$C$7/12)),MIN(MAX(D305*(1+'1. Your Debts'!$C$7/12)*'1. Your Debts'!$D$7,'1. Your Debts'!$E$7),D305*(1+'1. Your Debts'!$C$7/12))))</f>
        <v>0</v>
      </c>
      <c r="E306" s="15" t="n">
        <f aca="false">MAX(0,E305*(1+'1. Your Debts'!$C$8/12)-IF('1. Your Debts'!$F$8&gt;0,MIN('1. Your Debts'!$F$8,E305*(1+'1. Your Debts'!$C$8/12)),MIN(MAX(E305*(1+'1. Your Debts'!$C$8/12)*'1. Your Debts'!$D$8,'1. Your Debts'!$E$8),E305*(1+'1. Your Debts'!$C$8/12))))</f>
        <v>0</v>
      </c>
      <c r="F306" s="15" t="n">
        <f aca="false">MAX(0,F305*(1+'1. Your Debts'!$C$9/12)-IF('1. Your Debts'!$F$9&gt;0,MIN('1. Your Debts'!$F$9,F305*(1+'1. Your Debts'!$C$9/12)),MIN(MAX(F305*(1+'1. Your Debts'!$C$9/12)*'1. Your Debts'!$D$9,'1. Your Debts'!$E$9),F305*(1+'1. Your Debts'!$C$9/12))))</f>
        <v>0</v>
      </c>
      <c r="G306" s="15" t="n">
        <f aca="false">(B305*'1. Your Debts'!$C$5+C305*'1. Your Debts'!$C$6+D305*'1. Your Debts'!$C$7+E305*'1. Your Debts'!$C$8+F305*'1. Your Debts'!$C$9)/12</f>
        <v>0</v>
      </c>
      <c r="H306" s="15" t="n">
        <f aca="false">I305+G306-I306</f>
        <v>0</v>
      </c>
      <c r="I306" s="15" t="n">
        <f aca="false">SUM(B306:F306)</f>
        <v>0</v>
      </c>
    </row>
    <row r="307" customFormat="false" ht="15" hidden="false" customHeight="false" outlineLevel="0" collapsed="false">
      <c r="A307" s="10" t="n">
        <v>299</v>
      </c>
      <c r="B307" s="15" t="n">
        <f aca="false">MAX(0,B306*(1+'1. Your Debts'!$C$5/12)-IF('1. Your Debts'!$F$5&gt;0,MIN('1. Your Debts'!$F$5,B306*(1+'1. Your Debts'!$C$5/12)),MIN(MAX(B306*(1+'1. Your Debts'!$C$5/12)*'1. Your Debts'!$D$5,'1. Your Debts'!$E$5),B306*(1+'1. Your Debts'!$C$5/12))))</f>
        <v>0</v>
      </c>
      <c r="C307" s="15" t="n">
        <f aca="false">MAX(0,C306*(1+'1. Your Debts'!$C$6/12)-IF('1. Your Debts'!$F$6&gt;0,MIN('1. Your Debts'!$F$6,C306*(1+'1. Your Debts'!$C$6/12)),MIN(MAX(C306*(1+'1. Your Debts'!$C$6/12)*'1. Your Debts'!$D$6,'1. Your Debts'!$E$6),C306*(1+'1. Your Debts'!$C$6/12))))</f>
        <v>0</v>
      </c>
      <c r="D307" s="15" t="n">
        <f aca="false">MAX(0,D306*(1+'1. Your Debts'!$C$7/12)-IF('1. Your Debts'!$F$7&gt;0,MIN('1. Your Debts'!$F$7,D306*(1+'1. Your Debts'!$C$7/12)),MIN(MAX(D306*(1+'1. Your Debts'!$C$7/12)*'1. Your Debts'!$D$7,'1. Your Debts'!$E$7),D306*(1+'1. Your Debts'!$C$7/12))))</f>
        <v>0</v>
      </c>
      <c r="E307" s="15" t="n">
        <f aca="false">MAX(0,E306*(1+'1. Your Debts'!$C$8/12)-IF('1. Your Debts'!$F$8&gt;0,MIN('1. Your Debts'!$F$8,E306*(1+'1. Your Debts'!$C$8/12)),MIN(MAX(E306*(1+'1. Your Debts'!$C$8/12)*'1. Your Debts'!$D$8,'1. Your Debts'!$E$8),E306*(1+'1. Your Debts'!$C$8/12))))</f>
        <v>0</v>
      </c>
      <c r="F307" s="15" t="n">
        <f aca="false">MAX(0,F306*(1+'1. Your Debts'!$C$9/12)-IF('1. Your Debts'!$F$9&gt;0,MIN('1. Your Debts'!$F$9,F306*(1+'1. Your Debts'!$C$9/12)),MIN(MAX(F306*(1+'1. Your Debts'!$C$9/12)*'1. Your Debts'!$D$9,'1. Your Debts'!$E$9),F306*(1+'1. Your Debts'!$C$9/12))))</f>
        <v>0</v>
      </c>
      <c r="G307" s="15" t="n">
        <f aca="false">(B306*'1. Your Debts'!$C$5+C306*'1. Your Debts'!$C$6+D306*'1. Your Debts'!$C$7+E306*'1. Your Debts'!$C$8+F306*'1. Your Debts'!$C$9)/12</f>
        <v>0</v>
      </c>
      <c r="H307" s="15" t="n">
        <f aca="false">I306+G307-I307</f>
        <v>0</v>
      </c>
      <c r="I307" s="15" t="n">
        <f aca="false">SUM(B307:F307)</f>
        <v>0</v>
      </c>
    </row>
    <row r="308" customFormat="false" ht="15" hidden="false" customHeight="false" outlineLevel="0" collapsed="false">
      <c r="A308" s="10" t="n">
        <v>300</v>
      </c>
      <c r="B308" s="15" t="n">
        <f aca="false">MAX(0,B307*(1+'1. Your Debts'!$C$5/12)-IF('1. Your Debts'!$F$5&gt;0,MIN('1. Your Debts'!$F$5,B307*(1+'1. Your Debts'!$C$5/12)),MIN(MAX(B307*(1+'1. Your Debts'!$C$5/12)*'1. Your Debts'!$D$5,'1. Your Debts'!$E$5),B307*(1+'1. Your Debts'!$C$5/12))))</f>
        <v>0</v>
      </c>
      <c r="C308" s="15" t="n">
        <f aca="false">MAX(0,C307*(1+'1. Your Debts'!$C$6/12)-IF('1. Your Debts'!$F$6&gt;0,MIN('1. Your Debts'!$F$6,C307*(1+'1. Your Debts'!$C$6/12)),MIN(MAX(C307*(1+'1. Your Debts'!$C$6/12)*'1. Your Debts'!$D$6,'1. Your Debts'!$E$6),C307*(1+'1. Your Debts'!$C$6/12))))</f>
        <v>0</v>
      </c>
      <c r="D308" s="15" t="n">
        <f aca="false">MAX(0,D307*(1+'1. Your Debts'!$C$7/12)-IF('1. Your Debts'!$F$7&gt;0,MIN('1. Your Debts'!$F$7,D307*(1+'1. Your Debts'!$C$7/12)),MIN(MAX(D307*(1+'1. Your Debts'!$C$7/12)*'1. Your Debts'!$D$7,'1. Your Debts'!$E$7),D307*(1+'1. Your Debts'!$C$7/12))))</f>
        <v>0</v>
      </c>
      <c r="E308" s="15" t="n">
        <f aca="false">MAX(0,E307*(1+'1. Your Debts'!$C$8/12)-IF('1. Your Debts'!$F$8&gt;0,MIN('1. Your Debts'!$F$8,E307*(1+'1. Your Debts'!$C$8/12)),MIN(MAX(E307*(1+'1. Your Debts'!$C$8/12)*'1. Your Debts'!$D$8,'1. Your Debts'!$E$8),E307*(1+'1. Your Debts'!$C$8/12))))</f>
        <v>0</v>
      </c>
      <c r="F308" s="15" t="n">
        <f aca="false">MAX(0,F307*(1+'1. Your Debts'!$C$9/12)-IF('1. Your Debts'!$F$9&gt;0,MIN('1. Your Debts'!$F$9,F307*(1+'1. Your Debts'!$C$9/12)),MIN(MAX(F307*(1+'1. Your Debts'!$C$9/12)*'1. Your Debts'!$D$9,'1. Your Debts'!$E$9),F307*(1+'1. Your Debts'!$C$9/12))))</f>
        <v>0</v>
      </c>
      <c r="G308" s="15" t="n">
        <f aca="false">(B307*'1. Your Debts'!$C$5+C307*'1. Your Debts'!$C$6+D307*'1. Your Debts'!$C$7+E307*'1. Your Debts'!$C$8+F307*'1. Your Debts'!$C$9)/12</f>
        <v>0</v>
      </c>
      <c r="H308" s="15" t="n">
        <f aca="false">I307+G308-I308</f>
        <v>0</v>
      </c>
      <c r="I308" s="15" t="n">
        <f aca="false">SUM(B308:F308)</f>
        <v>0</v>
      </c>
    </row>
    <row r="309" customFormat="false" ht="15" hidden="false" customHeight="false" outlineLevel="0" collapsed="false">
      <c r="A309" s="10" t="n">
        <v>301</v>
      </c>
      <c r="B309" s="15" t="n">
        <f aca="false">MAX(0,B308*(1+'1. Your Debts'!$C$5/12)-IF('1. Your Debts'!$F$5&gt;0,MIN('1. Your Debts'!$F$5,B308*(1+'1. Your Debts'!$C$5/12)),MIN(MAX(B308*(1+'1. Your Debts'!$C$5/12)*'1. Your Debts'!$D$5,'1. Your Debts'!$E$5),B308*(1+'1. Your Debts'!$C$5/12))))</f>
        <v>0</v>
      </c>
      <c r="C309" s="15" t="n">
        <f aca="false">MAX(0,C308*(1+'1. Your Debts'!$C$6/12)-IF('1. Your Debts'!$F$6&gt;0,MIN('1. Your Debts'!$F$6,C308*(1+'1. Your Debts'!$C$6/12)),MIN(MAX(C308*(1+'1. Your Debts'!$C$6/12)*'1. Your Debts'!$D$6,'1. Your Debts'!$E$6),C308*(1+'1. Your Debts'!$C$6/12))))</f>
        <v>0</v>
      </c>
      <c r="D309" s="15" t="n">
        <f aca="false">MAX(0,D308*(1+'1. Your Debts'!$C$7/12)-IF('1. Your Debts'!$F$7&gt;0,MIN('1. Your Debts'!$F$7,D308*(1+'1. Your Debts'!$C$7/12)),MIN(MAX(D308*(1+'1. Your Debts'!$C$7/12)*'1. Your Debts'!$D$7,'1. Your Debts'!$E$7),D308*(1+'1. Your Debts'!$C$7/12))))</f>
        <v>0</v>
      </c>
      <c r="E309" s="15" t="n">
        <f aca="false">MAX(0,E308*(1+'1. Your Debts'!$C$8/12)-IF('1. Your Debts'!$F$8&gt;0,MIN('1. Your Debts'!$F$8,E308*(1+'1. Your Debts'!$C$8/12)),MIN(MAX(E308*(1+'1. Your Debts'!$C$8/12)*'1. Your Debts'!$D$8,'1. Your Debts'!$E$8),E308*(1+'1. Your Debts'!$C$8/12))))</f>
        <v>0</v>
      </c>
      <c r="F309" s="15" t="n">
        <f aca="false">MAX(0,F308*(1+'1. Your Debts'!$C$9/12)-IF('1. Your Debts'!$F$9&gt;0,MIN('1. Your Debts'!$F$9,F308*(1+'1. Your Debts'!$C$9/12)),MIN(MAX(F308*(1+'1. Your Debts'!$C$9/12)*'1. Your Debts'!$D$9,'1. Your Debts'!$E$9),F308*(1+'1. Your Debts'!$C$9/12))))</f>
        <v>0</v>
      </c>
      <c r="G309" s="15" t="n">
        <f aca="false">(B308*'1. Your Debts'!$C$5+C308*'1. Your Debts'!$C$6+D308*'1. Your Debts'!$C$7+E308*'1. Your Debts'!$C$8+F308*'1. Your Debts'!$C$9)/12</f>
        <v>0</v>
      </c>
      <c r="H309" s="15" t="n">
        <f aca="false">I308+G309-I309</f>
        <v>0</v>
      </c>
      <c r="I309" s="15" t="n">
        <f aca="false">SUM(B309:F309)</f>
        <v>0</v>
      </c>
    </row>
    <row r="310" customFormat="false" ht="15" hidden="false" customHeight="false" outlineLevel="0" collapsed="false">
      <c r="A310" s="10" t="n">
        <v>302</v>
      </c>
      <c r="B310" s="15" t="n">
        <f aca="false">MAX(0,B309*(1+'1. Your Debts'!$C$5/12)-IF('1. Your Debts'!$F$5&gt;0,MIN('1. Your Debts'!$F$5,B309*(1+'1. Your Debts'!$C$5/12)),MIN(MAX(B309*(1+'1. Your Debts'!$C$5/12)*'1. Your Debts'!$D$5,'1. Your Debts'!$E$5),B309*(1+'1. Your Debts'!$C$5/12))))</f>
        <v>0</v>
      </c>
      <c r="C310" s="15" t="n">
        <f aca="false">MAX(0,C309*(1+'1. Your Debts'!$C$6/12)-IF('1. Your Debts'!$F$6&gt;0,MIN('1. Your Debts'!$F$6,C309*(1+'1. Your Debts'!$C$6/12)),MIN(MAX(C309*(1+'1. Your Debts'!$C$6/12)*'1. Your Debts'!$D$6,'1. Your Debts'!$E$6),C309*(1+'1. Your Debts'!$C$6/12))))</f>
        <v>0</v>
      </c>
      <c r="D310" s="15" t="n">
        <f aca="false">MAX(0,D309*(1+'1. Your Debts'!$C$7/12)-IF('1. Your Debts'!$F$7&gt;0,MIN('1. Your Debts'!$F$7,D309*(1+'1. Your Debts'!$C$7/12)),MIN(MAX(D309*(1+'1. Your Debts'!$C$7/12)*'1. Your Debts'!$D$7,'1. Your Debts'!$E$7),D309*(1+'1. Your Debts'!$C$7/12))))</f>
        <v>0</v>
      </c>
      <c r="E310" s="15" t="n">
        <f aca="false">MAX(0,E309*(1+'1. Your Debts'!$C$8/12)-IF('1. Your Debts'!$F$8&gt;0,MIN('1. Your Debts'!$F$8,E309*(1+'1. Your Debts'!$C$8/12)),MIN(MAX(E309*(1+'1. Your Debts'!$C$8/12)*'1. Your Debts'!$D$8,'1. Your Debts'!$E$8),E309*(1+'1. Your Debts'!$C$8/12))))</f>
        <v>0</v>
      </c>
      <c r="F310" s="15" t="n">
        <f aca="false">MAX(0,F309*(1+'1. Your Debts'!$C$9/12)-IF('1. Your Debts'!$F$9&gt;0,MIN('1. Your Debts'!$F$9,F309*(1+'1. Your Debts'!$C$9/12)),MIN(MAX(F309*(1+'1. Your Debts'!$C$9/12)*'1. Your Debts'!$D$9,'1. Your Debts'!$E$9),F309*(1+'1. Your Debts'!$C$9/12))))</f>
        <v>0</v>
      </c>
      <c r="G310" s="15" t="n">
        <f aca="false">(B309*'1. Your Debts'!$C$5+C309*'1. Your Debts'!$C$6+D309*'1. Your Debts'!$C$7+E309*'1. Your Debts'!$C$8+F309*'1. Your Debts'!$C$9)/12</f>
        <v>0</v>
      </c>
      <c r="H310" s="15" t="n">
        <f aca="false">I309+G310-I310</f>
        <v>0</v>
      </c>
      <c r="I310" s="15" t="n">
        <f aca="false">SUM(B310:F310)</f>
        <v>0</v>
      </c>
    </row>
    <row r="311" customFormat="false" ht="15" hidden="false" customHeight="false" outlineLevel="0" collapsed="false">
      <c r="A311" s="10" t="n">
        <v>303</v>
      </c>
      <c r="B311" s="15" t="n">
        <f aca="false">MAX(0,B310*(1+'1. Your Debts'!$C$5/12)-IF('1. Your Debts'!$F$5&gt;0,MIN('1. Your Debts'!$F$5,B310*(1+'1. Your Debts'!$C$5/12)),MIN(MAX(B310*(1+'1. Your Debts'!$C$5/12)*'1. Your Debts'!$D$5,'1. Your Debts'!$E$5),B310*(1+'1. Your Debts'!$C$5/12))))</f>
        <v>0</v>
      </c>
      <c r="C311" s="15" t="n">
        <f aca="false">MAX(0,C310*(1+'1. Your Debts'!$C$6/12)-IF('1. Your Debts'!$F$6&gt;0,MIN('1. Your Debts'!$F$6,C310*(1+'1. Your Debts'!$C$6/12)),MIN(MAX(C310*(1+'1. Your Debts'!$C$6/12)*'1. Your Debts'!$D$6,'1. Your Debts'!$E$6),C310*(1+'1. Your Debts'!$C$6/12))))</f>
        <v>0</v>
      </c>
      <c r="D311" s="15" t="n">
        <f aca="false">MAX(0,D310*(1+'1. Your Debts'!$C$7/12)-IF('1. Your Debts'!$F$7&gt;0,MIN('1. Your Debts'!$F$7,D310*(1+'1. Your Debts'!$C$7/12)),MIN(MAX(D310*(1+'1. Your Debts'!$C$7/12)*'1. Your Debts'!$D$7,'1. Your Debts'!$E$7),D310*(1+'1. Your Debts'!$C$7/12))))</f>
        <v>0</v>
      </c>
      <c r="E311" s="15" t="n">
        <f aca="false">MAX(0,E310*(1+'1. Your Debts'!$C$8/12)-IF('1. Your Debts'!$F$8&gt;0,MIN('1. Your Debts'!$F$8,E310*(1+'1. Your Debts'!$C$8/12)),MIN(MAX(E310*(1+'1. Your Debts'!$C$8/12)*'1. Your Debts'!$D$8,'1. Your Debts'!$E$8),E310*(1+'1. Your Debts'!$C$8/12))))</f>
        <v>0</v>
      </c>
      <c r="F311" s="15" t="n">
        <f aca="false">MAX(0,F310*(1+'1. Your Debts'!$C$9/12)-IF('1. Your Debts'!$F$9&gt;0,MIN('1. Your Debts'!$F$9,F310*(1+'1. Your Debts'!$C$9/12)),MIN(MAX(F310*(1+'1. Your Debts'!$C$9/12)*'1. Your Debts'!$D$9,'1. Your Debts'!$E$9),F310*(1+'1. Your Debts'!$C$9/12))))</f>
        <v>0</v>
      </c>
      <c r="G311" s="15" t="n">
        <f aca="false">(B310*'1. Your Debts'!$C$5+C310*'1. Your Debts'!$C$6+D310*'1. Your Debts'!$C$7+E310*'1. Your Debts'!$C$8+F310*'1. Your Debts'!$C$9)/12</f>
        <v>0</v>
      </c>
      <c r="H311" s="15" t="n">
        <f aca="false">I310+G311-I311</f>
        <v>0</v>
      </c>
      <c r="I311" s="15" t="n">
        <f aca="false">SUM(B311:F311)</f>
        <v>0</v>
      </c>
    </row>
    <row r="312" customFormat="false" ht="15" hidden="false" customHeight="false" outlineLevel="0" collapsed="false">
      <c r="A312" s="10" t="n">
        <v>304</v>
      </c>
      <c r="B312" s="15" t="n">
        <f aca="false">MAX(0,B311*(1+'1. Your Debts'!$C$5/12)-IF('1. Your Debts'!$F$5&gt;0,MIN('1. Your Debts'!$F$5,B311*(1+'1. Your Debts'!$C$5/12)),MIN(MAX(B311*(1+'1. Your Debts'!$C$5/12)*'1. Your Debts'!$D$5,'1. Your Debts'!$E$5),B311*(1+'1. Your Debts'!$C$5/12))))</f>
        <v>0</v>
      </c>
      <c r="C312" s="15" t="n">
        <f aca="false">MAX(0,C311*(1+'1. Your Debts'!$C$6/12)-IF('1. Your Debts'!$F$6&gt;0,MIN('1. Your Debts'!$F$6,C311*(1+'1. Your Debts'!$C$6/12)),MIN(MAX(C311*(1+'1. Your Debts'!$C$6/12)*'1. Your Debts'!$D$6,'1. Your Debts'!$E$6),C311*(1+'1. Your Debts'!$C$6/12))))</f>
        <v>0</v>
      </c>
      <c r="D312" s="15" t="n">
        <f aca="false">MAX(0,D311*(1+'1. Your Debts'!$C$7/12)-IF('1. Your Debts'!$F$7&gt;0,MIN('1. Your Debts'!$F$7,D311*(1+'1. Your Debts'!$C$7/12)),MIN(MAX(D311*(1+'1. Your Debts'!$C$7/12)*'1. Your Debts'!$D$7,'1. Your Debts'!$E$7),D311*(1+'1. Your Debts'!$C$7/12))))</f>
        <v>0</v>
      </c>
      <c r="E312" s="15" t="n">
        <f aca="false">MAX(0,E311*(1+'1. Your Debts'!$C$8/12)-IF('1. Your Debts'!$F$8&gt;0,MIN('1. Your Debts'!$F$8,E311*(1+'1. Your Debts'!$C$8/12)),MIN(MAX(E311*(1+'1. Your Debts'!$C$8/12)*'1. Your Debts'!$D$8,'1. Your Debts'!$E$8),E311*(1+'1. Your Debts'!$C$8/12))))</f>
        <v>0</v>
      </c>
      <c r="F312" s="15" t="n">
        <f aca="false">MAX(0,F311*(1+'1. Your Debts'!$C$9/12)-IF('1. Your Debts'!$F$9&gt;0,MIN('1. Your Debts'!$F$9,F311*(1+'1. Your Debts'!$C$9/12)),MIN(MAX(F311*(1+'1. Your Debts'!$C$9/12)*'1. Your Debts'!$D$9,'1. Your Debts'!$E$9),F311*(1+'1. Your Debts'!$C$9/12))))</f>
        <v>0</v>
      </c>
      <c r="G312" s="15" t="n">
        <f aca="false">(B311*'1. Your Debts'!$C$5+C311*'1. Your Debts'!$C$6+D311*'1. Your Debts'!$C$7+E311*'1. Your Debts'!$C$8+F311*'1. Your Debts'!$C$9)/12</f>
        <v>0</v>
      </c>
      <c r="H312" s="15" t="n">
        <f aca="false">I311+G312-I312</f>
        <v>0</v>
      </c>
      <c r="I312" s="15" t="n">
        <f aca="false">SUM(B312:F312)</f>
        <v>0</v>
      </c>
    </row>
    <row r="313" customFormat="false" ht="15" hidden="false" customHeight="false" outlineLevel="0" collapsed="false">
      <c r="A313" s="10" t="n">
        <v>305</v>
      </c>
      <c r="B313" s="15" t="n">
        <f aca="false">MAX(0,B312*(1+'1. Your Debts'!$C$5/12)-IF('1. Your Debts'!$F$5&gt;0,MIN('1. Your Debts'!$F$5,B312*(1+'1. Your Debts'!$C$5/12)),MIN(MAX(B312*(1+'1. Your Debts'!$C$5/12)*'1. Your Debts'!$D$5,'1. Your Debts'!$E$5),B312*(1+'1. Your Debts'!$C$5/12))))</f>
        <v>0</v>
      </c>
      <c r="C313" s="15" t="n">
        <f aca="false">MAX(0,C312*(1+'1. Your Debts'!$C$6/12)-IF('1. Your Debts'!$F$6&gt;0,MIN('1. Your Debts'!$F$6,C312*(1+'1. Your Debts'!$C$6/12)),MIN(MAX(C312*(1+'1. Your Debts'!$C$6/12)*'1. Your Debts'!$D$6,'1. Your Debts'!$E$6),C312*(1+'1. Your Debts'!$C$6/12))))</f>
        <v>0</v>
      </c>
      <c r="D313" s="15" t="n">
        <f aca="false">MAX(0,D312*(1+'1. Your Debts'!$C$7/12)-IF('1. Your Debts'!$F$7&gt;0,MIN('1. Your Debts'!$F$7,D312*(1+'1. Your Debts'!$C$7/12)),MIN(MAX(D312*(1+'1. Your Debts'!$C$7/12)*'1. Your Debts'!$D$7,'1. Your Debts'!$E$7),D312*(1+'1. Your Debts'!$C$7/12))))</f>
        <v>0</v>
      </c>
      <c r="E313" s="15" t="n">
        <f aca="false">MAX(0,E312*(1+'1. Your Debts'!$C$8/12)-IF('1. Your Debts'!$F$8&gt;0,MIN('1. Your Debts'!$F$8,E312*(1+'1. Your Debts'!$C$8/12)),MIN(MAX(E312*(1+'1. Your Debts'!$C$8/12)*'1. Your Debts'!$D$8,'1. Your Debts'!$E$8),E312*(1+'1. Your Debts'!$C$8/12))))</f>
        <v>0</v>
      </c>
      <c r="F313" s="15" t="n">
        <f aca="false">MAX(0,F312*(1+'1. Your Debts'!$C$9/12)-IF('1. Your Debts'!$F$9&gt;0,MIN('1. Your Debts'!$F$9,F312*(1+'1. Your Debts'!$C$9/12)),MIN(MAX(F312*(1+'1. Your Debts'!$C$9/12)*'1. Your Debts'!$D$9,'1. Your Debts'!$E$9),F312*(1+'1. Your Debts'!$C$9/12))))</f>
        <v>0</v>
      </c>
      <c r="G313" s="15" t="n">
        <f aca="false">(B312*'1. Your Debts'!$C$5+C312*'1. Your Debts'!$C$6+D312*'1. Your Debts'!$C$7+E312*'1. Your Debts'!$C$8+F312*'1. Your Debts'!$C$9)/12</f>
        <v>0</v>
      </c>
      <c r="H313" s="15" t="n">
        <f aca="false">I312+G313-I313</f>
        <v>0</v>
      </c>
      <c r="I313" s="15" t="n">
        <f aca="false">SUM(B313:F313)</f>
        <v>0</v>
      </c>
    </row>
    <row r="314" customFormat="false" ht="15" hidden="false" customHeight="false" outlineLevel="0" collapsed="false">
      <c r="A314" s="10" t="n">
        <v>306</v>
      </c>
      <c r="B314" s="15" t="n">
        <f aca="false">MAX(0,B313*(1+'1. Your Debts'!$C$5/12)-IF('1. Your Debts'!$F$5&gt;0,MIN('1. Your Debts'!$F$5,B313*(1+'1. Your Debts'!$C$5/12)),MIN(MAX(B313*(1+'1. Your Debts'!$C$5/12)*'1. Your Debts'!$D$5,'1. Your Debts'!$E$5),B313*(1+'1. Your Debts'!$C$5/12))))</f>
        <v>0</v>
      </c>
      <c r="C314" s="15" t="n">
        <f aca="false">MAX(0,C313*(1+'1. Your Debts'!$C$6/12)-IF('1. Your Debts'!$F$6&gt;0,MIN('1. Your Debts'!$F$6,C313*(1+'1. Your Debts'!$C$6/12)),MIN(MAX(C313*(1+'1. Your Debts'!$C$6/12)*'1. Your Debts'!$D$6,'1. Your Debts'!$E$6),C313*(1+'1. Your Debts'!$C$6/12))))</f>
        <v>0</v>
      </c>
      <c r="D314" s="15" t="n">
        <f aca="false">MAX(0,D313*(1+'1. Your Debts'!$C$7/12)-IF('1. Your Debts'!$F$7&gt;0,MIN('1. Your Debts'!$F$7,D313*(1+'1. Your Debts'!$C$7/12)),MIN(MAX(D313*(1+'1. Your Debts'!$C$7/12)*'1. Your Debts'!$D$7,'1. Your Debts'!$E$7),D313*(1+'1. Your Debts'!$C$7/12))))</f>
        <v>0</v>
      </c>
      <c r="E314" s="15" t="n">
        <f aca="false">MAX(0,E313*(1+'1. Your Debts'!$C$8/12)-IF('1. Your Debts'!$F$8&gt;0,MIN('1. Your Debts'!$F$8,E313*(1+'1. Your Debts'!$C$8/12)),MIN(MAX(E313*(1+'1. Your Debts'!$C$8/12)*'1. Your Debts'!$D$8,'1. Your Debts'!$E$8),E313*(1+'1. Your Debts'!$C$8/12))))</f>
        <v>0</v>
      </c>
      <c r="F314" s="15" t="n">
        <f aca="false">MAX(0,F313*(1+'1. Your Debts'!$C$9/12)-IF('1. Your Debts'!$F$9&gt;0,MIN('1. Your Debts'!$F$9,F313*(1+'1. Your Debts'!$C$9/12)),MIN(MAX(F313*(1+'1. Your Debts'!$C$9/12)*'1. Your Debts'!$D$9,'1. Your Debts'!$E$9),F313*(1+'1. Your Debts'!$C$9/12))))</f>
        <v>0</v>
      </c>
      <c r="G314" s="15" t="n">
        <f aca="false">(B313*'1. Your Debts'!$C$5+C313*'1. Your Debts'!$C$6+D313*'1. Your Debts'!$C$7+E313*'1. Your Debts'!$C$8+F313*'1. Your Debts'!$C$9)/12</f>
        <v>0</v>
      </c>
      <c r="H314" s="15" t="n">
        <f aca="false">I313+G314-I314</f>
        <v>0</v>
      </c>
      <c r="I314" s="15" t="n">
        <f aca="false">SUM(B314:F314)</f>
        <v>0</v>
      </c>
    </row>
    <row r="315" customFormat="false" ht="15" hidden="false" customHeight="false" outlineLevel="0" collapsed="false">
      <c r="A315" s="10" t="n">
        <v>307</v>
      </c>
      <c r="B315" s="15" t="n">
        <f aca="false">MAX(0,B314*(1+'1. Your Debts'!$C$5/12)-IF('1. Your Debts'!$F$5&gt;0,MIN('1. Your Debts'!$F$5,B314*(1+'1. Your Debts'!$C$5/12)),MIN(MAX(B314*(1+'1. Your Debts'!$C$5/12)*'1. Your Debts'!$D$5,'1. Your Debts'!$E$5),B314*(1+'1. Your Debts'!$C$5/12))))</f>
        <v>0</v>
      </c>
      <c r="C315" s="15" t="n">
        <f aca="false">MAX(0,C314*(1+'1. Your Debts'!$C$6/12)-IF('1. Your Debts'!$F$6&gt;0,MIN('1. Your Debts'!$F$6,C314*(1+'1. Your Debts'!$C$6/12)),MIN(MAX(C314*(1+'1. Your Debts'!$C$6/12)*'1. Your Debts'!$D$6,'1. Your Debts'!$E$6),C314*(1+'1. Your Debts'!$C$6/12))))</f>
        <v>0</v>
      </c>
      <c r="D315" s="15" t="n">
        <f aca="false">MAX(0,D314*(1+'1. Your Debts'!$C$7/12)-IF('1. Your Debts'!$F$7&gt;0,MIN('1. Your Debts'!$F$7,D314*(1+'1. Your Debts'!$C$7/12)),MIN(MAX(D314*(1+'1. Your Debts'!$C$7/12)*'1. Your Debts'!$D$7,'1. Your Debts'!$E$7),D314*(1+'1. Your Debts'!$C$7/12))))</f>
        <v>0</v>
      </c>
      <c r="E315" s="15" t="n">
        <f aca="false">MAX(0,E314*(1+'1. Your Debts'!$C$8/12)-IF('1. Your Debts'!$F$8&gt;0,MIN('1. Your Debts'!$F$8,E314*(1+'1. Your Debts'!$C$8/12)),MIN(MAX(E314*(1+'1. Your Debts'!$C$8/12)*'1. Your Debts'!$D$8,'1. Your Debts'!$E$8),E314*(1+'1. Your Debts'!$C$8/12))))</f>
        <v>0</v>
      </c>
      <c r="F315" s="15" t="n">
        <f aca="false">MAX(0,F314*(1+'1. Your Debts'!$C$9/12)-IF('1. Your Debts'!$F$9&gt;0,MIN('1. Your Debts'!$F$9,F314*(1+'1. Your Debts'!$C$9/12)),MIN(MAX(F314*(1+'1. Your Debts'!$C$9/12)*'1. Your Debts'!$D$9,'1. Your Debts'!$E$9),F314*(1+'1. Your Debts'!$C$9/12))))</f>
        <v>0</v>
      </c>
      <c r="G315" s="15" t="n">
        <f aca="false">(B314*'1. Your Debts'!$C$5+C314*'1. Your Debts'!$C$6+D314*'1. Your Debts'!$C$7+E314*'1. Your Debts'!$C$8+F314*'1. Your Debts'!$C$9)/12</f>
        <v>0</v>
      </c>
      <c r="H315" s="15" t="n">
        <f aca="false">I314+G315-I315</f>
        <v>0</v>
      </c>
      <c r="I315" s="15" t="n">
        <f aca="false">SUM(B315:F315)</f>
        <v>0</v>
      </c>
    </row>
    <row r="316" customFormat="false" ht="15" hidden="false" customHeight="false" outlineLevel="0" collapsed="false">
      <c r="A316" s="10" t="n">
        <v>308</v>
      </c>
      <c r="B316" s="15" t="n">
        <f aca="false">MAX(0,B315*(1+'1. Your Debts'!$C$5/12)-IF('1. Your Debts'!$F$5&gt;0,MIN('1. Your Debts'!$F$5,B315*(1+'1. Your Debts'!$C$5/12)),MIN(MAX(B315*(1+'1. Your Debts'!$C$5/12)*'1. Your Debts'!$D$5,'1. Your Debts'!$E$5),B315*(1+'1. Your Debts'!$C$5/12))))</f>
        <v>0</v>
      </c>
      <c r="C316" s="15" t="n">
        <f aca="false">MAX(0,C315*(1+'1. Your Debts'!$C$6/12)-IF('1. Your Debts'!$F$6&gt;0,MIN('1. Your Debts'!$F$6,C315*(1+'1. Your Debts'!$C$6/12)),MIN(MAX(C315*(1+'1. Your Debts'!$C$6/12)*'1. Your Debts'!$D$6,'1. Your Debts'!$E$6),C315*(1+'1. Your Debts'!$C$6/12))))</f>
        <v>0</v>
      </c>
      <c r="D316" s="15" t="n">
        <f aca="false">MAX(0,D315*(1+'1. Your Debts'!$C$7/12)-IF('1. Your Debts'!$F$7&gt;0,MIN('1. Your Debts'!$F$7,D315*(1+'1. Your Debts'!$C$7/12)),MIN(MAX(D315*(1+'1. Your Debts'!$C$7/12)*'1. Your Debts'!$D$7,'1. Your Debts'!$E$7),D315*(1+'1. Your Debts'!$C$7/12))))</f>
        <v>0</v>
      </c>
      <c r="E316" s="15" t="n">
        <f aca="false">MAX(0,E315*(1+'1. Your Debts'!$C$8/12)-IF('1. Your Debts'!$F$8&gt;0,MIN('1. Your Debts'!$F$8,E315*(1+'1. Your Debts'!$C$8/12)),MIN(MAX(E315*(1+'1. Your Debts'!$C$8/12)*'1. Your Debts'!$D$8,'1. Your Debts'!$E$8),E315*(1+'1. Your Debts'!$C$8/12))))</f>
        <v>0</v>
      </c>
      <c r="F316" s="15" t="n">
        <f aca="false">MAX(0,F315*(1+'1. Your Debts'!$C$9/12)-IF('1. Your Debts'!$F$9&gt;0,MIN('1. Your Debts'!$F$9,F315*(1+'1. Your Debts'!$C$9/12)),MIN(MAX(F315*(1+'1. Your Debts'!$C$9/12)*'1. Your Debts'!$D$9,'1. Your Debts'!$E$9),F315*(1+'1. Your Debts'!$C$9/12))))</f>
        <v>0</v>
      </c>
      <c r="G316" s="15" t="n">
        <f aca="false">(B315*'1. Your Debts'!$C$5+C315*'1. Your Debts'!$C$6+D315*'1. Your Debts'!$C$7+E315*'1. Your Debts'!$C$8+F315*'1. Your Debts'!$C$9)/12</f>
        <v>0</v>
      </c>
      <c r="H316" s="15" t="n">
        <f aca="false">I315+G316-I316</f>
        <v>0</v>
      </c>
      <c r="I316" s="15" t="n">
        <f aca="false">SUM(B316:F316)</f>
        <v>0</v>
      </c>
    </row>
    <row r="317" customFormat="false" ht="15" hidden="false" customHeight="false" outlineLevel="0" collapsed="false">
      <c r="A317" s="10" t="n">
        <v>309</v>
      </c>
      <c r="B317" s="15" t="n">
        <f aca="false">MAX(0,B316*(1+'1. Your Debts'!$C$5/12)-IF('1. Your Debts'!$F$5&gt;0,MIN('1. Your Debts'!$F$5,B316*(1+'1. Your Debts'!$C$5/12)),MIN(MAX(B316*(1+'1. Your Debts'!$C$5/12)*'1. Your Debts'!$D$5,'1. Your Debts'!$E$5),B316*(1+'1. Your Debts'!$C$5/12))))</f>
        <v>0</v>
      </c>
      <c r="C317" s="15" t="n">
        <f aca="false">MAX(0,C316*(1+'1. Your Debts'!$C$6/12)-IF('1. Your Debts'!$F$6&gt;0,MIN('1. Your Debts'!$F$6,C316*(1+'1. Your Debts'!$C$6/12)),MIN(MAX(C316*(1+'1. Your Debts'!$C$6/12)*'1. Your Debts'!$D$6,'1. Your Debts'!$E$6),C316*(1+'1. Your Debts'!$C$6/12))))</f>
        <v>0</v>
      </c>
      <c r="D317" s="15" t="n">
        <f aca="false">MAX(0,D316*(1+'1. Your Debts'!$C$7/12)-IF('1. Your Debts'!$F$7&gt;0,MIN('1. Your Debts'!$F$7,D316*(1+'1. Your Debts'!$C$7/12)),MIN(MAX(D316*(1+'1. Your Debts'!$C$7/12)*'1. Your Debts'!$D$7,'1. Your Debts'!$E$7),D316*(1+'1. Your Debts'!$C$7/12))))</f>
        <v>0</v>
      </c>
      <c r="E317" s="15" t="n">
        <f aca="false">MAX(0,E316*(1+'1. Your Debts'!$C$8/12)-IF('1. Your Debts'!$F$8&gt;0,MIN('1. Your Debts'!$F$8,E316*(1+'1. Your Debts'!$C$8/12)),MIN(MAX(E316*(1+'1. Your Debts'!$C$8/12)*'1. Your Debts'!$D$8,'1. Your Debts'!$E$8),E316*(1+'1. Your Debts'!$C$8/12))))</f>
        <v>0</v>
      </c>
      <c r="F317" s="15" t="n">
        <f aca="false">MAX(0,F316*(1+'1. Your Debts'!$C$9/12)-IF('1. Your Debts'!$F$9&gt;0,MIN('1. Your Debts'!$F$9,F316*(1+'1. Your Debts'!$C$9/12)),MIN(MAX(F316*(1+'1. Your Debts'!$C$9/12)*'1. Your Debts'!$D$9,'1. Your Debts'!$E$9),F316*(1+'1. Your Debts'!$C$9/12))))</f>
        <v>0</v>
      </c>
      <c r="G317" s="15" t="n">
        <f aca="false">(B316*'1. Your Debts'!$C$5+C316*'1. Your Debts'!$C$6+D316*'1. Your Debts'!$C$7+E316*'1. Your Debts'!$C$8+F316*'1. Your Debts'!$C$9)/12</f>
        <v>0</v>
      </c>
      <c r="H317" s="15" t="n">
        <f aca="false">I316+G317-I317</f>
        <v>0</v>
      </c>
      <c r="I317" s="15" t="n">
        <f aca="false">SUM(B317:F317)</f>
        <v>0</v>
      </c>
    </row>
    <row r="318" customFormat="false" ht="15" hidden="false" customHeight="false" outlineLevel="0" collapsed="false">
      <c r="A318" s="10" t="n">
        <v>310</v>
      </c>
      <c r="B318" s="15" t="n">
        <f aca="false">MAX(0,B317*(1+'1. Your Debts'!$C$5/12)-IF('1. Your Debts'!$F$5&gt;0,MIN('1. Your Debts'!$F$5,B317*(1+'1. Your Debts'!$C$5/12)),MIN(MAX(B317*(1+'1. Your Debts'!$C$5/12)*'1. Your Debts'!$D$5,'1. Your Debts'!$E$5),B317*(1+'1. Your Debts'!$C$5/12))))</f>
        <v>0</v>
      </c>
      <c r="C318" s="15" t="n">
        <f aca="false">MAX(0,C317*(1+'1. Your Debts'!$C$6/12)-IF('1. Your Debts'!$F$6&gt;0,MIN('1. Your Debts'!$F$6,C317*(1+'1. Your Debts'!$C$6/12)),MIN(MAX(C317*(1+'1. Your Debts'!$C$6/12)*'1. Your Debts'!$D$6,'1. Your Debts'!$E$6),C317*(1+'1. Your Debts'!$C$6/12))))</f>
        <v>0</v>
      </c>
      <c r="D318" s="15" t="n">
        <f aca="false">MAX(0,D317*(1+'1. Your Debts'!$C$7/12)-IF('1. Your Debts'!$F$7&gt;0,MIN('1. Your Debts'!$F$7,D317*(1+'1. Your Debts'!$C$7/12)),MIN(MAX(D317*(1+'1. Your Debts'!$C$7/12)*'1. Your Debts'!$D$7,'1. Your Debts'!$E$7),D317*(1+'1. Your Debts'!$C$7/12))))</f>
        <v>0</v>
      </c>
      <c r="E318" s="15" t="n">
        <f aca="false">MAX(0,E317*(1+'1. Your Debts'!$C$8/12)-IF('1. Your Debts'!$F$8&gt;0,MIN('1. Your Debts'!$F$8,E317*(1+'1. Your Debts'!$C$8/12)),MIN(MAX(E317*(1+'1. Your Debts'!$C$8/12)*'1. Your Debts'!$D$8,'1. Your Debts'!$E$8),E317*(1+'1. Your Debts'!$C$8/12))))</f>
        <v>0</v>
      </c>
      <c r="F318" s="15" t="n">
        <f aca="false">MAX(0,F317*(1+'1. Your Debts'!$C$9/12)-IF('1. Your Debts'!$F$9&gt;0,MIN('1. Your Debts'!$F$9,F317*(1+'1. Your Debts'!$C$9/12)),MIN(MAX(F317*(1+'1. Your Debts'!$C$9/12)*'1. Your Debts'!$D$9,'1. Your Debts'!$E$9),F317*(1+'1. Your Debts'!$C$9/12))))</f>
        <v>0</v>
      </c>
      <c r="G318" s="15" t="n">
        <f aca="false">(B317*'1. Your Debts'!$C$5+C317*'1. Your Debts'!$C$6+D317*'1. Your Debts'!$C$7+E317*'1. Your Debts'!$C$8+F317*'1. Your Debts'!$C$9)/12</f>
        <v>0</v>
      </c>
      <c r="H318" s="15" t="n">
        <f aca="false">I317+G318-I318</f>
        <v>0</v>
      </c>
      <c r="I318" s="15" t="n">
        <f aca="false">SUM(B318:F318)</f>
        <v>0</v>
      </c>
    </row>
    <row r="319" customFormat="false" ht="15" hidden="false" customHeight="false" outlineLevel="0" collapsed="false">
      <c r="A319" s="10" t="n">
        <v>311</v>
      </c>
      <c r="B319" s="15" t="n">
        <f aca="false">MAX(0,B318*(1+'1. Your Debts'!$C$5/12)-IF('1. Your Debts'!$F$5&gt;0,MIN('1. Your Debts'!$F$5,B318*(1+'1. Your Debts'!$C$5/12)),MIN(MAX(B318*(1+'1. Your Debts'!$C$5/12)*'1. Your Debts'!$D$5,'1. Your Debts'!$E$5),B318*(1+'1. Your Debts'!$C$5/12))))</f>
        <v>0</v>
      </c>
      <c r="C319" s="15" t="n">
        <f aca="false">MAX(0,C318*(1+'1. Your Debts'!$C$6/12)-IF('1. Your Debts'!$F$6&gt;0,MIN('1. Your Debts'!$F$6,C318*(1+'1. Your Debts'!$C$6/12)),MIN(MAX(C318*(1+'1. Your Debts'!$C$6/12)*'1. Your Debts'!$D$6,'1. Your Debts'!$E$6),C318*(1+'1. Your Debts'!$C$6/12))))</f>
        <v>0</v>
      </c>
      <c r="D319" s="15" t="n">
        <f aca="false">MAX(0,D318*(1+'1. Your Debts'!$C$7/12)-IF('1. Your Debts'!$F$7&gt;0,MIN('1. Your Debts'!$F$7,D318*(1+'1. Your Debts'!$C$7/12)),MIN(MAX(D318*(1+'1. Your Debts'!$C$7/12)*'1. Your Debts'!$D$7,'1. Your Debts'!$E$7),D318*(1+'1. Your Debts'!$C$7/12))))</f>
        <v>0</v>
      </c>
      <c r="E319" s="15" t="n">
        <f aca="false">MAX(0,E318*(1+'1. Your Debts'!$C$8/12)-IF('1. Your Debts'!$F$8&gt;0,MIN('1. Your Debts'!$F$8,E318*(1+'1. Your Debts'!$C$8/12)),MIN(MAX(E318*(1+'1. Your Debts'!$C$8/12)*'1. Your Debts'!$D$8,'1. Your Debts'!$E$8),E318*(1+'1. Your Debts'!$C$8/12))))</f>
        <v>0</v>
      </c>
      <c r="F319" s="15" t="n">
        <f aca="false">MAX(0,F318*(1+'1. Your Debts'!$C$9/12)-IF('1. Your Debts'!$F$9&gt;0,MIN('1. Your Debts'!$F$9,F318*(1+'1. Your Debts'!$C$9/12)),MIN(MAX(F318*(1+'1. Your Debts'!$C$9/12)*'1. Your Debts'!$D$9,'1. Your Debts'!$E$9),F318*(1+'1. Your Debts'!$C$9/12))))</f>
        <v>0</v>
      </c>
      <c r="G319" s="15" t="n">
        <f aca="false">(B318*'1. Your Debts'!$C$5+C318*'1. Your Debts'!$C$6+D318*'1. Your Debts'!$C$7+E318*'1. Your Debts'!$C$8+F318*'1. Your Debts'!$C$9)/12</f>
        <v>0</v>
      </c>
      <c r="H319" s="15" t="n">
        <f aca="false">I318+G319-I319</f>
        <v>0</v>
      </c>
      <c r="I319" s="15" t="n">
        <f aca="false">SUM(B319:F319)</f>
        <v>0</v>
      </c>
    </row>
    <row r="320" customFormat="false" ht="15" hidden="false" customHeight="false" outlineLevel="0" collapsed="false">
      <c r="A320" s="10" t="n">
        <v>312</v>
      </c>
      <c r="B320" s="15" t="n">
        <f aca="false">MAX(0,B319*(1+'1. Your Debts'!$C$5/12)-IF('1. Your Debts'!$F$5&gt;0,MIN('1. Your Debts'!$F$5,B319*(1+'1. Your Debts'!$C$5/12)),MIN(MAX(B319*(1+'1. Your Debts'!$C$5/12)*'1. Your Debts'!$D$5,'1. Your Debts'!$E$5),B319*(1+'1. Your Debts'!$C$5/12))))</f>
        <v>0</v>
      </c>
      <c r="C320" s="15" t="n">
        <f aca="false">MAX(0,C319*(1+'1. Your Debts'!$C$6/12)-IF('1. Your Debts'!$F$6&gt;0,MIN('1. Your Debts'!$F$6,C319*(1+'1. Your Debts'!$C$6/12)),MIN(MAX(C319*(1+'1. Your Debts'!$C$6/12)*'1. Your Debts'!$D$6,'1. Your Debts'!$E$6),C319*(1+'1. Your Debts'!$C$6/12))))</f>
        <v>0</v>
      </c>
      <c r="D320" s="15" t="n">
        <f aca="false">MAX(0,D319*(1+'1. Your Debts'!$C$7/12)-IF('1. Your Debts'!$F$7&gt;0,MIN('1. Your Debts'!$F$7,D319*(1+'1. Your Debts'!$C$7/12)),MIN(MAX(D319*(1+'1. Your Debts'!$C$7/12)*'1. Your Debts'!$D$7,'1. Your Debts'!$E$7),D319*(1+'1. Your Debts'!$C$7/12))))</f>
        <v>0</v>
      </c>
      <c r="E320" s="15" t="n">
        <f aca="false">MAX(0,E319*(1+'1. Your Debts'!$C$8/12)-IF('1. Your Debts'!$F$8&gt;0,MIN('1. Your Debts'!$F$8,E319*(1+'1. Your Debts'!$C$8/12)),MIN(MAX(E319*(1+'1. Your Debts'!$C$8/12)*'1. Your Debts'!$D$8,'1. Your Debts'!$E$8),E319*(1+'1. Your Debts'!$C$8/12))))</f>
        <v>0</v>
      </c>
      <c r="F320" s="15" t="n">
        <f aca="false">MAX(0,F319*(1+'1. Your Debts'!$C$9/12)-IF('1. Your Debts'!$F$9&gt;0,MIN('1. Your Debts'!$F$9,F319*(1+'1. Your Debts'!$C$9/12)),MIN(MAX(F319*(1+'1. Your Debts'!$C$9/12)*'1. Your Debts'!$D$9,'1. Your Debts'!$E$9),F319*(1+'1. Your Debts'!$C$9/12))))</f>
        <v>0</v>
      </c>
      <c r="G320" s="15" t="n">
        <f aca="false">(B319*'1. Your Debts'!$C$5+C319*'1. Your Debts'!$C$6+D319*'1. Your Debts'!$C$7+E319*'1. Your Debts'!$C$8+F319*'1. Your Debts'!$C$9)/12</f>
        <v>0</v>
      </c>
      <c r="H320" s="15" t="n">
        <f aca="false">I319+G320-I320</f>
        <v>0</v>
      </c>
      <c r="I320" s="15" t="n">
        <f aca="false">SUM(B320:F320)</f>
        <v>0</v>
      </c>
    </row>
    <row r="321" customFormat="false" ht="15" hidden="false" customHeight="false" outlineLevel="0" collapsed="false">
      <c r="A321" s="10" t="n">
        <v>313</v>
      </c>
      <c r="B321" s="15" t="n">
        <f aca="false">MAX(0,B320*(1+'1. Your Debts'!$C$5/12)-IF('1. Your Debts'!$F$5&gt;0,MIN('1. Your Debts'!$F$5,B320*(1+'1. Your Debts'!$C$5/12)),MIN(MAX(B320*(1+'1. Your Debts'!$C$5/12)*'1. Your Debts'!$D$5,'1. Your Debts'!$E$5),B320*(1+'1. Your Debts'!$C$5/12))))</f>
        <v>0</v>
      </c>
      <c r="C321" s="15" t="n">
        <f aca="false">MAX(0,C320*(1+'1. Your Debts'!$C$6/12)-IF('1. Your Debts'!$F$6&gt;0,MIN('1. Your Debts'!$F$6,C320*(1+'1. Your Debts'!$C$6/12)),MIN(MAX(C320*(1+'1. Your Debts'!$C$6/12)*'1. Your Debts'!$D$6,'1. Your Debts'!$E$6),C320*(1+'1. Your Debts'!$C$6/12))))</f>
        <v>0</v>
      </c>
      <c r="D321" s="15" t="n">
        <f aca="false">MAX(0,D320*(1+'1. Your Debts'!$C$7/12)-IF('1. Your Debts'!$F$7&gt;0,MIN('1. Your Debts'!$F$7,D320*(1+'1. Your Debts'!$C$7/12)),MIN(MAX(D320*(1+'1. Your Debts'!$C$7/12)*'1. Your Debts'!$D$7,'1. Your Debts'!$E$7),D320*(1+'1. Your Debts'!$C$7/12))))</f>
        <v>0</v>
      </c>
      <c r="E321" s="15" t="n">
        <f aca="false">MAX(0,E320*(1+'1. Your Debts'!$C$8/12)-IF('1. Your Debts'!$F$8&gt;0,MIN('1. Your Debts'!$F$8,E320*(1+'1. Your Debts'!$C$8/12)),MIN(MAX(E320*(1+'1. Your Debts'!$C$8/12)*'1. Your Debts'!$D$8,'1. Your Debts'!$E$8),E320*(1+'1. Your Debts'!$C$8/12))))</f>
        <v>0</v>
      </c>
      <c r="F321" s="15" t="n">
        <f aca="false">MAX(0,F320*(1+'1. Your Debts'!$C$9/12)-IF('1. Your Debts'!$F$9&gt;0,MIN('1. Your Debts'!$F$9,F320*(1+'1. Your Debts'!$C$9/12)),MIN(MAX(F320*(1+'1. Your Debts'!$C$9/12)*'1. Your Debts'!$D$9,'1. Your Debts'!$E$9),F320*(1+'1. Your Debts'!$C$9/12))))</f>
        <v>0</v>
      </c>
      <c r="G321" s="15" t="n">
        <f aca="false">(B320*'1. Your Debts'!$C$5+C320*'1. Your Debts'!$C$6+D320*'1. Your Debts'!$C$7+E320*'1. Your Debts'!$C$8+F320*'1. Your Debts'!$C$9)/12</f>
        <v>0</v>
      </c>
      <c r="H321" s="15" t="n">
        <f aca="false">I320+G321-I321</f>
        <v>0</v>
      </c>
      <c r="I321" s="15" t="n">
        <f aca="false">SUM(B321:F321)</f>
        <v>0</v>
      </c>
    </row>
    <row r="322" customFormat="false" ht="15" hidden="false" customHeight="false" outlineLevel="0" collapsed="false">
      <c r="A322" s="10" t="n">
        <v>314</v>
      </c>
      <c r="B322" s="15" t="n">
        <f aca="false">MAX(0,B321*(1+'1. Your Debts'!$C$5/12)-IF('1. Your Debts'!$F$5&gt;0,MIN('1. Your Debts'!$F$5,B321*(1+'1. Your Debts'!$C$5/12)),MIN(MAX(B321*(1+'1. Your Debts'!$C$5/12)*'1. Your Debts'!$D$5,'1. Your Debts'!$E$5),B321*(1+'1. Your Debts'!$C$5/12))))</f>
        <v>0</v>
      </c>
      <c r="C322" s="15" t="n">
        <f aca="false">MAX(0,C321*(1+'1. Your Debts'!$C$6/12)-IF('1. Your Debts'!$F$6&gt;0,MIN('1. Your Debts'!$F$6,C321*(1+'1. Your Debts'!$C$6/12)),MIN(MAX(C321*(1+'1. Your Debts'!$C$6/12)*'1. Your Debts'!$D$6,'1. Your Debts'!$E$6),C321*(1+'1. Your Debts'!$C$6/12))))</f>
        <v>0</v>
      </c>
      <c r="D322" s="15" t="n">
        <f aca="false">MAX(0,D321*(1+'1. Your Debts'!$C$7/12)-IF('1. Your Debts'!$F$7&gt;0,MIN('1. Your Debts'!$F$7,D321*(1+'1. Your Debts'!$C$7/12)),MIN(MAX(D321*(1+'1. Your Debts'!$C$7/12)*'1. Your Debts'!$D$7,'1. Your Debts'!$E$7),D321*(1+'1. Your Debts'!$C$7/12))))</f>
        <v>0</v>
      </c>
      <c r="E322" s="15" t="n">
        <f aca="false">MAX(0,E321*(1+'1. Your Debts'!$C$8/12)-IF('1. Your Debts'!$F$8&gt;0,MIN('1. Your Debts'!$F$8,E321*(1+'1. Your Debts'!$C$8/12)),MIN(MAX(E321*(1+'1. Your Debts'!$C$8/12)*'1. Your Debts'!$D$8,'1. Your Debts'!$E$8),E321*(1+'1. Your Debts'!$C$8/12))))</f>
        <v>0</v>
      </c>
      <c r="F322" s="15" t="n">
        <f aca="false">MAX(0,F321*(1+'1. Your Debts'!$C$9/12)-IF('1. Your Debts'!$F$9&gt;0,MIN('1. Your Debts'!$F$9,F321*(1+'1. Your Debts'!$C$9/12)),MIN(MAX(F321*(1+'1. Your Debts'!$C$9/12)*'1. Your Debts'!$D$9,'1. Your Debts'!$E$9),F321*(1+'1. Your Debts'!$C$9/12))))</f>
        <v>0</v>
      </c>
      <c r="G322" s="15" t="n">
        <f aca="false">(B321*'1. Your Debts'!$C$5+C321*'1. Your Debts'!$C$6+D321*'1. Your Debts'!$C$7+E321*'1. Your Debts'!$C$8+F321*'1. Your Debts'!$C$9)/12</f>
        <v>0</v>
      </c>
      <c r="H322" s="15" t="n">
        <f aca="false">I321+G322-I322</f>
        <v>0</v>
      </c>
      <c r="I322" s="15" t="n">
        <f aca="false">SUM(B322:F322)</f>
        <v>0</v>
      </c>
    </row>
    <row r="323" customFormat="false" ht="15" hidden="false" customHeight="false" outlineLevel="0" collapsed="false">
      <c r="A323" s="10" t="n">
        <v>315</v>
      </c>
      <c r="B323" s="15" t="n">
        <f aca="false">MAX(0,B322*(1+'1. Your Debts'!$C$5/12)-IF('1. Your Debts'!$F$5&gt;0,MIN('1. Your Debts'!$F$5,B322*(1+'1. Your Debts'!$C$5/12)),MIN(MAX(B322*(1+'1. Your Debts'!$C$5/12)*'1. Your Debts'!$D$5,'1. Your Debts'!$E$5),B322*(1+'1. Your Debts'!$C$5/12))))</f>
        <v>0</v>
      </c>
      <c r="C323" s="15" t="n">
        <f aca="false">MAX(0,C322*(1+'1. Your Debts'!$C$6/12)-IF('1. Your Debts'!$F$6&gt;0,MIN('1. Your Debts'!$F$6,C322*(1+'1. Your Debts'!$C$6/12)),MIN(MAX(C322*(1+'1. Your Debts'!$C$6/12)*'1. Your Debts'!$D$6,'1. Your Debts'!$E$6),C322*(1+'1. Your Debts'!$C$6/12))))</f>
        <v>0</v>
      </c>
      <c r="D323" s="15" t="n">
        <f aca="false">MAX(0,D322*(1+'1. Your Debts'!$C$7/12)-IF('1. Your Debts'!$F$7&gt;0,MIN('1. Your Debts'!$F$7,D322*(1+'1. Your Debts'!$C$7/12)),MIN(MAX(D322*(1+'1. Your Debts'!$C$7/12)*'1. Your Debts'!$D$7,'1. Your Debts'!$E$7),D322*(1+'1. Your Debts'!$C$7/12))))</f>
        <v>0</v>
      </c>
      <c r="E323" s="15" t="n">
        <f aca="false">MAX(0,E322*(1+'1. Your Debts'!$C$8/12)-IF('1. Your Debts'!$F$8&gt;0,MIN('1. Your Debts'!$F$8,E322*(1+'1. Your Debts'!$C$8/12)),MIN(MAX(E322*(1+'1. Your Debts'!$C$8/12)*'1. Your Debts'!$D$8,'1. Your Debts'!$E$8),E322*(1+'1. Your Debts'!$C$8/12))))</f>
        <v>0</v>
      </c>
      <c r="F323" s="15" t="n">
        <f aca="false">MAX(0,F322*(1+'1. Your Debts'!$C$9/12)-IF('1. Your Debts'!$F$9&gt;0,MIN('1. Your Debts'!$F$9,F322*(1+'1. Your Debts'!$C$9/12)),MIN(MAX(F322*(1+'1. Your Debts'!$C$9/12)*'1. Your Debts'!$D$9,'1. Your Debts'!$E$9),F322*(1+'1. Your Debts'!$C$9/12))))</f>
        <v>0</v>
      </c>
      <c r="G323" s="15" t="n">
        <f aca="false">(B322*'1. Your Debts'!$C$5+C322*'1. Your Debts'!$C$6+D322*'1. Your Debts'!$C$7+E322*'1. Your Debts'!$C$8+F322*'1. Your Debts'!$C$9)/12</f>
        <v>0</v>
      </c>
      <c r="H323" s="15" t="n">
        <f aca="false">I322+G323-I323</f>
        <v>0</v>
      </c>
      <c r="I323" s="15" t="n">
        <f aca="false">SUM(B323:F323)</f>
        <v>0</v>
      </c>
    </row>
    <row r="324" customFormat="false" ht="15" hidden="false" customHeight="false" outlineLevel="0" collapsed="false">
      <c r="A324" s="10" t="n">
        <v>316</v>
      </c>
      <c r="B324" s="15" t="n">
        <f aca="false">MAX(0,B323*(1+'1. Your Debts'!$C$5/12)-IF('1. Your Debts'!$F$5&gt;0,MIN('1. Your Debts'!$F$5,B323*(1+'1. Your Debts'!$C$5/12)),MIN(MAX(B323*(1+'1. Your Debts'!$C$5/12)*'1. Your Debts'!$D$5,'1. Your Debts'!$E$5),B323*(1+'1. Your Debts'!$C$5/12))))</f>
        <v>0</v>
      </c>
      <c r="C324" s="15" t="n">
        <f aca="false">MAX(0,C323*(1+'1. Your Debts'!$C$6/12)-IF('1. Your Debts'!$F$6&gt;0,MIN('1. Your Debts'!$F$6,C323*(1+'1. Your Debts'!$C$6/12)),MIN(MAX(C323*(1+'1. Your Debts'!$C$6/12)*'1. Your Debts'!$D$6,'1. Your Debts'!$E$6),C323*(1+'1. Your Debts'!$C$6/12))))</f>
        <v>0</v>
      </c>
      <c r="D324" s="15" t="n">
        <f aca="false">MAX(0,D323*(1+'1. Your Debts'!$C$7/12)-IF('1. Your Debts'!$F$7&gt;0,MIN('1. Your Debts'!$F$7,D323*(1+'1. Your Debts'!$C$7/12)),MIN(MAX(D323*(1+'1. Your Debts'!$C$7/12)*'1. Your Debts'!$D$7,'1. Your Debts'!$E$7),D323*(1+'1. Your Debts'!$C$7/12))))</f>
        <v>0</v>
      </c>
      <c r="E324" s="15" t="n">
        <f aca="false">MAX(0,E323*(1+'1. Your Debts'!$C$8/12)-IF('1. Your Debts'!$F$8&gt;0,MIN('1. Your Debts'!$F$8,E323*(1+'1. Your Debts'!$C$8/12)),MIN(MAX(E323*(1+'1. Your Debts'!$C$8/12)*'1. Your Debts'!$D$8,'1. Your Debts'!$E$8),E323*(1+'1. Your Debts'!$C$8/12))))</f>
        <v>0</v>
      </c>
      <c r="F324" s="15" t="n">
        <f aca="false">MAX(0,F323*(1+'1. Your Debts'!$C$9/12)-IF('1. Your Debts'!$F$9&gt;0,MIN('1. Your Debts'!$F$9,F323*(1+'1. Your Debts'!$C$9/12)),MIN(MAX(F323*(1+'1. Your Debts'!$C$9/12)*'1. Your Debts'!$D$9,'1. Your Debts'!$E$9),F323*(1+'1. Your Debts'!$C$9/12))))</f>
        <v>0</v>
      </c>
      <c r="G324" s="15" t="n">
        <f aca="false">(B323*'1. Your Debts'!$C$5+C323*'1. Your Debts'!$C$6+D323*'1. Your Debts'!$C$7+E323*'1. Your Debts'!$C$8+F323*'1. Your Debts'!$C$9)/12</f>
        <v>0</v>
      </c>
      <c r="H324" s="15" t="n">
        <f aca="false">I323+G324-I324</f>
        <v>0</v>
      </c>
      <c r="I324" s="15" t="n">
        <f aca="false">SUM(B324:F324)</f>
        <v>0</v>
      </c>
    </row>
    <row r="325" customFormat="false" ht="15" hidden="false" customHeight="false" outlineLevel="0" collapsed="false">
      <c r="A325" s="10" t="n">
        <v>317</v>
      </c>
      <c r="B325" s="15" t="n">
        <f aca="false">MAX(0,B324*(1+'1. Your Debts'!$C$5/12)-IF('1. Your Debts'!$F$5&gt;0,MIN('1. Your Debts'!$F$5,B324*(1+'1. Your Debts'!$C$5/12)),MIN(MAX(B324*(1+'1. Your Debts'!$C$5/12)*'1. Your Debts'!$D$5,'1. Your Debts'!$E$5),B324*(1+'1. Your Debts'!$C$5/12))))</f>
        <v>0</v>
      </c>
      <c r="C325" s="15" t="n">
        <f aca="false">MAX(0,C324*(1+'1. Your Debts'!$C$6/12)-IF('1. Your Debts'!$F$6&gt;0,MIN('1. Your Debts'!$F$6,C324*(1+'1. Your Debts'!$C$6/12)),MIN(MAX(C324*(1+'1. Your Debts'!$C$6/12)*'1. Your Debts'!$D$6,'1. Your Debts'!$E$6),C324*(1+'1. Your Debts'!$C$6/12))))</f>
        <v>0</v>
      </c>
      <c r="D325" s="15" t="n">
        <f aca="false">MAX(0,D324*(1+'1. Your Debts'!$C$7/12)-IF('1. Your Debts'!$F$7&gt;0,MIN('1. Your Debts'!$F$7,D324*(1+'1. Your Debts'!$C$7/12)),MIN(MAX(D324*(1+'1. Your Debts'!$C$7/12)*'1. Your Debts'!$D$7,'1. Your Debts'!$E$7),D324*(1+'1. Your Debts'!$C$7/12))))</f>
        <v>0</v>
      </c>
      <c r="E325" s="15" t="n">
        <f aca="false">MAX(0,E324*(1+'1. Your Debts'!$C$8/12)-IF('1. Your Debts'!$F$8&gt;0,MIN('1. Your Debts'!$F$8,E324*(1+'1. Your Debts'!$C$8/12)),MIN(MAX(E324*(1+'1. Your Debts'!$C$8/12)*'1. Your Debts'!$D$8,'1. Your Debts'!$E$8),E324*(1+'1. Your Debts'!$C$8/12))))</f>
        <v>0</v>
      </c>
      <c r="F325" s="15" t="n">
        <f aca="false">MAX(0,F324*(1+'1. Your Debts'!$C$9/12)-IF('1. Your Debts'!$F$9&gt;0,MIN('1. Your Debts'!$F$9,F324*(1+'1. Your Debts'!$C$9/12)),MIN(MAX(F324*(1+'1. Your Debts'!$C$9/12)*'1. Your Debts'!$D$9,'1. Your Debts'!$E$9),F324*(1+'1. Your Debts'!$C$9/12))))</f>
        <v>0</v>
      </c>
      <c r="G325" s="15" t="n">
        <f aca="false">(B324*'1. Your Debts'!$C$5+C324*'1. Your Debts'!$C$6+D324*'1. Your Debts'!$C$7+E324*'1. Your Debts'!$C$8+F324*'1. Your Debts'!$C$9)/12</f>
        <v>0</v>
      </c>
      <c r="H325" s="15" t="n">
        <f aca="false">I324+G325-I325</f>
        <v>0</v>
      </c>
      <c r="I325" s="15" t="n">
        <f aca="false">SUM(B325:F325)</f>
        <v>0</v>
      </c>
    </row>
    <row r="326" customFormat="false" ht="15" hidden="false" customHeight="false" outlineLevel="0" collapsed="false">
      <c r="A326" s="10" t="n">
        <v>318</v>
      </c>
      <c r="B326" s="15" t="n">
        <f aca="false">MAX(0,B325*(1+'1. Your Debts'!$C$5/12)-IF('1. Your Debts'!$F$5&gt;0,MIN('1. Your Debts'!$F$5,B325*(1+'1. Your Debts'!$C$5/12)),MIN(MAX(B325*(1+'1. Your Debts'!$C$5/12)*'1. Your Debts'!$D$5,'1. Your Debts'!$E$5),B325*(1+'1. Your Debts'!$C$5/12))))</f>
        <v>0</v>
      </c>
      <c r="C326" s="15" t="n">
        <f aca="false">MAX(0,C325*(1+'1. Your Debts'!$C$6/12)-IF('1. Your Debts'!$F$6&gt;0,MIN('1. Your Debts'!$F$6,C325*(1+'1. Your Debts'!$C$6/12)),MIN(MAX(C325*(1+'1. Your Debts'!$C$6/12)*'1. Your Debts'!$D$6,'1. Your Debts'!$E$6),C325*(1+'1. Your Debts'!$C$6/12))))</f>
        <v>0</v>
      </c>
      <c r="D326" s="15" t="n">
        <f aca="false">MAX(0,D325*(1+'1. Your Debts'!$C$7/12)-IF('1. Your Debts'!$F$7&gt;0,MIN('1. Your Debts'!$F$7,D325*(1+'1. Your Debts'!$C$7/12)),MIN(MAX(D325*(1+'1. Your Debts'!$C$7/12)*'1. Your Debts'!$D$7,'1. Your Debts'!$E$7),D325*(1+'1. Your Debts'!$C$7/12))))</f>
        <v>0</v>
      </c>
      <c r="E326" s="15" t="n">
        <f aca="false">MAX(0,E325*(1+'1. Your Debts'!$C$8/12)-IF('1. Your Debts'!$F$8&gt;0,MIN('1. Your Debts'!$F$8,E325*(1+'1. Your Debts'!$C$8/12)),MIN(MAX(E325*(1+'1. Your Debts'!$C$8/12)*'1. Your Debts'!$D$8,'1. Your Debts'!$E$8),E325*(1+'1. Your Debts'!$C$8/12))))</f>
        <v>0</v>
      </c>
      <c r="F326" s="15" t="n">
        <f aca="false">MAX(0,F325*(1+'1. Your Debts'!$C$9/12)-IF('1. Your Debts'!$F$9&gt;0,MIN('1. Your Debts'!$F$9,F325*(1+'1. Your Debts'!$C$9/12)),MIN(MAX(F325*(1+'1. Your Debts'!$C$9/12)*'1. Your Debts'!$D$9,'1. Your Debts'!$E$9),F325*(1+'1. Your Debts'!$C$9/12))))</f>
        <v>0</v>
      </c>
      <c r="G326" s="15" t="n">
        <f aca="false">(B325*'1. Your Debts'!$C$5+C325*'1. Your Debts'!$C$6+D325*'1. Your Debts'!$C$7+E325*'1. Your Debts'!$C$8+F325*'1. Your Debts'!$C$9)/12</f>
        <v>0</v>
      </c>
      <c r="H326" s="15" t="n">
        <f aca="false">I325+G326-I326</f>
        <v>0</v>
      </c>
      <c r="I326" s="15" t="n">
        <f aca="false">SUM(B326:F326)</f>
        <v>0</v>
      </c>
    </row>
    <row r="327" customFormat="false" ht="15" hidden="false" customHeight="false" outlineLevel="0" collapsed="false">
      <c r="A327" s="10" t="n">
        <v>319</v>
      </c>
      <c r="B327" s="15" t="n">
        <f aca="false">MAX(0,B326*(1+'1. Your Debts'!$C$5/12)-IF('1. Your Debts'!$F$5&gt;0,MIN('1. Your Debts'!$F$5,B326*(1+'1. Your Debts'!$C$5/12)),MIN(MAX(B326*(1+'1. Your Debts'!$C$5/12)*'1. Your Debts'!$D$5,'1. Your Debts'!$E$5),B326*(1+'1. Your Debts'!$C$5/12))))</f>
        <v>0</v>
      </c>
      <c r="C327" s="15" t="n">
        <f aca="false">MAX(0,C326*(1+'1. Your Debts'!$C$6/12)-IF('1. Your Debts'!$F$6&gt;0,MIN('1. Your Debts'!$F$6,C326*(1+'1. Your Debts'!$C$6/12)),MIN(MAX(C326*(1+'1. Your Debts'!$C$6/12)*'1. Your Debts'!$D$6,'1. Your Debts'!$E$6),C326*(1+'1. Your Debts'!$C$6/12))))</f>
        <v>0</v>
      </c>
      <c r="D327" s="15" t="n">
        <f aca="false">MAX(0,D326*(1+'1. Your Debts'!$C$7/12)-IF('1. Your Debts'!$F$7&gt;0,MIN('1. Your Debts'!$F$7,D326*(1+'1. Your Debts'!$C$7/12)),MIN(MAX(D326*(1+'1. Your Debts'!$C$7/12)*'1. Your Debts'!$D$7,'1. Your Debts'!$E$7),D326*(1+'1. Your Debts'!$C$7/12))))</f>
        <v>0</v>
      </c>
      <c r="E327" s="15" t="n">
        <f aca="false">MAX(0,E326*(1+'1. Your Debts'!$C$8/12)-IF('1. Your Debts'!$F$8&gt;0,MIN('1. Your Debts'!$F$8,E326*(1+'1. Your Debts'!$C$8/12)),MIN(MAX(E326*(1+'1. Your Debts'!$C$8/12)*'1. Your Debts'!$D$8,'1. Your Debts'!$E$8),E326*(1+'1. Your Debts'!$C$8/12))))</f>
        <v>0</v>
      </c>
      <c r="F327" s="15" t="n">
        <f aca="false">MAX(0,F326*(1+'1. Your Debts'!$C$9/12)-IF('1. Your Debts'!$F$9&gt;0,MIN('1. Your Debts'!$F$9,F326*(1+'1. Your Debts'!$C$9/12)),MIN(MAX(F326*(1+'1. Your Debts'!$C$9/12)*'1. Your Debts'!$D$9,'1. Your Debts'!$E$9),F326*(1+'1. Your Debts'!$C$9/12))))</f>
        <v>0</v>
      </c>
      <c r="G327" s="15" t="n">
        <f aca="false">(B326*'1. Your Debts'!$C$5+C326*'1. Your Debts'!$C$6+D326*'1. Your Debts'!$C$7+E326*'1. Your Debts'!$C$8+F326*'1. Your Debts'!$C$9)/12</f>
        <v>0</v>
      </c>
      <c r="H327" s="15" t="n">
        <f aca="false">I326+G327-I327</f>
        <v>0</v>
      </c>
      <c r="I327" s="15" t="n">
        <f aca="false">SUM(B327:F327)</f>
        <v>0</v>
      </c>
    </row>
    <row r="328" customFormat="false" ht="15" hidden="false" customHeight="false" outlineLevel="0" collapsed="false">
      <c r="A328" s="10" t="n">
        <v>320</v>
      </c>
      <c r="B328" s="15" t="n">
        <f aca="false">MAX(0,B327*(1+'1. Your Debts'!$C$5/12)-IF('1. Your Debts'!$F$5&gt;0,MIN('1. Your Debts'!$F$5,B327*(1+'1. Your Debts'!$C$5/12)),MIN(MAX(B327*(1+'1. Your Debts'!$C$5/12)*'1. Your Debts'!$D$5,'1. Your Debts'!$E$5),B327*(1+'1. Your Debts'!$C$5/12))))</f>
        <v>0</v>
      </c>
      <c r="C328" s="15" t="n">
        <f aca="false">MAX(0,C327*(1+'1. Your Debts'!$C$6/12)-IF('1. Your Debts'!$F$6&gt;0,MIN('1. Your Debts'!$F$6,C327*(1+'1. Your Debts'!$C$6/12)),MIN(MAX(C327*(1+'1. Your Debts'!$C$6/12)*'1. Your Debts'!$D$6,'1. Your Debts'!$E$6),C327*(1+'1. Your Debts'!$C$6/12))))</f>
        <v>0</v>
      </c>
      <c r="D328" s="15" t="n">
        <f aca="false">MAX(0,D327*(1+'1. Your Debts'!$C$7/12)-IF('1. Your Debts'!$F$7&gt;0,MIN('1. Your Debts'!$F$7,D327*(1+'1. Your Debts'!$C$7/12)),MIN(MAX(D327*(1+'1. Your Debts'!$C$7/12)*'1. Your Debts'!$D$7,'1. Your Debts'!$E$7),D327*(1+'1. Your Debts'!$C$7/12))))</f>
        <v>0</v>
      </c>
      <c r="E328" s="15" t="n">
        <f aca="false">MAX(0,E327*(1+'1. Your Debts'!$C$8/12)-IF('1. Your Debts'!$F$8&gt;0,MIN('1. Your Debts'!$F$8,E327*(1+'1. Your Debts'!$C$8/12)),MIN(MAX(E327*(1+'1. Your Debts'!$C$8/12)*'1. Your Debts'!$D$8,'1. Your Debts'!$E$8),E327*(1+'1. Your Debts'!$C$8/12))))</f>
        <v>0</v>
      </c>
      <c r="F328" s="15" t="n">
        <f aca="false">MAX(0,F327*(1+'1. Your Debts'!$C$9/12)-IF('1. Your Debts'!$F$9&gt;0,MIN('1. Your Debts'!$F$9,F327*(1+'1. Your Debts'!$C$9/12)),MIN(MAX(F327*(1+'1. Your Debts'!$C$9/12)*'1. Your Debts'!$D$9,'1. Your Debts'!$E$9),F327*(1+'1. Your Debts'!$C$9/12))))</f>
        <v>0</v>
      </c>
      <c r="G328" s="15" t="n">
        <f aca="false">(B327*'1. Your Debts'!$C$5+C327*'1. Your Debts'!$C$6+D327*'1. Your Debts'!$C$7+E327*'1. Your Debts'!$C$8+F327*'1. Your Debts'!$C$9)/12</f>
        <v>0</v>
      </c>
      <c r="H328" s="15" t="n">
        <f aca="false">I327+G328-I328</f>
        <v>0</v>
      </c>
      <c r="I328" s="15" t="n">
        <f aca="false">SUM(B328:F328)</f>
        <v>0</v>
      </c>
    </row>
    <row r="329" customFormat="false" ht="15" hidden="false" customHeight="false" outlineLevel="0" collapsed="false">
      <c r="A329" s="10" t="n">
        <v>321</v>
      </c>
      <c r="B329" s="15" t="n">
        <f aca="false">MAX(0,B328*(1+'1. Your Debts'!$C$5/12)-IF('1. Your Debts'!$F$5&gt;0,MIN('1. Your Debts'!$F$5,B328*(1+'1. Your Debts'!$C$5/12)),MIN(MAX(B328*(1+'1. Your Debts'!$C$5/12)*'1. Your Debts'!$D$5,'1. Your Debts'!$E$5),B328*(1+'1. Your Debts'!$C$5/12))))</f>
        <v>0</v>
      </c>
      <c r="C329" s="15" t="n">
        <f aca="false">MAX(0,C328*(1+'1. Your Debts'!$C$6/12)-IF('1. Your Debts'!$F$6&gt;0,MIN('1. Your Debts'!$F$6,C328*(1+'1. Your Debts'!$C$6/12)),MIN(MAX(C328*(1+'1. Your Debts'!$C$6/12)*'1. Your Debts'!$D$6,'1. Your Debts'!$E$6),C328*(1+'1. Your Debts'!$C$6/12))))</f>
        <v>0</v>
      </c>
      <c r="D329" s="15" t="n">
        <f aca="false">MAX(0,D328*(1+'1. Your Debts'!$C$7/12)-IF('1. Your Debts'!$F$7&gt;0,MIN('1. Your Debts'!$F$7,D328*(1+'1. Your Debts'!$C$7/12)),MIN(MAX(D328*(1+'1. Your Debts'!$C$7/12)*'1. Your Debts'!$D$7,'1. Your Debts'!$E$7),D328*(1+'1. Your Debts'!$C$7/12))))</f>
        <v>0</v>
      </c>
      <c r="E329" s="15" t="n">
        <f aca="false">MAX(0,E328*(1+'1. Your Debts'!$C$8/12)-IF('1. Your Debts'!$F$8&gt;0,MIN('1. Your Debts'!$F$8,E328*(1+'1. Your Debts'!$C$8/12)),MIN(MAX(E328*(1+'1. Your Debts'!$C$8/12)*'1. Your Debts'!$D$8,'1. Your Debts'!$E$8),E328*(1+'1. Your Debts'!$C$8/12))))</f>
        <v>0</v>
      </c>
      <c r="F329" s="15" t="n">
        <f aca="false">MAX(0,F328*(1+'1. Your Debts'!$C$9/12)-IF('1. Your Debts'!$F$9&gt;0,MIN('1. Your Debts'!$F$9,F328*(1+'1. Your Debts'!$C$9/12)),MIN(MAX(F328*(1+'1. Your Debts'!$C$9/12)*'1. Your Debts'!$D$9,'1. Your Debts'!$E$9),F328*(1+'1. Your Debts'!$C$9/12))))</f>
        <v>0</v>
      </c>
      <c r="G329" s="15" t="n">
        <f aca="false">(B328*'1. Your Debts'!$C$5+C328*'1. Your Debts'!$C$6+D328*'1. Your Debts'!$C$7+E328*'1. Your Debts'!$C$8+F328*'1. Your Debts'!$C$9)/12</f>
        <v>0</v>
      </c>
      <c r="H329" s="15" t="n">
        <f aca="false">I328+G329-I329</f>
        <v>0</v>
      </c>
      <c r="I329" s="15" t="n">
        <f aca="false">SUM(B329:F329)</f>
        <v>0</v>
      </c>
    </row>
    <row r="330" customFormat="false" ht="15" hidden="false" customHeight="false" outlineLevel="0" collapsed="false">
      <c r="A330" s="10" t="n">
        <v>322</v>
      </c>
      <c r="B330" s="15" t="n">
        <f aca="false">MAX(0,B329*(1+'1. Your Debts'!$C$5/12)-IF('1. Your Debts'!$F$5&gt;0,MIN('1. Your Debts'!$F$5,B329*(1+'1. Your Debts'!$C$5/12)),MIN(MAX(B329*(1+'1. Your Debts'!$C$5/12)*'1. Your Debts'!$D$5,'1. Your Debts'!$E$5),B329*(1+'1. Your Debts'!$C$5/12))))</f>
        <v>0</v>
      </c>
      <c r="C330" s="15" t="n">
        <f aca="false">MAX(0,C329*(1+'1. Your Debts'!$C$6/12)-IF('1. Your Debts'!$F$6&gt;0,MIN('1. Your Debts'!$F$6,C329*(1+'1. Your Debts'!$C$6/12)),MIN(MAX(C329*(1+'1. Your Debts'!$C$6/12)*'1. Your Debts'!$D$6,'1. Your Debts'!$E$6),C329*(1+'1. Your Debts'!$C$6/12))))</f>
        <v>0</v>
      </c>
      <c r="D330" s="15" t="n">
        <f aca="false">MAX(0,D329*(1+'1. Your Debts'!$C$7/12)-IF('1. Your Debts'!$F$7&gt;0,MIN('1. Your Debts'!$F$7,D329*(1+'1. Your Debts'!$C$7/12)),MIN(MAX(D329*(1+'1. Your Debts'!$C$7/12)*'1. Your Debts'!$D$7,'1. Your Debts'!$E$7),D329*(1+'1. Your Debts'!$C$7/12))))</f>
        <v>0</v>
      </c>
      <c r="E330" s="15" t="n">
        <f aca="false">MAX(0,E329*(1+'1. Your Debts'!$C$8/12)-IF('1. Your Debts'!$F$8&gt;0,MIN('1. Your Debts'!$F$8,E329*(1+'1. Your Debts'!$C$8/12)),MIN(MAX(E329*(1+'1. Your Debts'!$C$8/12)*'1. Your Debts'!$D$8,'1. Your Debts'!$E$8),E329*(1+'1. Your Debts'!$C$8/12))))</f>
        <v>0</v>
      </c>
      <c r="F330" s="15" t="n">
        <f aca="false">MAX(0,F329*(1+'1. Your Debts'!$C$9/12)-IF('1. Your Debts'!$F$9&gt;0,MIN('1. Your Debts'!$F$9,F329*(1+'1. Your Debts'!$C$9/12)),MIN(MAX(F329*(1+'1. Your Debts'!$C$9/12)*'1. Your Debts'!$D$9,'1. Your Debts'!$E$9),F329*(1+'1. Your Debts'!$C$9/12))))</f>
        <v>0</v>
      </c>
      <c r="G330" s="15" t="n">
        <f aca="false">(B329*'1. Your Debts'!$C$5+C329*'1. Your Debts'!$C$6+D329*'1. Your Debts'!$C$7+E329*'1. Your Debts'!$C$8+F329*'1. Your Debts'!$C$9)/12</f>
        <v>0</v>
      </c>
      <c r="H330" s="15" t="n">
        <f aca="false">I329+G330-I330</f>
        <v>0</v>
      </c>
      <c r="I330" s="15" t="n">
        <f aca="false">SUM(B330:F330)</f>
        <v>0</v>
      </c>
    </row>
    <row r="331" customFormat="false" ht="15" hidden="false" customHeight="false" outlineLevel="0" collapsed="false">
      <c r="A331" s="10" t="n">
        <v>323</v>
      </c>
      <c r="B331" s="15" t="n">
        <f aca="false">MAX(0,B330*(1+'1. Your Debts'!$C$5/12)-IF('1. Your Debts'!$F$5&gt;0,MIN('1. Your Debts'!$F$5,B330*(1+'1. Your Debts'!$C$5/12)),MIN(MAX(B330*(1+'1. Your Debts'!$C$5/12)*'1. Your Debts'!$D$5,'1. Your Debts'!$E$5),B330*(1+'1. Your Debts'!$C$5/12))))</f>
        <v>0</v>
      </c>
      <c r="C331" s="15" t="n">
        <f aca="false">MAX(0,C330*(1+'1. Your Debts'!$C$6/12)-IF('1. Your Debts'!$F$6&gt;0,MIN('1. Your Debts'!$F$6,C330*(1+'1. Your Debts'!$C$6/12)),MIN(MAX(C330*(1+'1. Your Debts'!$C$6/12)*'1. Your Debts'!$D$6,'1. Your Debts'!$E$6),C330*(1+'1. Your Debts'!$C$6/12))))</f>
        <v>0</v>
      </c>
      <c r="D331" s="15" t="n">
        <f aca="false">MAX(0,D330*(1+'1. Your Debts'!$C$7/12)-IF('1. Your Debts'!$F$7&gt;0,MIN('1. Your Debts'!$F$7,D330*(1+'1. Your Debts'!$C$7/12)),MIN(MAX(D330*(1+'1. Your Debts'!$C$7/12)*'1. Your Debts'!$D$7,'1. Your Debts'!$E$7),D330*(1+'1. Your Debts'!$C$7/12))))</f>
        <v>0</v>
      </c>
      <c r="E331" s="15" t="n">
        <f aca="false">MAX(0,E330*(1+'1. Your Debts'!$C$8/12)-IF('1. Your Debts'!$F$8&gt;0,MIN('1. Your Debts'!$F$8,E330*(1+'1. Your Debts'!$C$8/12)),MIN(MAX(E330*(1+'1. Your Debts'!$C$8/12)*'1. Your Debts'!$D$8,'1. Your Debts'!$E$8),E330*(1+'1. Your Debts'!$C$8/12))))</f>
        <v>0</v>
      </c>
      <c r="F331" s="15" t="n">
        <f aca="false">MAX(0,F330*(1+'1. Your Debts'!$C$9/12)-IF('1. Your Debts'!$F$9&gt;0,MIN('1. Your Debts'!$F$9,F330*(1+'1. Your Debts'!$C$9/12)),MIN(MAX(F330*(1+'1. Your Debts'!$C$9/12)*'1. Your Debts'!$D$9,'1. Your Debts'!$E$9),F330*(1+'1. Your Debts'!$C$9/12))))</f>
        <v>0</v>
      </c>
      <c r="G331" s="15" t="n">
        <f aca="false">(B330*'1. Your Debts'!$C$5+C330*'1. Your Debts'!$C$6+D330*'1. Your Debts'!$C$7+E330*'1. Your Debts'!$C$8+F330*'1. Your Debts'!$C$9)/12</f>
        <v>0</v>
      </c>
      <c r="H331" s="15" t="n">
        <f aca="false">I330+G331-I331</f>
        <v>0</v>
      </c>
      <c r="I331" s="15" t="n">
        <f aca="false">SUM(B331:F331)</f>
        <v>0</v>
      </c>
    </row>
    <row r="332" customFormat="false" ht="15" hidden="false" customHeight="false" outlineLevel="0" collapsed="false">
      <c r="A332" s="10" t="n">
        <v>324</v>
      </c>
      <c r="B332" s="15" t="n">
        <f aca="false">MAX(0,B331*(1+'1. Your Debts'!$C$5/12)-IF('1. Your Debts'!$F$5&gt;0,MIN('1. Your Debts'!$F$5,B331*(1+'1. Your Debts'!$C$5/12)),MIN(MAX(B331*(1+'1. Your Debts'!$C$5/12)*'1. Your Debts'!$D$5,'1. Your Debts'!$E$5),B331*(1+'1. Your Debts'!$C$5/12))))</f>
        <v>0</v>
      </c>
      <c r="C332" s="15" t="n">
        <f aca="false">MAX(0,C331*(1+'1. Your Debts'!$C$6/12)-IF('1. Your Debts'!$F$6&gt;0,MIN('1. Your Debts'!$F$6,C331*(1+'1. Your Debts'!$C$6/12)),MIN(MAX(C331*(1+'1. Your Debts'!$C$6/12)*'1. Your Debts'!$D$6,'1. Your Debts'!$E$6),C331*(1+'1. Your Debts'!$C$6/12))))</f>
        <v>0</v>
      </c>
      <c r="D332" s="15" t="n">
        <f aca="false">MAX(0,D331*(1+'1. Your Debts'!$C$7/12)-IF('1. Your Debts'!$F$7&gt;0,MIN('1. Your Debts'!$F$7,D331*(1+'1. Your Debts'!$C$7/12)),MIN(MAX(D331*(1+'1. Your Debts'!$C$7/12)*'1. Your Debts'!$D$7,'1. Your Debts'!$E$7),D331*(1+'1. Your Debts'!$C$7/12))))</f>
        <v>0</v>
      </c>
      <c r="E332" s="15" t="n">
        <f aca="false">MAX(0,E331*(1+'1. Your Debts'!$C$8/12)-IF('1. Your Debts'!$F$8&gt;0,MIN('1. Your Debts'!$F$8,E331*(1+'1. Your Debts'!$C$8/12)),MIN(MAX(E331*(1+'1. Your Debts'!$C$8/12)*'1. Your Debts'!$D$8,'1. Your Debts'!$E$8),E331*(1+'1. Your Debts'!$C$8/12))))</f>
        <v>0</v>
      </c>
      <c r="F332" s="15" t="n">
        <f aca="false">MAX(0,F331*(1+'1. Your Debts'!$C$9/12)-IF('1. Your Debts'!$F$9&gt;0,MIN('1. Your Debts'!$F$9,F331*(1+'1. Your Debts'!$C$9/12)),MIN(MAX(F331*(1+'1. Your Debts'!$C$9/12)*'1. Your Debts'!$D$9,'1. Your Debts'!$E$9),F331*(1+'1. Your Debts'!$C$9/12))))</f>
        <v>0</v>
      </c>
      <c r="G332" s="15" t="n">
        <f aca="false">(B331*'1. Your Debts'!$C$5+C331*'1. Your Debts'!$C$6+D331*'1. Your Debts'!$C$7+E331*'1. Your Debts'!$C$8+F331*'1. Your Debts'!$C$9)/12</f>
        <v>0</v>
      </c>
      <c r="H332" s="15" t="n">
        <f aca="false">I331+G332-I332</f>
        <v>0</v>
      </c>
      <c r="I332" s="15" t="n">
        <f aca="false">SUM(B332:F332)</f>
        <v>0</v>
      </c>
    </row>
    <row r="333" customFormat="false" ht="15" hidden="false" customHeight="false" outlineLevel="0" collapsed="false">
      <c r="A333" s="10" t="n">
        <v>325</v>
      </c>
      <c r="B333" s="15" t="n">
        <f aca="false">MAX(0,B332*(1+'1. Your Debts'!$C$5/12)-IF('1. Your Debts'!$F$5&gt;0,MIN('1. Your Debts'!$F$5,B332*(1+'1. Your Debts'!$C$5/12)),MIN(MAX(B332*(1+'1. Your Debts'!$C$5/12)*'1. Your Debts'!$D$5,'1. Your Debts'!$E$5),B332*(1+'1. Your Debts'!$C$5/12))))</f>
        <v>0</v>
      </c>
      <c r="C333" s="15" t="n">
        <f aca="false">MAX(0,C332*(1+'1. Your Debts'!$C$6/12)-IF('1. Your Debts'!$F$6&gt;0,MIN('1. Your Debts'!$F$6,C332*(1+'1. Your Debts'!$C$6/12)),MIN(MAX(C332*(1+'1. Your Debts'!$C$6/12)*'1. Your Debts'!$D$6,'1. Your Debts'!$E$6),C332*(1+'1. Your Debts'!$C$6/12))))</f>
        <v>0</v>
      </c>
      <c r="D333" s="15" t="n">
        <f aca="false">MAX(0,D332*(1+'1. Your Debts'!$C$7/12)-IF('1. Your Debts'!$F$7&gt;0,MIN('1. Your Debts'!$F$7,D332*(1+'1. Your Debts'!$C$7/12)),MIN(MAX(D332*(1+'1. Your Debts'!$C$7/12)*'1. Your Debts'!$D$7,'1. Your Debts'!$E$7),D332*(1+'1. Your Debts'!$C$7/12))))</f>
        <v>0</v>
      </c>
      <c r="E333" s="15" t="n">
        <f aca="false">MAX(0,E332*(1+'1. Your Debts'!$C$8/12)-IF('1. Your Debts'!$F$8&gt;0,MIN('1. Your Debts'!$F$8,E332*(1+'1. Your Debts'!$C$8/12)),MIN(MAX(E332*(1+'1. Your Debts'!$C$8/12)*'1. Your Debts'!$D$8,'1. Your Debts'!$E$8),E332*(1+'1. Your Debts'!$C$8/12))))</f>
        <v>0</v>
      </c>
      <c r="F333" s="15" t="n">
        <f aca="false">MAX(0,F332*(1+'1. Your Debts'!$C$9/12)-IF('1. Your Debts'!$F$9&gt;0,MIN('1. Your Debts'!$F$9,F332*(1+'1. Your Debts'!$C$9/12)),MIN(MAX(F332*(1+'1. Your Debts'!$C$9/12)*'1. Your Debts'!$D$9,'1. Your Debts'!$E$9),F332*(1+'1. Your Debts'!$C$9/12))))</f>
        <v>0</v>
      </c>
      <c r="G333" s="15" t="n">
        <f aca="false">(B332*'1. Your Debts'!$C$5+C332*'1. Your Debts'!$C$6+D332*'1. Your Debts'!$C$7+E332*'1. Your Debts'!$C$8+F332*'1. Your Debts'!$C$9)/12</f>
        <v>0</v>
      </c>
      <c r="H333" s="15" t="n">
        <f aca="false">I332+G333-I333</f>
        <v>0</v>
      </c>
      <c r="I333" s="15" t="n">
        <f aca="false">SUM(B333:F333)</f>
        <v>0</v>
      </c>
    </row>
    <row r="334" customFormat="false" ht="15" hidden="false" customHeight="false" outlineLevel="0" collapsed="false">
      <c r="A334" s="10" t="n">
        <v>326</v>
      </c>
      <c r="B334" s="15" t="n">
        <f aca="false">MAX(0,B333*(1+'1. Your Debts'!$C$5/12)-IF('1. Your Debts'!$F$5&gt;0,MIN('1. Your Debts'!$F$5,B333*(1+'1. Your Debts'!$C$5/12)),MIN(MAX(B333*(1+'1. Your Debts'!$C$5/12)*'1. Your Debts'!$D$5,'1. Your Debts'!$E$5),B333*(1+'1. Your Debts'!$C$5/12))))</f>
        <v>0</v>
      </c>
      <c r="C334" s="15" t="n">
        <f aca="false">MAX(0,C333*(1+'1. Your Debts'!$C$6/12)-IF('1. Your Debts'!$F$6&gt;0,MIN('1. Your Debts'!$F$6,C333*(1+'1. Your Debts'!$C$6/12)),MIN(MAX(C333*(1+'1. Your Debts'!$C$6/12)*'1. Your Debts'!$D$6,'1. Your Debts'!$E$6),C333*(1+'1. Your Debts'!$C$6/12))))</f>
        <v>0</v>
      </c>
      <c r="D334" s="15" t="n">
        <f aca="false">MAX(0,D333*(1+'1. Your Debts'!$C$7/12)-IF('1. Your Debts'!$F$7&gt;0,MIN('1. Your Debts'!$F$7,D333*(1+'1. Your Debts'!$C$7/12)),MIN(MAX(D333*(1+'1. Your Debts'!$C$7/12)*'1. Your Debts'!$D$7,'1. Your Debts'!$E$7),D333*(1+'1. Your Debts'!$C$7/12))))</f>
        <v>0</v>
      </c>
      <c r="E334" s="15" t="n">
        <f aca="false">MAX(0,E333*(1+'1. Your Debts'!$C$8/12)-IF('1. Your Debts'!$F$8&gt;0,MIN('1. Your Debts'!$F$8,E333*(1+'1. Your Debts'!$C$8/12)),MIN(MAX(E333*(1+'1. Your Debts'!$C$8/12)*'1. Your Debts'!$D$8,'1. Your Debts'!$E$8),E333*(1+'1. Your Debts'!$C$8/12))))</f>
        <v>0</v>
      </c>
      <c r="F334" s="15" t="n">
        <f aca="false">MAX(0,F333*(1+'1. Your Debts'!$C$9/12)-IF('1. Your Debts'!$F$9&gt;0,MIN('1. Your Debts'!$F$9,F333*(1+'1. Your Debts'!$C$9/12)),MIN(MAX(F333*(1+'1. Your Debts'!$C$9/12)*'1. Your Debts'!$D$9,'1. Your Debts'!$E$9),F333*(1+'1. Your Debts'!$C$9/12))))</f>
        <v>0</v>
      </c>
      <c r="G334" s="15" t="n">
        <f aca="false">(B333*'1. Your Debts'!$C$5+C333*'1. Your Debts'!$C$6+D333*'1. Your Debts'!$C$7+E333*'1. Your Debts'!$C$8+F333*'1. Your Debts'!$C$9)/12</f>
        <v>0</v>
      </c>
      <c r="H334" s="15" t="n">
        <f aca="false">I333+G334-I334</f>
        <v>0</v>
      </c>
      <c r="I334" s="15" t="n">
        <f aca="false">SUM(B334:F334)</f>
        <v>0</v>
      </c>
    </row>
    <row r="335" customFormat="false" ht="15" hidden="false" customHeight="false" outlineLevel="0" collapsed="false">
      <c r="A335" s="10" t="n">
        <v>327</v>
      </c>
      <c r="B335" s="15" t="n">
        <f aca="false">MAX(0,B334*(1+'1. Your Debts'!$C$5/12)-IF('1. Your Debts'!$F$5&gt;0,MIN('1. Your Debts'!$F$5,B334*(1+'1. Your Debts'!$C$5/12)),MIN(MAX(B334*(1+'1. Your Debts'!$C$5/12)*'1. Your Debts'!$D$5,'1. Your Debts'!$E$5),B334*(1+'1. Your Debts'!$C$5/12))))</f>
        <v>0</v>
      </c>
      <c r="C335" s="15" t="n">
        <f aca="false">MAX(0,C334*(1+'1. Your Debts'!$C$6/12)-IF('1. Your Debts'!$F$6&gt;0,MIN('1. Your Debts'!$F$6,C334*(1+'1. Your Debts'!$C$6/12)),MIN(MAX(C334*(1+'1. Your Debts'!$C$6/12)*'1. Your Debts'!$D$6,'1. Your Debts'!$E$6),C334*(1+'1. Your Debts'!$C$6/12))))</f>
        <v>0</v>
      </c>
      <c r="D335" s="15" t="n">
        <f aca="false">MAX(0,D334*(1+'1. Your Debts'!$C$7/12)-IF('1. Your Debts'!$F$7&gt;0,MIN('1. Your Debts'!$F$7,D334*(1+'1. Your Debts'!$C$7/12)),MIN(MAX(D334*(1+'1. Your Debts'!$C$7/12)*'1. Your Debts'!$D$7,'1. Your Debts'!$E$7),D334*(1+'1. Your Debts'!$C$7/12))))</f>
        <v>0</v>
      </c>
      <c r="E335" s="15" t="n">
        <f aca="false">MAX(0,E334*(1+'1. Your Debts'!$C$8/12)-IF('1. Your Debts'!$F$8&gt;0,MIN('1. Your Debts'!$F$8,E334*(1+'1. Your Debts'!$C$8/12)),MIN(MAX(E334*(1+'1. Your Debts'!$C$8/12)*'1. Your Debts'!$D$8,'1. Your Debts'!$E$8),E334*(1+'1. Your Debts'!$C$8/12))))</f>
        <v>0</v>
      </c>
      <c r="F335" s="15" t="n">
        <f aca="false">MAX(0,F334*(1+'1. Your Debts'!$C$9/12)-IF('1. Your Debts'!$F$9&gt;0,MIN('1. Your Debts'!$F$9,F334*(1+'1. Your Debts'!$C$9/12)),MIN(MAX(F334*(1+'1. Your Debts'!$C$9/12)*'1. Your Debts'!$D$9,'1. Your Debts'!$E$9),F334*(1+'1. Your Debts'!$C$9/12))))</f>
        <v>0</v>
      </c>
      <c r="G335" s="15" t="n">
        <f aca="false">(B334*'1. Your Debts'!$C$5+C334*'1. Your Debts'!$C$6+D334*'1. Your Debts'!$C$7+E334*'1. Your Debts'!$C$8+F334*'1. Your Debts'!$C$9)/12</f>
        <v>0</v>
      </c>
      <c r="H335" s="15" t="n">
        <f aca="false">I334+G335-I335</f>
        <v>0</v>
      </c>
      <c r="I335" s="15" t="n">
        <f aca="false">SUM(B335:F335)</f>
        <v>0</v>
      </c>
    </row>
    <row r="336" customFormat="false" ht="15" hidden="false" customHeight="false" outlineLevel="0" collapsed="false">
      <c r="A336" s="10" t="n">
        <v>328</v>
      </c>
      <c r="B336" s="15" t="n">
        <f aca="false">MAX(0,B335*(1+'1. Your Debts'!$C$5/12)-IF('1. Your Debts'!$F$5&gt;0,MIN('1. Your Debts'!$F$5,B335*(1+'1. Your Debts'!$C$5/12)),MIN(MAX(B335*(1+'1. Your Debts'!$C$5/12)*'1. Your Debts'!$D$5,'1. Your Debts'!$E$5),B335*(1+'1. Your Debts'!$C$5/12))))</f>
        <v>0</v>
      </c>
      <c r="C336" s="15" t="n">
        <f aca="false">MAX(0,C335*(1+'1. Your Debts'!$C$6/12)-IF('1. Your Debts'!$F$6&gt;0,MIN('1. Your Debts'!$F$6,C335*(1+'1. Your Debts'!$C$6/12)),MIN(MAX(C335*(1+'1. Your Debts'!$C$6/12)*'1. Your Debts'!$D$6,'1. Your Debts'!$E$6),C335*(1+'1. Your Debts'!$C$6/12))))</f>
        <v>0</v>
      </c>
      <c r="D336" s="15" t="n">
        <f aca="false">MAX(0,D335*(1+'1. Your Debts'!$C$7/12)-IF('1. Your Debts'!$F$7&gt;0,MIN('1. Your Debts'!$F$7,D335*(1+'1. Your Debts'!$C$7/12)),MIN(MAX(D335*(1+'1. Your Debts'!$C$7/12)*'1. Your Debts'!$D$7,'1. Your Debts'!$E$7),D335*(1+'1. Your Debts'!$C$7/12))))</f>
        <v>0</v>
      </c>
      <c r="E336" s="15" t="n">
        <f aca="false">MAX(0,E335*(1+'1. Your Debts'!$C$8/12)-IF('1. Your Debts'!$F$8&gt;0,MIN('1. Your Debts'!$F$8,E335*(1+'1. Your Debts'!$C$8/12)),MIN(MAX(E335*(1+'1. Your Debts'!$C$8/12)*'1. Your Debts'!$D$8,'1. Your Debts'!$E$8),E335*(1+'1. Your Debts'!$C$8/12))))</f>
        <v>0</v>
      </c>
      <c r="F336" s="15" t="n">
        <f aca="false">MAX(0,F335*(1+'1. Your Debts'!$C$9/12)-IF('1. Your Debts'!$F$9&gt;0,MIN('1. Your Debts'!$F$9,F335*(1+'1. Your Debts'!$C$9/12)),MIN(MAX(F335*(1+'1. Your Debts'!$C$9/12)*'1. Your Debts'!$D$9,'1. Your Debts'!$E$9),F335*(1+'1. Your Debts'!$C$9/12))))</f>
        <v>0</v>
      </c>
      <c r="G336" s="15" t="n">
        <f aca="false">(B335*'1. Your Debts'!$C$5+C335*'1. Your Debts'!$C$6+D335*'1. Your Debts'!$C$7+E335*'1. Your Debts'!$C$8+F335*'1. Your Debts'!$C$9)/12</f>
        <v>0</v>
      </c>
      <c r="H336" s="15" t="n">
        <f aca="false">I335+G336-I336</f>
        <v>0</v>
      </c>
      <c r="I336" s="15" t="n">
        <f aca="false">SUM(B336:F336)</f>
        <v>0</v>
      </c>
    </row>
    <row r="337" customFormat="false" ht="15" hidden="false" customHeight="false" outlineLevel="0" collapsed="false">
      <c r="A337" s="10" t="n">
        <v>329</v>
      </c>
      <c r="B337" s="15" t="n">
        <f aca="false">MAX(0,B336*(1+'1. Your Debts'!$C$5/12)-IF('1. Your Debts'!$F$5&gt;0,MIN('1. Your Debts'!$F$5,B336*(1+'1. Your Debts'!$C$5/12)),MIN(MAX(B336*(1+'1. Your Debts'!$C$5/12)*'1. Your Debts'!$D$5,'1. Your Debts'!$E$5),B336*(1+'1. Your Debts'!$C$5/12))))</f>
        <v>0</v>
      </c>
      <c r="C337" s="15" t="n">
        <f aca="false">MAX(0,C336*(1+'1. Your Debts'!$C$6/12)-IF('1. Your Debts'!$F$6&gt;0,MIN('1. Your Debts'!$F$6,C336*(1+'1. Your Debts'!$C$6/12)),MIN(MAX(C336*(1+'1. Your Debts'!$C$6/12)*'1. Your Debts'!$D$6,'1. Your Debts'!$E$6),C336*(1+'1. Your Debts'!$C$6/12))))</f>
        <v>0</v>
      </c>
      <c r="D337" s="15" t="n">
        <f aca="false">MAX(0,D336*(1+'1. Your Debts'!$C$7/12)-IF('1. Your Debts'!$F$7&gt;0,MIN('1. Your Debts'!$F$7,D336*(1+'1. Your Debts'!$C$7/12)),MIN(MAX(D336*(1+'1. Your Debts'!$C$7/12)*'1. Your Debts'!$D$7,'1. Your Debts'!$E$7),D336*(1+'1. Your Debts'!$C$7/12))))</f>
        <v>0</v>
      </c>
      <c r="E337" s="15" t="n">
        <f aca="false">MAX(0,E336*(1+'1. Your Debts'!$C$8/12)-IF('1. Your Debts'!$F$8&gt;0,MIN('1. Your Debts'!$F$8,E336*(1+'1. Your Debts'!$C$8/12)),MIN(MAX(E336*(1+'1. Your Debts'!$C$8/12)*'1. Your Debts'!$D$8,'1. Your Debts'!$E$8),E336*(1+'1. Your Debts'!$C$8/12))))</f>
        <v>0</v>
      </c>
      <c r="F337" s="15" t="n">
        <f aca="false">MAX(0,F336*(1+'1. Your Debts'!$C$9/12)-IF('1. Your Debts'!$F$9&gt;0,MIN('1. Your Debts'!$F$9,F336*(1+'1. Your Debts'!$C$9/12)),MIN(MAX(F336*(1+'1. Your Debts'!$C$9/12)*'1. Your Debts'!$D$9,'1. Your Debts'!$E$9),F336*(1+'1. Your Debts'!$C$9/12))))</f>
        <v>0</v>
      </c>
      <c r="G337" s="15" t="n">
        <f aca="false">(B336*'1. Your Debts'!$C$5+C336*'1. Your Debts'!$C$6+D336*'1. Your Debts'!$C$7+E336*'1. Your Debts'!$C$8+F336*'1. Your Debts'!$C$9)/12</f>
        <v>0</v>
      </c>
      <c r="H337" s="15" t="n">
        <f aca="false">I336+G337-I337</f>
        <v>0</v>
      </c>
      <c r="I337" s="15" t="n">
        <f aca="false">SUM(B337:F337)</f>
        <v>0</v>
      </c>
    </row>
    <row r="338" customFormat="false" ht="15" hidden="false" customHeight="false" outlineLevel="0" collapsed="false">
      <c r="A338" s="10" t="n">
        <v>330</v>
      </c>
      <c r="B338" s="15" t="n">
        <f aca="false">MAX(0,B337*(1+'1. Your Debts'!$C$5/12)-IF('1. Your Debts'!$F$5&gt;0,MIN('1. Your Debts'!$F$5,B337*(1+'1. Your Debts'!$C$5/12)),MIN(MAX(B337*(1+'1. Your Debts'!$C$5/12)*'1. Your Debts'!$D$5,'1. Your Debts'!$E$5),B337*(1+'1. Your Debts'!$C$5/12))))</f>
        <v>0</v>
      </c>
      <c r="C338" s="15" t="n">
        <f aca="false">MAX(0,C337*(1+'1. Your Debts'!$C$6/12)-IF('1. Your Debts'!$F$6&gt;0,MIN('1. Your Debts'!$F$6,C337*(1+'1. Your Debts'!$C$6/12)),MIN(MAX(C337*(1+'1. Your Debts'!$C$6/12)*'1. Your Debts'!$D$6,'1. Your Debts'!$E$6),C337*(1+'1. Your Debts'!$C$6/12))))</f>
        <v>0</v>
      </c>
      <c r="D338" s="15" t="n">
        <f aca="false">MAX(0,D337*(1+'1. Your Debts'!$C$7/12)-IF('1. Your Debts'!$F$7&gt;0,MIN('1. Your Debts'!$F$7,D337*(1+'1. Your Debts'!$C$7/12)),MIN(MAX(D337*(1+'1. Your Debts'!$C$7/12)*'1. Your Debts'!$D$7,'1. Your Debts'!$E$7),D337*(1+'1. Your Debts'!$C$7/12))))</f>
        <v>0</v>
      </c>
      <c r="E338" s="15" t="n">
        <f aca="false">MAX(0,E337*(1+'1. Your Debts'!$C$8/12)-IF('1. Your Debts'!$F$8&gt;0,MIN('1. Your Debts'!$F$8,E337*(1+'1. Your Debts'!$C$8/12)),MIN(MAX(E337*(1+'1. Your Debts'!$C$8/12)*'1. Your Debts'!$D$8,'1. Your Debts'!$E$8),E337*(1+'1. Your Debts'!$C$8/12))))</f>
        <v>0</v>
      </c>
      <c r="F338" s="15" t="n">
        <f aca="false">MAX(0,F337*(1+'1. Your Debts'!$C$9/12)-IF('1. Your Debts'!$F$9&gt;0,MIN('1. Your Debts'!$F$9,F337*(1+'1. Your Debts'!$C$9/12)),MIN(MAX(F337*(1+'1. Your Debts'!$C$9/12)*'1. Your Debts'!$D$9,'1. Your Debts'!$E$9),F337*(1+'1. Your Debts'!$C$9/12))))</f>
        <v>0</v>
      </c>
      <c r="G338" s="15" t="n">
        <f aca="false">(B337*'1. Your Debts'!$C$5+C337*'1. Your Debts'!$C$6+D337*'1. Your Debts'!$C$7+E337*'1. Your Debts'!$C$8+F337*'1. Your Debts'!$C$9)/12</f>
        <v>0</v>
      </c>
      <c r="H338" s="15" t="n">
        <f aca="false">I337+G338-I338</f>
        <v>0</v>
      </c>
      <c r="I338" s="15" t="n">
        <f aca="false">SUM(B338:F338)</f>
        <v>0</v>
      </c>
    </row>
    <row r="339" customFormat="false" ht="15" hidden="false" customHeight="false" outlineLevel="0" collapsed="false">
      <c r="A339" s="10" t="n">
        <v>331</v>
      </c>
      <c r="B339" s="15" t="n">
        <f aca="false">MAX(0,B338*(1+'1. Your Debts'!$C$5/12)-IF('1. Your Debts'!$F$5&gt;0,MIN('1. Your Debts'!$F$5,B338*(1+'1. Your Debts'!$C$5/12)),MIN(MAX(B338*(1+'1. Your Debts'!$C$5/12)*'1. Your Debts'!$D$5,'1. Your Debts'!$E$5),B338*(1+'1. Your Debts'!$C$5/12))))</f>
        <v>0</v>
      </c>
      <c r="C339" s="15" t="n">
        <f aca="false">MAX(0,C338*(1+'1. Your Debts'!$C$6/12)-IF('1. Your Debts'!$F$6&gt;0,MIN('1. Your Debts'!$F$6,C338*(1+'1. Your Debts'!$C$6/12)),MIN(MAX(C338*(1+'1. Your Debts'!$C$6/12)*'1. Your Debts'!$D$6,'1. Your Debts'!$E$6),C338*(1+'1. Your Debts'!$C$6/12))))</f>
        <v>0</v>
      </c>
      <c r="D339" s="15" t="n">
        <f aca="false">MAX(0,D338*(1+'1. Your Debts'!$C$7/12)-IF('1. Your Debts'!$F$7&gt;0,MIN('1. Your Debts'!$F$7,D338*(1+'1. Your Debts'!$C$7/12)),MIN(MAX(D338*(1+'1. Your Debts'!$C$7/12)*'1. Your Debts'!$D$7,'1. Your Debts'!$E$7),D338*(1+'1. Your Debts'!$C$7/12))))</f>
        <v>0</v>
      </c>
      <c r="E339" s="15" t="n">
        <f aca="false">MAX(0,E338*(1+'1. Your Debts'!$C$8/12)-IF('1. Your Debts'!$F$8&gt;0,MIN('1. Your Debts'!$F$8,E338*(1+'1. Your Debts'!$C$8/12)),MIN(MAX(E338*(1+'1. Your Debts'!$C$8/12)*'1. Your Debts'!$D$8,'1. Your Debts'!$E$8),E338*(1+'1. Your Debts'!$C$8/12))))</f>
        <v>0</v>
      </c>
      <c r="F339" s="15" t="n">
        <f aca="false">MAX(0,F338*(1+'1. Your Debts'!$C$9/12)-IF('1. Your Debts'!$F$9&gt;0,MIN('1. Your Debts'!$F$9,F338*(1+'1. Your Debts'!$C$9/12)),MIN(MAX(F338*(1+'1. Your Debts'!$C$9/12)*'1. Your Debts'!$D$9,'1. Your Debts'!$E$9),F338*(1+'1. Your Debts'!$C$9/12))))</f>
        <v>0</v>
      </c>
      <c r="G339" s="15" t="n">
        <f aca="false">(B338*'1. Your Debts'!$C$5+C338*'1. Your Debts'!$C$6+D338*'1. Your Debts'!$C$7+E338*'1. Your Debts'!$C$8+F338*'1. Your Debts'!$C$9)/12</f>
        <v>0</v>
      </c>
      <c r="H339" s="15" t="n">
        <f aca="false">I338+G339-I339</f>
        <v>0</v>
      </c>
      <c r="I339" s="15" t="n">
        <f aca="false">SUM(B339:F339)</f>
        <v>0</v>
      </c>
    </row>
    <row r="340" customFormat="false" ht="15" hidden="false" customHeight="false" outlineLevel="0" collapsed="false">
      <c r="A340" s="10" t="n">
        <v>332</v>
      </c>
      <c r="B340" s="15" t="n">
        <f aca="false">MAX(0,B339*(1+'1. Your Debts'!$C$5/12)-IF('1. Your Debts'!$F$5&gt;0,MIN('1. Your Debts'!$F$5,B339*(1+'1. Your Debts'!$C$5/12)),MIN(MAX(B339*(1+'1. Your Debts'!$C$5/12)*'1. Your Debts'!$D$5,'1. Your Debts'!$E$5),B339*(1+'1. Your Debts'!$C$5/12))))</f>
        <v>0</v>
      </c>
      <c r="C340" s="15" t="n">
        <f aca="false">MAX(0,C339*(1+'1. Your Debts'!$C$6/12)-IF('1. Your Debts'!$F$6&gt;0,MIN('1. Your Debts'!$F$6,C339*(1+'1. Your Debts'!$C$6/12)),MIN(MAX(C339*(1+'1. Your Debts'!$C$6/12)*'1. Your Debts'!$D$6,'1. Your Debts'!$E$6),C339*(1+'1. Your Debts'!$C$6/12))))</f>
        <v>0</v>
      </c>
      <c r="D340" s="15" t="n">
        <f aca="false">MAX(0,D339*(1+'1. Your Debts'!$C$7/12)-IF('1. Your Debts'!$F$7&gt;0,MIN('1. Your Debts'!$F$7,D339*(1+'1. Your Debts'!$C$7/12)),MIN(MAX(D339*(1+'1. Your Debts'!$C$7/12)*'1. Your Debts'!$D$7,'1. Your Debts'!$E$7),D339*(1+'1. Your Debts'!$C$7/12))))</f>
        <v>0</v>
      </c>
      <c r="E340" s="15" t="n">
        <f aca="false">MAX(0,E339*(1+'1. Your Debts'!$C$8/12)-IF('1. Your Debts'!$F$8&gt;0,MIN('1. Your Debts'!$F$8,E339*(1+'1. Your Debts'!$C$8/12)),MIN(MAX(E339*(1+'1. Your Debts'!$C$8/12)*'1. Your Debts'!$D$8,'1. Your Debts'!$E$8),E339*(1+'1. Your Debts'!$C$8/12))))</f>
        <v>0</v>
      </c>
      <c r="F340" s="15" t="n">
        <f aca="false">MAX(0,F339*(1+'1. Your Debts'!$C$9/12)-IF('1. Your Debts'!$F$9&gt;0,MIN('1. Your Debts'!$F$9,F339*(1+'1. Your Debts'!$C$9/12)),MIN(MAX(F339*(1+'1. Your Debts'!$C$9/12)*'1. Your Debts'!$D$9,'1. Your Debts'!$E$9),F339*(1+'1. Your Debts'!$C$9/12))))</f>
        <v>0</v>
      </c>
      <c r="G340" s="15" t="n">
        <f aca="false">(B339*'1. Your Debts'!$C$5+C339*'1. Your Debts'!$C$6+D339*'1. Your Debts'!$C$7+E339*'1. Your Debts'!$C$8+F339*'1. Your Debts'!$C$9)/12</f>
        <v>0</v>
      </c>
      <c r="H340" s="15" t="n">
        <f aca="false">I339+G340-I340</f>
        <v>0</v>
      </c>
      <c r="I340" s="15" t="n">
        <f aca="false">SUM(B340:F340)</f>
        <v>0</v>
      </c>
    </row>
    <row r="341" customFormat="false" ht="15" hidden="false" customHeight="false" outlineLevel="0" collapsed="false">
      <c r="A341" s="10" t="n">
        <v>333</v>
      </c>
      <c r="B341" s="15" t="n">
        <f aca="false">MAX(0,B340*(1+'1. Your Debts'!$C$5/12)-IF('1. Your Debts'!$F$5&gt;0,MIN('1. Your Debts'!$F$5,B340*(1+'1. Your Debts'!$C$5/12)),MIN(MAX(B340*(1+'1. Your Debts'!$C$5/12)*'1. Your Debts'!$D$5,'1. Your Debts'!$E$5),B340*(1+'1. Your Debts'!$C$5/12))))</f>
        <v>0</v>
      </c>
      <c r="C341" s="15" t="n">
        <f aca="false">MAX(0,C340*(1+'1. Your Debts'!$C$6/12)-IF('1. Your Debts'!$F$6&gt;0,MIN('1. Your Debts'!$F$6,C340*(1+'1. Your Debts'!$C$6/12)),MIN(MAX(C340*(1+'1. Your Debts'!$C$6/12)*'1. Your Debts'!$D$6,'1. Your Debts'!$E$6),C340*(1+'1. Your Debts'!$C$6/12))))</f>
        <v>0</v>
      </c>
      <c r="D341" s="15" t="n">
        <f aca="false">MAX(0,D340*(1+'1. Your Debts'!$C$7/12)-IF('1. Your Debts'!$F$7&gt;0,MIN('1. Your Debts'!$F$7,D340*(1+'1. Your Debts'!$C$7/12)),MIN(MAX(D340*(1+'1. Your Debts'!$C$7/12)*'1. Your Debts'!$D$7,'1. Your Debts'!$E$7),D340*(1+'1. Your Debts'!$C$7/12))))</f>
        <v>0</v>
      </c>
      <c r="E341" s="15" t="n">
        <f aca="false">MAX(0,E340*(1+'1. Your Debts'!$C$8/12)-IF('1. Your Debts'!$F$8&gt;0,MIN('1. Your Debts'!$F$8,E340*(1+'1. Your Debts'!$C$8/12)),MIN(MAX(E340*(1+'1. Your Debts'!$C$8/12)*'1. Your Debts'!$D$8,'1. Your Debts'!$E$8),E340*(1+'1. Your Debts'!$C$8/12))))</f>
        <v>0</v>
      </c>
      <c r="F341" s="15" t="n">
        <f aca="false">MAX(0,F340*(1+'1. Your Debts'!$C$9/12)-IF('1. Your Debts'!$F$9&gt;0,MIN('1. Your Debts'!$F$9,F340*(1+'1. Your Debts'!$C$9/12)),MIN(MAX(F340*(1+'1. Your Debts'!$C$9/12)*'1. Your Debts'!$D$9,'1. Your Debts'!$E$9),F340*(1+'1. Your Debts'!$C$9/12))))</f>
        <v>0</v>
      </c>
      <c r="G341" s="15" t="n">
        <f aca="false">(B340*'1. Your Debts'!$C$5+C340*'1. Your Debts'!$C$6+D340*'1. Your Debts'!$C$7+E340*'1. Your Debts'!$C$8+F340*'1. Your Debts'!$C$9)/12</f>
        <v>0</v>
      </c>
      <c r="H341" s="15" t="n">
        <f aca="false">I340+G341-I341</f>
        <v>0</v>
      </c>
      <c r="I341" s="15" t="n">
        <f aca="false">SUM(B341:F341)</f>
        <v>0</v>
      </c>
    </row>
    <row r="342" customFormat="false" ht="15" hidden="false" customHeight="false" outlineLevel="0" collapsed="false">
      <c r="A342" s="10" t="n">
        <v>334</v>
      </c>
      <c r="B342" s="15" t="n">
        <f aca="false">MAX(0,B341*(1+'1. Your Debts'!$C$5/12)-IF('1. Your Debts'!$F$5&gt;0,MIN('1. Your Debts'!$F$5,B341*(1+'1. Your Debts'!$C$5/12)),MIN(MAX(B341*(1+'1. Your Debts'!$C$5/12)*'1. Your Debts'!$D$5,'1. Your Debts'!$E$5),B341*(1+'1. Your Debts'!$C$5/12))))</f>
        <v>0</v>
      </c>
      <c r="C342" s="15" t="n">
        <f aca="false">MAX(0,C341*(1+'1. Your Debts'!$C$6/12)-IF('1. Your Debts'!$F$6&gt;0,MIN('1. Your Debts'!$F$6,C341*(1+'1. Your Debts'!$C$6/12)),MIN(MAX(C341*(1+'1. Your Debts'!$C$6/12)*'1. Your Debts'!$D$6,'1. Your Debts'!$E$6),C341*(1+'1. Your Debts'!$C$6/12))))</f>
        <v>0</v>
      </c>
      <c r="D342" s="15" t="n">
        <f aca="false">MAX(0,D341*(1+'1. Your Debts'!$C$7/12)-IF('1. Your Debts'!$F$7&gt;0,MIN('1. Your Debts'!$F$7,D341*(1+'1. Your Debts'!$C$7/12)),MIN(MAX(D341*(1+'1. Your Debts'!$C$7/12)*'1. Your Debts'!$D$7,'1. Your Debts'!$E$7),D341*(1+'1. Your Debts'!$C$7/12))))</f>
        <v>0</v>
      </c>
      <c r="E342" s="15" t="n">
        <f aca="false">MAX(0,E341*(1+'1. Your Debts'!$C$8/12)-IF('1. Your Debts'!$F$8&gt;0,MIN('1. Your Debts'!$F$8,E341*(1+'1. Your Debts'!$C$8/12)),MIN(MAX(E341*(1+'1. Your Debts'!$C$8/12)*'1. Your Debts'!$D$8,'1. Your Debts'!$E$8),E341*(1+'1. Your Debts'!$C$8/12))))</f>
        <v>0</v>
      </c>
      <c r="F342" s="15" t="n">
        <f aca="false">MAX(0,F341*(1+'1. Your Debts'!$C$9/12)-IF('1. Your Debts'!$F$9&gt;0,MIN('1. Your Debts'!$F$9,F341*(1+'1. Your Debts'!$C$9/12)),MIN(MAX(F341*(1+'1. Your Debts'!$C$9/12)*'1. Your Debts'!$D$9,'1. Your Debts'!$E$9),F341*(1+'1. Your Debts'!$C$9/12))))</f>
        <v>0</v>
      </c>
      <c r="G342" s="15" t="n">
        <f aca="false">(B341*'1. Your Debts'!$C$5+C341*'1. Your Debts'!$C$6+D341*'1. Your Debts'!$C$7+E341*'1. Your Debts'!$C$8+F341*'1. Your Debts'!$C$9)/12</f>
        <v>0</v>
      </c>
      <c r="H342" s="15" t="n">
        <f aca="false">I341+G342-I342</f>
        <v>0</v>
      </c>
      <c r="I342" s="15" t="n">
        <f aca="false">SUM(B342:F342)</f>
        <v>0</v>
      </c>
    </row>
    <row r="343" customFormat="false" ht="15" hidden="false" customHeight="false" outlineLevel="0" collapsed="false">
      <c r="A343" s="10" t="n">
        <v>335</v>
      </c>
      <c r="B343" s="15" t="n">
        <f aca="false">MAX(0,B342*(1+'1. Your Debts'!$C$5/12)-IF('1. Your Debts'!$F$5&gt;0,MIN('1. Your Debts'!$F$5,B342*(1+'1. Your Debts'!$C$5/12)),MIN(MAX(B342*(1+'1. Your Debts'!$C$5/12)*'1. Your Debts'!$D$5,'1. Your Debts'!$E$5),B342*(1+'1. Your Debts'!$C$5/12))))</f>
        <v>0</v>
      </c>
      <c r="C343" s="15" t="n">
        <f aca="false">MAX(0,C342*(1+'1. Your Debts'!$C$6/12)-IF('1. Your Debts'!$F$6&gt;0,MIN('1. Your Debts'!$F$6,C342*(1+'1. Your Debts'!$C$6/12)),MIN(MAX(C342*(1+'1. Your Debts'!$C$6/12)*'1. Your Debts'!$D$6,'1. Your Debts'!$E$6),C342*(1+'1. Your Debts'!$C$6/12))))</f>
        <v>0</v>
      </c>
      <c r="D343" s="15" t="n">
        <f aca="false">MAX(0,D342*(1+'1. Your Debts'!$C$7/12)-IF('1. Your Debts'!$F$7&gt;0,MIN('1. Your Debts'!$F$7,D342*(1+'1. Your Debts'!$C$7/12)),MIN(MAX(D342*(1+'1. Your Debts'!$C$7/12)*'1. Your Debts'!$D$7,'1. Your Debts'!$E$7),D342*(1+'1. Your Debts'!$C$7/12))))</f>
        <v>0</v>
      </c>
      <c r="E343" s="15" t="n">
        <f aca="false">MAX(0,E342*(1+'1. Your Debts'!$C$8/12)-IF('1. Your Debts'!$F$8&gt;0,MIN('1. Your Debts'!$F$8,E342*(1+'1. Your Debts'!$C$8/12)),MIN(MAX(E342*(1+'1. Your Debts'!$C$8/12)*'1. Your Debts'!$D$8,'1. Your Debts'!$E$8),E342*(1+'1. Your Debts'!$C$8/12))))</f>
        <v>0</v>
      </c>
      <c r="F343" s="15" t="n">
        <f aca="false">MAX(0,F342*(1+'1. Your Debts'!$C$9/12)-IF('1. Your Debts'!$F$9&gt;0,MIN('1. Your Debts'!$F$9,F342*(1+'1. Your Debts'!$C$9/12)),MIN(MAX(F342*(1+'1. Your Debts'!$C$9/12)*'1. Your Debts'!$D$9,'1. Your Debts'!$E$9),F342*(1+'1. Your Debts'!$C$9/12))))</f>
        <v>0</v>
      </c>
      <c r="G343" s="15" t="n">
        <f aca="false">(B342*'1. Your Debts'!$C$5+C342*'1. Your Debts'!$C$6+D342*'1. Your Debts'!$C$7+E342*'1. Your Debts'!$C$8+F342*'1. Your Debts'!$C$9)/12</f>
        <v>0</v>
      </c>
      <c r="H343" s="15" t="n">
        <f aca="false">I342+G343-I343</f>
        <v>0</v>
      </c>
      <c r="I343" s="15" t="n">
        <f aca="false">SUM(B343:F343)</f>
        <v>0</v>
      </c>
    </row>
    <row r="344" customFormat="false" ht="15" hidden="false" customHeight="false" outlineLevel="0" collapsed="false">
      <c r="A344" s="10" t="n">
        <v>336</v>
      </c>
      <c r="B344" s="15" t="n">
        <f aca="false">MAX(0,B343*(1+'1. Your Debts'!$C$5/12)-IF('1. Your Debts'!$F$5&gt;0,MIN('1. Your Debts'!$F$5,B343*(1+'1. Your Debts'!$C$5/12)),MIN(MAX(B343*(1+'1. Your Debts'!$C$5/12)*'1. Your Debts'!$D$5,'1. Your Debts'!$E$5),B343*(1+'1. Your Debts'!$C$5/12))))</f>
        <v>0</v>
      </c>
      <c r="C344" s="15" t="n">
        <f aca="false">MAX(0,C343*(1+'1. Your Debts'!$C$6/12)-IF('1. Your Debts'!$F$6&gt;0,MIN('1. Your Debts'!$F$6,C343*(1+'1. Your Debts'!$C$6/12)),MIN(MAX(C343*(1+'1. Your Debts'!$C$6/12)*'1. Your Debts'!$D$6,'1. Your Debts'!$E$6),C343*(1+'1. Your Debts'!$C$6/12))))</f>
        <v>0</v>
      </c>
      <c r="D344" s="15" t="n">
        <f aca="false">MAX(0,D343*(1+'1. Your Debts'!$C$7/12)-IF('1. Your Debts'!$F$7&gt;0,MIN('1. Your Debts'!$F$7,D343*(1+'1. Your Debts'!$C$7/12)),MIN(MAX(D343*(1+'1. Your Debts'!$C$7/12)*'1. Your Debts'!$D$7,'1. Your Debts'!$E$7),D343*(1+'1. Your Debts'!$C$7/12))))</f>
        <v>0</v>
      </c>
      <c r="E344" s="15" t="n">
        <f aca="false">MAX(0,E343*(1+'1. Your Debts'!$C$8/12)-IF('1. Your Debts'!$F$8&gt;0,MIN('1. Your Debts'!$F$8,E343*(1+'1. Your Debts'!$C$8/12)),MIN(MAX(E343*(1+'1. Your Debts'!$C$8/12)*'1. Your Debts'!$D$8,'1. Your Debts'!$E$8),E343*(1+'1. Your Debts'!$C$8/12))))</f>
        <v>0</v>
      </c>
      <c r="F344" s="15" t="n">
        <f aca="false">MAX(0,F343*(1+'1. Your Debts'!$C$9/12)-IF('1. Your Debts'!$F$9&gt;0,MIN('1. Your Debts'!$F$9,F343*(1+'1. Your Debts'!$C$9/12)),MIN(MAX(F343*(1+'1. Your Debts'!$C$9/12)*'1. Your Debts'!$D$9,'1. Your Debts'!$E$9),F343*(1+'1. Your Debts'!$C$9/12))))</f>
        <v>0</v>
      </c>
      <c r="G344" s="15" t="n">
        <f aca="false">(B343*'1. Your Debts'!$C$5+C343*'1. Your Debts'!$C$6+D343*'1. Your Debts'!$C$7+E343*'1. Your Debts'!$C$8+F343*'1. Your Debts'!$C$9)/12</f>
        <v>0</v>
      </c>
      <c r="H344" s="15" t="n">
        <f aca="false">I343+G344-I344</f>
        <v>0</v>
      </c>
      <c r="I344" s="15" t="n">
        <f aca="false">SUM(B344:F344)</f>
        <v>0</v>
      </c>
    </row>
    <row r="345" customFormat="false" ht="15" hidden="false" customHeight="false" outlineLevel="0" collapsed="false">
      <c r="A345" s="10" t="n">
        <v>337</v>
      </c>
      <c r="B345" s="15" t="n">
        <f aca="false">MAX(0,B344*(1+'1. Your Debts'!$C$5/12)-IF('1. Your Debts'!$F$5&gt;0,MIN('1. Your Debts'!$F$5,B344*(1+'1. Your Debts'!$C$5/12)),MIN(MAX(B344*(1+'1. Your Debts'!$C$5/12)*'1. Your Debts'!$D$5,'1. Your Debts'!$E$5),B344*(1+'1. Your Debts'!$C$5/12))))</f>
        <v>0</v>
      </c>
      <c r="C345" s="15" t="n">
        <f aca="false">MAX(0,C344*(1+'1. Your Debts'!$C$6/12)-IF('1. Your Debts'!$F$6&gt;0,MIN('1. Your Debts'!$F$6,C344*(1+'1. Your Debts'!$C$6/12)),MIN(MAX(C344*(1+'1. Your Debts'!$C$6/12)*'1. Your Debts'!$D$6,'1. Your Debts'!$E$6),C344*(1+'1. Your Debts'!$C$6/12))))</f>
        <v>0</v>
      </c>
      <c r="D345" s="15" t="n">
        <f aca="false">MAX(0,D344*(1+'1. Your Debts'!$C$7/12)-IF('1. Your Debts'!$F$7&gt;0,MIN('1. Your Debts'!$F$7,D344*(1+'1. Your Debts'!$C$7/12)),MIN(MAX(D344*(1+'1. Your Debts'!$C$7/12)*'1. Your Debts'!$D$7,'1. Your Debts'!$E$7),D344*(1+'1. Your Debts'!$C$7/12))))</f>
        <v>0</v>
      </c>
      <c r="E345" s="15" t="n">
        <f aca="false">MAX(0,E344*(1+'1. Your Debts'!$C$8/12)-IF('1. Your Debts'!$F$8&gt;0,MIN('1. Your Debts'!$F$8,E344*(1+'1. Your Debts'!$C$8/12)),MIN(MAX(E344*(1+'1. Your Debts'!$C$8/12)*'1. Your Debts'!$D$8,'1. Your Debts'!$E$8),E344*(1+'1. Your Debts'!$C$8/12))))</f>
        <v>0</v>
      </c>
      <c r="F345" s="15" t="n">
        <f aca="false">MAX(0,F344*(1+'1. Your Debts'!$C$9/12)-IF('1. Your Debts'!$F$9&gt;0,MIN('1. Your Debts'!$F$9,F344*(1+'1. Your Debts'!$C$9/12)),MIN(MAX(F344*(1+'1. Your Debts'!$C$9/12)*'1. Your Debts'!$D$9,'1. Your Debts'!$E$9),F344*(1+'1. Your Debts'!$C$9/12))))</f>
        <v>0</v>
      </c>
      <c r="G345" s="15" t="n">
        <f aca="false">(B344*'1. Your Debts'!$C$5+C344*'1. Your Debts'!$C$6+D344*'1. Your Debts'!$C$7+E344*'1. Your Debts'!$C$8+F344*'1. Your Debts'!$C$9)/12</f>
        <v>0</v>
      </c>
      <c r="H345" s="15" t="n">
        <f aca="false">I344+G345-I345</f>
        <v>0</v>
      </c>
      <c r="I345" s="15" t="n">
        <f aca="false">SUM(B345:F345)</f>
        <v>0</v>
      </c>
    </row>
    <row r="346" customFormat="false" ht="15" hidden="false" customHeight="false" outlineLevel="0" collapsed="false">
      <c r="A346" s="10" t="n">
        <v>338</v>
      </c>
      <c r="B346" s="15" t="n">
        <f aca="false">MAX(0,B345*(1+'1. Your Debts'!$C$5/12)-IF('1. Your Debts'!$F$5&gt;0,MIN('1. Your Debts'!$F$5,B345*(1+'1. Your Debts'!$C$5/12)),MIN(MAX(B345*(1+'1. Your Debts'!$C$5/12)*'1. Your Debts'!$D$5,'1. Your Debts'!$E$5),B345*(1+'1. Your Debts'!$C$5/12))))</f>
        <v>0</v>
      </c>
      <c r="C346" s="15" t="n">
        <f aca="false">MAX(0,C345*(1+'1. Your Debts'!$C$6/12)-IF('1. Your Debts'!$F$6&gt;0,MIN('1. Your Debts'!$F$6,C345*(1+'1. Your Debts'!$C$6/12)),MIN(MAX(C345*(1+'1. Your Debts'!$C$6/12)*'1. Your Debts'!$D$6,'1. Your Debts'!$E$6),C345*(1+'1. Your Debts'!$C$6/12))))</f>
        <v>0</v>
      </c>
      <c r="D346" s="15" t="n">
        <f aca="false">MAX(0,D345*(1+'1. Your Debts'!$C$7/12)-IF('1. Your Debts'!$F$7&gt;0,MIN('1. Your Debts'!$F$7,D345*(1+'1. Your Debts'!$C$7/12)),MIN(MAX(D345*(1+'1. Your Debts'!$C$7/12)*'1. Your Debts'!$D$7,'1. Your Debts'!$E$7),D345*(1+'1. Your Debts'!$C$7/12))))</f>
        <v>0</v>
      </c>
      <c r="E346" s="15" t="n">
        <f aca="false">MAX(0,E345*(1+'1. Your Debts'!$C$8/12)-IF('1. Your Debts'!$F$8&gt;0,MIN('1. Your Debts'!$F$8,E345*(1+'1. Your Debts'!$C$8/12)),MIN(MAX(E345*(1+'1. Your Debts'!$C$8/12)*'1. Your Debts'!$D$8,'1. Your Debts'!$E$8),E345*(1+'1. Your Debts'!$C$8/12))))</f>
        <v>0</v>
      </c>
      <c r="F346" s="15" t="n">
        <f aca="false">MAX(0,F345*(1+'1. Your Debts'!$C$9/12)-IF('1. Your Debts'!$F$9&gt;0,MIN('1. Your Debts'!$F$9,F345*(1+'1. Your Debts'!$C$9/12)),MIN(MAX(F345*(1+'1. Your Debts'!$C$9/12)*'1. Your Debts'!$D$9,'1. Your Debts'!$E$9),F345*(1+'1. Your Debts'!$C$9/12))))</f>
        <v>0</v>
      </c>
      <c r="G346" s="15" t="n">
        <f aca="false">(B345*'1. Your Debts'!$C$5+C345*'1. Your Debts'!$C$6+D345*'1. Your Debts'!$C$7+E345*'1. Your Debts'!$C$8+F345*'1. Your Debts'!$C$9)/12</f>
        <v>0</v>
      </c>
      <c r="H346" s="15" t="n">
        <f aca="false">I345+G346-I346</f>
        <v>0</v>
      </c>
      <c r="I346" s="15" t="n">
        <f aca="false">SUM(B346:F346)</f>
        <v>0</v>
      </c>
    </row>
    <row r="347" customFormat="false" ht="15" hidden="false" customHeight="false" outlineLevel="0" collapsed="false">
      <c r="A347" s="10" t="n">
        <v>339</v>
      </c>
      <c r="B347" s="15" t="n">
        <f aca="false">MAX(0,B346*(1+'1. Your Debts'!$C$5/12)-IF('1. Your Debts'!$F$5&gt;0,MIN('1. Your Debts'!$F$5,B346*(1+'1. Your Debts'!$C$5/12)),MIN(MAX(B346*(1+'1. Your Debts'!$C$5/12)*'1. Your Debts'!$D$5,'1. Your Debts'!$E$5),B346*(1+'1. Your Debts'!$C$5/12))))</f>
        <v>0</v>
      </c>
      <c r="C347" s="15" t="n">
        <f aca="false">MAX(0,C346*(1+'1. Your Debts'!$C$6/12)-IF('1. Your Debts'!$F$6&gt;0,MIN('1. Your Debts'!$F$6,C346*(1+'1. Your Debts'!$C$6/12)),MIN(MAX(C346*(1+'1. Your Debts'!$C$6/12)*'1. Your Debts'!$D$6,'1. Your Debts'!$E$6),C346*(1+'1. Your Debts'!$C$6/12))))</f>
        <v>0</v>
      </c>
      <c r="D347" s="15" t="n">
        <f aca="false">MAX(0,D346*(1+'1. Your Debts'!$C$7/12)-IF('1. Your Debts'!$F$7&gt;0,MIN('1. Your Debts'!$F$7,D346*(1+'1. Your Debts'!$C$7/12)),MIN(MAX(D346*(1+'1. Your Debts'!$C$7/12)*'1. Your Debts'!$D$7,'1. Your Debts'!$E$7),D346*(1+'1. Your Debts'!$C$7/12))))</f>
        <v>0</v>
      </c>
      <c r="E347" s="15" t="n">
        <f aca="false">MAX(0,E346*(1+'1. Your Debts'!$C$8/12)-IF('1. Your Debts'!$F$8&gt;0,MIN('1. Your Debts'!$F$8,E346*(1+'1. Your Debts'!$C$8/12)),MIN(MAX(E346*(1+'1. Your Debts'!$C$8/12)*'1. Your Debts'!$D$8,'1. Your Debts'!$E$8),E346*(1+'1. Your Debts'!$C$8/12))))</f>
        <v>0</v>
      </c>
      <c r="F347" s="15" t="n">
        <f aca="false">MAX(0,F346*(1+'1. Your Debts'!$C$9/12)-IF('1. Your Debts'!$F$9&gt;0,MIN('1. Your Debts'!$F$9,F346*(1+'1. Your Debts'!$C$9/12)),MIN(MAX(F346*(1+'1. Your Debts'!$C$9/12)*'1. Your Debts'!$D$9,'1. Your Debts'!$E$9),F346*(1+'1. Your Debts'!$C$9/12))))</f>
        <v>0</v>
      </c>
      <c r="G347" s="15" t="n">
        <f aca="false">(B346*'1. Your Debts'!$C$5+C346*'1. Your Debts'!$C$6+D346*'1. Your Debts'!$C$7+E346*'1. Your Debts'!$C$8+F346*'1. Your Debts'!$C$9)/12</f>
        <v>0</v>
      </c>
      <c r="H347" s="15" t="n">
        <f aca="false">I346+G347-I347</f>
        <v>0</v>
      </c>
      <c r="I347" s="15" t="n">
        <f aca="false">SUM(B347:F347)</f>
        <v>0</v>
      </c>
    </row>
    <row r="348" customFormat="false" ht="15" hidden="false" customHeight="false" outlineLevel="0" collapsed="false">
      <c r="A348" s="10" t="n">
        <v>340</v>
      </c>
      <c r="B348" s="15" t="n">
        <f aca="false">MAX(0,B347*(1+'1. Your Debts'!$C$5/12)-IF('1. Your Debts'!$F$5&gt;0,MIN('1. Your Debts'!$F$5,B347*(1+'1. Your Debts'!$C$5/12)),MIN(MAX(B347*(1+'1. Your Debts'!$C$5/12)*'1. Your Debts'!$D$5,'1. Your Debts'!$E$5),B347*(1+'1. Your Debts'!$C$5/12))))</f>
        <v>0</v>
      </c>
      <c r="C348" s="15" t="n">
        <f aca="false">MAX(0,C347*(1+'1. Your Debts'!$C$6/12)-IF('1. Your Debts'!$F$6&gt;0,MIN('1. Your Debts'!$F$6,C347*(1+'1. Your Debts'!$C$6/12)),MIN(MAX(C347*(1+'1. Your Debts'!$C$6/12)*'1. Your Debts'!$D$6,'1. Your Debts'!$E$6),C347*(1+'1. Your Debts'!$C$6/12))))</f>
        <v>0</v>
      </c>
      <c r="D348" s="15" t="n">
        <f aca="false">MAX(0,D347*(1+'1. Your Debts'!$C$7/12)-IF('1. Your Debts'!$F$7&gt;0,MIN('1. Your Debts'!$F$7,D347*(1+'1. Your Debts'!$C$7/12)),MIN(MAX(D347*(1+'1. Your Debts'!$C$7/12)*'1. Your Debts'!$D$7,'1. Your Debts'!$E$7),D347*(1+'1. Your Debts'!$C$7/12))))</f>
        <v>0</v>
      </c>
      <c r="E348" s="15" t="n">
        <f aca="false">MAX(0,E347*(1+'1. Your Debts'!$C$8/12)-IF('1. Your Debts'!$F$8&gt;0,MIN('1. Your Debts'!$F$8,E347*(1+'1. Your Debts'!$C$8/12)),MIN(MAX(E347*(1+'1. Your Debts'!$C$8/12)*'1. Your Debts'!$D$8,'1. Your Debts'!$E$8),E347*(1+'1. Your Debts'!$C$8/12))))</f>
        <v>0</v>
      </c>
      <c r="F348" s="15" t="n">
        <f aca="false">MAX(0,F347*(1+'1. Your Debts'!$C$9/12)-IF('1. Your Debts'!$F$9&gt;0,MIN('1. Your Debts'!$F$9,F347*(1+'1. Your Debts'!$C$9/12)),MIN(MAX(F347*(1+'1. Your Debts'!$C$9/12)*'1. Your Debts'!$D$9,'1. Your Debts'!$E$9),F347*(1+'1. Your Debts'!$C$9/12))))</f>
        <v>0</v>
      </c>
      <c r="G348" s="15" t="n">
        <f aca="false">(B347*'1. Your Debts'!$C$5+C347*'1. Your Debts'!$C$6+D347*'1. Your Debts'!$C$7+E347*'1. Your Debts'!$C$8+F347*'1. Your Debts'!$C$9)/12</f>
        <v>0</v>
      </c>
      <c r="H348" s="15" t="n">
        <f aca="false">I347+G348-I348</f>
        <v>0</v>
      </c>
      <c r="I348" s="15" t="n">
        <f aca="false">SUM(B348:F348)</f>
        <v>0</v>
      </c>
    </row>
    <row r="349" customFormat="false" ht="15" hidden="false" customHeight="false" outlineLevel="0" collapsed="false">
      <c r="A349" s="10" t="n">
        <v>341</v>
      </c>
      <c r="B349" s="15" t="n">
        <f aca="false">MAX(0,B348*(1+'1. Your Debts'!$C$5/12)-IF('1. Your Debts'!$F$5&gt;0,MIN('1. Your Debts'!$F$5,B348*(1+'1. Your Debts'!$C$5/12)),MIN(MAX(B348*(1+'1. Your Debts'!$C$5/12)*'1. Your Debts'!$D$5,'1. Your Debts'!$E$5),B348*(1+'1. Your Debts'!$C$5/12))))</f>
        <v>0</v>
      </c>
      <c r="C349" s="15" t="n">
        <f aca="false">MAX(0,C348*(1+'1. Your Debts'!$C$6/12)-IF('1. Your Debts'!$F$6&gt;0,MIN('1. Your Debts'!$F$6,C348*(1+'1. Your Debts'!$C$6/12)),MIN(MAX(C348*(1+'1. Your Debts'!$C$6/12)*'1. Your Debts'!$D$6,'1. Your Debts'!$E$6),C348*(1+'1. Your Debts'!$C$6/12))))</f>
        <v>0</v>
      </c>
      <c r="D349" s="15" t="n">
        <f aca="false">MAX(0,D348*(1+'1. Your Debts'!$C$7/12)-IF('1. Your Debts'!$F$7&gt;0,MIN('1. Your Debts'!$F$7,D348*(1+'1. Your Debts'!$C$7/12)),MIN(MAX(D348*(1+'1. Your Debts'!$C$7/12)*'1. Your Debts'!$D$7,'1. Your Debts'!$E$7),D348*(1+'1. Your Debts'!$C$7/12))))</f>
        <v>0</v>
      </c>
      <c r="E349" s="15" t="n">
        <f aca="false">MAX(0,E348*(1+'1. Your Debts'!$C$8/12)-IF('1. Your Debts'!$F$8&gt;0,MIN('1. Your Debts'!$F$8,E348*(1+'1. Your Debts'!$C$8/12)),MIN(MAX(E348*(1+'1. Your Debts'!$C$8/12)*'1. Your Debts'!$D$8,'1. Your Debts'!$E$8),E348*(1+'1. Your Debts'!$C$8/12))))</f>
        <v>0</v>
      </c>
      <c r="F349" s="15" t="n">
        <f aca="false">MAX(0,F348*(1+'1. Your Debts'!$C$9/12)-IF('1. Your Debts'!$F$9&gt;0,MIN('1. Your Debts'!$F$9,F348*(1+'1. Your Debts'!$C$9/12)),MIN(MAX(F348*(1+'1. Your Debts'!$C$9/12)*'1. Your Debts'!$D$9,'1. Your Debts'!$E$9),F348*(1+'1. Your Debts'!$C$9/12))))</f>
        <v>0</v>
      </c>
      <c r="G349" s="15" t="n">
        <f aca="false">(B348*'1. Your Debts'!$C$5+C348*'1. Your Debts'!$C$6+D348*'1. Your Debts'!$C$7+E348*'1. Your Debts'!$C$8+F348*'1. Your Debts'!$C$9)/12</f>
        <v>0</v>
      </c>
      <c r="H349" s="15" t="n">
        <f aca="false">I348+G349-I349</f>
        <v>0</v>
      </c>
      <c r="I349" s="15" t="n">
        <f aca="false">SUM(B349:F349)</f>
        <v>0</v>
      </c>
    </row>
    <row r="350" customFormat="false" ht="15" hidden="false" customHeight="false" outlineLevel="0" collapsed="false">
      <c r="A350" s="10" t="n">
        <v>342</v>
      </c>
      <c r="B350" s="15" t="n">
        <f aca="false">MAX(0,B349*(1+'1. Your Debts'!$C$5/12)-IF('1. Your Debts'!$F$5&gt;0,MIN('1. Your Debts'!$F$5,B349*(1+'1. Your Debts'!$C$5/12)),MIN(MAX(B349*(1+'1. Your Debts'!$C$5/12)*'1. Your Debts'!$D$5,'1. Your Debts'!$E$5),B349*(1+'1. Your Debts'!$C$5/12))))</f>
        <v>0</v>
      </c>
      <c r="C350" s="15" t="n">
        <f aca="false">MAX(0,C349*(1+'1. Your Debts'!$C$6/12)-IF('1. Your Debts'!$F$6&gt;0,MIN('1. Your Debts'!$F$6,C349*(1+'1. Your Debts'!$C$6/12)),MIN(MAX(C349*(1+'1. Your Debts'!$C$6/12)*'1. Your Debts'!$D$6,'1. Your Debts'!$E$6),C349*(1+'1. Your Debts'!$C$6/12))))</f>
        <v>0</v>
      </c>
      <c r="D350" s="15" t="n">
        <f aca="false">MAX(0,D349*(1+'1. Your Debts'!$C$7/12)-IF('1. Your Debts'!$F$7&gt;0,MIN('1. Your Debts'!$F$7,D349*(1+'1. Your Debts'!$C$7/12)),MIN(MAX(D349*(1+'1. Your Debts'!$C$7/12)*'1. Your Debts'!$D$7,'1. Your Debts'!$E$7),D349*(1+'1. Your Debts'!$C$7/12))))</f>
        <v>0</v>
      </c>
      <c r="E350" s="15" t="n">
        <f aca="false">MAX(0,E349*(1+'1. Your Debts'!$C$8/12)-IF('1. Your Debts'!$F$8&gt;0,MIN('1. Your Debts'!$F$8,E349*(1+'1. Your Debts'!$C$8/12)),MIN(MAX(E349*(1+'1. Your Debts'!$C$8/12)*'1. Your Debts'!$D$8,'1. Your Debts'!$E$8),E349*(1+'1. Your Debts'!$C$8/12))))</f>
        <v>0</v>
      </c>
      <c r="F350" s="15" t="n">
        <f aca="false">MAX(0,F349*(1+'1. Your Debts'!$C$9/12)-IF('1. Your Debts'!$F$9&gt;0,MIN('1. Your Debts'!$F$9,F349*(1+'1. Your Debts'!$C$9/12)),MIN(MAX(F349*(1+'1. Your Debts'!$C$9/12)*'1. Your Debts'!$D$9,'1. Your Debts'!$E$9),F349*(1+'1. Your Debts'!$C$9/12))))</f>
        <v>0</v>
      </c>
      <c r="G350" s="15" t="n">
        <f aca="false">(B349*'1. Your Debts'!$C$5+C349*'1. Your Debts'!$C$6+D349*'1. Your Debts'!$C$7+E349*'1. Your Debts'!$C$8+F349*'1. Your Debts'!$C$9)/12</f>
        <v>0</v>
      </c>
      <c r="H350" s="15" t="n">
        <f aca="false">I349+G350-I350</f>
        <v>0</v>
      </c>
      <c r="I350" s="15" t="n">
        <f aca="false">SUM(B350:F350)</f>
        <v>0</v>
      </c>
    </row>
    <row r="351" customFormat="false" ht="15" hidden="false" customHeight="false" outlineLevel="0" collapsed="false">
      <c r="A351" s="10" t="n">
        <v>343</v>
      </c>
      <c r="B351" s="15" t="n">
        <f aca="false">MAX(0,B350*(1+'1. Your Debts'!$C$5/12)-IF('1. Your Debts'!$F$5&gt;0,MIN('1. Your Debts'!$F$5,B350*(1+'1. Your Debts'!$C$5/12)),MIN(MAX(B350*(1+'1. Your Debts'!$C$5/12)*'1. Your Debts'!$D$5,'1. Your Debts'!$E$5),B350*(1+'1. Your Debts'!$C$5/12))))</f>
        <v>0</v>
      </c>
      <c r="C351" s="15" t="n">
        <f aca="false">MAX(0,C350*(1+'1. Your Debts'!$C$6/12)-IF('1. Your Debts'!$F$6&gt;0,MIN('1. Your Debts'!$F$6,C350*(1+'1. Your Debts'!$C$6/12)),MIN(MAX(C350*(1+'1. Your Debts'!$C$6/12)*'1. Your Debts'!$D$6,'1. Your Debts'!$E$6),C350*(1+'1. Your Debts'!$C$6/12))))</f>
        <v>0</v>
      </c>
      <c r="D351" s="15" t="n">
        <f aca="false">MAX(0,D350*(1+'1. Your Debts'!$C$7/12)-IF('1. Your Debts'!$F$7&gt;0,MIN('1. Your Debts'!$F$7,D350*(1+'1. Your Debts'!$C$7/12)),MIN(MAX(D350*(1+'1. Your Debts'!$C$7/12)*'1. Your Debts'!$D$7,'1. Your Debts'!$E$7),D350*(1+'1. Your Debts'!$C$7/12))))</f>
        <v>0</v>
      </c>
      <c r="E351" s="15" t="n">
        <f aca="false">MAX(0,E350*(1+'1. Your Debts'!$C$8/12)-IF('1. Your Debts'!$F$8&gt;0,MIN('1. Your Debts'!$F$8,E350*(1+'1. Your Debts'!$C$8/12)),MIN(MAX(E350*(1+'1. Your Debts'!$C$8/12)*'1. Your Debts'!$D$8,'1. Your Debts'!$E$8),E350*(1+'1. Your Debts'!$C$8/12))))</f>
        <v>0</v>
      </c>
      <c r="F351" s="15" t="n">
        <f aca="false">MAX(0,F350*(1+'1. Your Debts'!$C$9/12)-IF('1. Your Debts'!$F$9&gt;0,MIN('1. Your Debts'!$F$9,F350*(1+'1. Your Debts'!$C$9/12)),MIN(MAX(F350*(1+'1. Your Debts'!$C$9/12)*'1. Your Debts'!$D$9,'1. Your Debts'!$E$9),F350*(1+'1. Your Debts'!$C$9/12))))</f>
        <v>0</v>
      </c>
      <c r="G351" s="15" t="n">
        <f aca="false">(B350*'1. Your Debts'!$C$5+C350*'1. Your Debts'!$C$6+D350*'1. Your Debts'!$C$7+E350*'1. Your Debts'!$C$8+F350*'1. Your Debts'!$C$9)/12</f>
        <v>0</v>
      </c>
      <c r="H351" s="15" t="n">
        <f aca="false">I350+G351-I351</f>
        <v>0</v>
      </c>
      <c r="I351" s="15" t="n">
        <f aca="false">SUM(B351:F351)</f>
        <v>0</v>
      </c>
    </row>
    <row r="352" customFormat="false" ht="15" hidden="false" customHeight="false" outlineLevel="0" collapsed="false">
      <c r="A352" s="10" t="n">
        <v>344</v>
      </c>
      <c r="B352" s="15" t="n">
        <f aca="false">MAX(0,B351*(1+'1. Your Debts'!$C$5/12)-IF('1. Your Debts'!$F$5&gt;0,MIN('1. Your Debts'!$F$5,B351*(1+'1. Your Debts'!$C$5/12)),MIN(MAX(B351*(1+'1. Your Debts'!$C$5/12)*'1. Your Debts'!$D$5,'1. Your Debts'!$E$5),B351*(1+'1. Your Debts'!$C$5/12))))</f>
        <v>0</v>
      </c>
      <c r="C352" s="15" t="n">
        <f aca="false">MAX(0,C351*(1+'1. Your Debts'!$C$6/12)-IF('1. Your Debts'!$F$6&gt;0,MIN('1. Your Debts'!$F$6,C351*(1+'1. Your Debts'!$C$6/12)),MIN(MAX(C351*(1+'1. Your Debts'!$C$6/12)*'1. Your Debts'!$D$6,'1. Your Debts'!$E$6),C351*(1+'1. Your Debts'!$C$6/12))))</f>
        <v>0</v>
      </c>
      <c r="D352" s="15" t="n">
        <f aca="false">MAX(0,D351*(1+'1. Your Debts'!$C$7/12)-IF('1. Your Debts'!$F$7&gt;0,MIN('1. Your Debts'!$F$7,D351*(1+'1. Your Debts'!$C$7/12)),MIN(MAX(D351*(1+'1. Your Debts'!$C$7/12)*'1. Your Debts'!$D$7,'1. Your Debts'!$E$7),D351*(1+'1. Your Debts'!$C$7/12))))</f>
        <v>0</v>
      </c>
      <c r="E352" s="15" t="n">
        <f aca="false">MAX(0,E351*(1+'1. Your Debts'!$C$8/12)-IF('1. Your Debts'!$F$8&gt;0,MIN('1. Your Debts'!$F$8,E351*(1+'1. Your Debts'!$C$8/12)),MIN(MAX(E351*(1+'1. Your Debts'!$C$8/12)*'1. Your Debts'!$D$8,'1. Your Debts'!$E$8),E351*(1+'1. Your Debts'!$C$8/12))))</f>
        <v>0</v>
      </c>
      <c r="F352" s="15" t="n">
        <f aca="false">MAX(0,F351*(1+'1. Your Debts'!$C$9/12)-IF('1. Your Debts'!$F$9&gt;0,MIN('1. Your Debts'!$F$9,F351*(1+'1. Your Debts'!$C$9/12)),MIN(MAX(F351*(1+'1. Your Debts'!$C$9/12)*'1. Your Debts'!$D$9,'1. Your Debts'!$E$9),F351*(1+'1. Your Debts'!$C$9/12))))</f>
        <v>0</v>
      </c>
      <c r="G352" s="15" t="n">
        <f aca="false">(B351*'1. Your Debts'!$C$5+C351*'1. Your Debts'!$C$6+D351*'1. Your Debts'!$C$7+E351*'1. Your Debts'!$C$8+F351*'1. Your Debts'!$C$9)/12</f>
        <v>0</v>
      </c>
      <c r="H352" s="15" t="n">
        <f aca="false">I351+G352-I352</f>
        <v>0</v>
      </c>
      <c r="I352" s="15" t="n">
        <f aca="false">SUM(B352:F352)</f>
        <v>0</v>
      </c>
    </row>
    <row r="353" customFormat="false" ht="15" hidden="false" customHeight="false" outlineLevel="0" collapsed="false">
      <c r="A353" s="10" t="n">
        <v>345</v>
      </c>
      <c r="B353" s="15" t="n">
        <f aca="false">MAX(0,B352*(1+'1. Your Debts'!$C$5/12)-IF('1. Your Debts'!$F$5&gt;0,MIN('1. Your Debts'!$F$5,B352*(1+'1. Your Debts'!$C$5/12)),MIN(MAX(B352*(1+'1. Your Debts'!$C$5/12)*'1. Your Debts'!$D$5,'1. Your Debts'!$E$5),B352*(1+'1. Your Debts'!$C$5/12))))</f>
        <v>0</v>
      </c>
      <c r="C353" s="15" t="n">
        <f aca="false">MAX(0,C352*(1+'1. Your Debts'!$C$6/12)-IF('1. Your Debts'!$F$6&gt;0,MIN('1. Your Debts'!$F$6,C352*(1+'1. Your Debts'!$C$6/12)),MIN(MAX(C352*(1+'1. Your Debts'!$C$6/12)*'1. Your Debts'!$D$6,'1. Your Debts'!$E$6),C352*(1+'1. Your Debts'!$C$6/12))))</f>
        <v>0</v>
      </c>
      <c r="D353" s="15" t="n">
        <f aca="false">MAX(0,D352*(1+'1. Your Debts'!$C$7/12)-IF('1. Your Debts'!$F$7&gt;0,MIN('1. Your Debts'!$F$7,D352*(1+'1. Your Debts'!$C$7/12)),MIN(MAX(D352*(1+'1. Your Debts'!$C$7/12)*'1. Your Debts'!$D$7,'1. Your Debts'!$E$7),D352*(1+'1. Your Debts'!$C$7/12))))</f>
        <v>0</v>
      </c>
      <c r="E353" s="15" t="n">
        <f aca="false">MAX(0,E352*(1+'1. Your Debts'!$C$8/12)-IF('1. Your Debts'!$F$8&gt;0,MIN('1. Your Debts'!$F$8,E352*(1+'1. Your Debts'!$C$8/12)),MIN(MAX(E352*(1+'1. Your Debts'!$C$8/12)*'1. Your Debts'!$D$8,'1. Your Debts'!$E$8),E352*(1+'1. Your Debts'!$C$8/12))))</f>
        <v>0</v>
      </c>
      <c r="F353" s="15" t="n">
        <f aca="false">MAX(0,F352*(1+'1. Your Debts'!$C$9/12)-IF('1. Your Debts'!$F$9&gt;0,MIN('1. Your Debts'!$F$9,F352*(1+'1. Your Debts'!$C$9/12)),MIN(MAX(F352*(1+'1. Your Debts'!$C$9/12)*'1. Your Debts'!$D$9,'1. Your Debts'!$E$9),F352*(1+'1. Your Debts'!$C$9/12))))</f>
        <v>0</v>
      </c>
      <c r="G353" s="15" t="n">
        <f aca="false">(B352*'1. Your Debts'!$C$5+C352*'1. Your Debts'!$C$6+D352*'1. Your Debts'!$C$7+E352*'1. Your Debts'!$C$8+F352*'1. Your Debts'!$C$9)/12</f>
        <v>0</v>
      </c>
      <c r="H353" s="15" t="n">
        <f aca="false">I352+G353-I353</f>
        <v>0</v>
      </c>
      <c r="I353" s="15" t="n">
        <f aca="false">SUM(B353:F353)</f>
        <v>0</v>
      </c>
    </row>
    <row r="354" customFormat="false" ht="15" hidden="false" customHeight="false" outlineLevel="0" collapsed="false">
      <c r="A354" s="10" t="n">
        <v>346</v>
      </c>
      <c r="B354" s="15" t="n">
        <f aca="false">MAX(0,B353*(1+'1. Your Debts'!$C$5/12)-IF('1. Your Debts'!$F$5&gt;0,MIN('1. Your Debts'!$F$5,B353*(1+'1. Your Debts'!$C$5/12)),MIN(MAX(B353*(1+'1. Your Debts'!$C$5/12)*'1. Your Debts'!$D$5,'1. Your Debts'!$E$5),B353*(1+'1. Your Debts'!$C$5/12))))</f>
        <v>0</v>
      </c>
      <c r="C354" s="15" t="n">
        <f aca="false">MAX(0,C353*(1+'1. Your Debts'!$C$6/12)-IF('1. Your Debts'!$F$6&gt;0,MIN('1. Your Debts'!$F$6,C353*(1+'1. Your Debts'!$C$6/12)),MIN(MAX(C353*(1+'1. Your Debts'!$C$6/12)*'1. Your Debts'!$D$6,'1. Your Debts'!$E$6),C353*(1+'1. Your Debts'!$C$6/12))))</f>
        <v>0</v>
      </c>
      <c r="D354" s="15" t="n">
        <f aca="false">MAX(0,D353*(1+'1. Your Debts'!$C$7/12)-IF('1. Your Debts'!$F$7&gt;0,MIN('1. Your Debts'!$F$7,D353*(1+'1. Your Debts'!$C$7/12)),MIN(MAX(D353*(1+'1. Your Debts'!$C$7/12)*'1. Your Debts'!$D$7,'1. Your Debts'!$E$7),D353*(1+'1. Your Debts'!$C$7/12))))</f>
        <v>0</v>
      </c>
      <c r="E354" s="15" t="n">
        <f aca="false">MAX(0,E353*(1+'1. Your Debts'!$C$8/12)-IF('1. Your Debts'!$F$8&gt;0,MIN('1. Your Debts'!$F$8,E353*(1+'1. Your Debts'!$C$8/12)),MIN(MAX(E353*(1+'1. Your Debts'!$C$8/12)*'1. Your Debts'!$D$8,'1. Your Debts'!$E$8),E353*(1+'1. Your Debts'!$C$8/12))))</f>
        <v>0</v>
      </c>
      <c r="F354" s="15" t="n">
        <f aca="false">MAX(0,F353*(1+'1. Your Debts'!$C$9/12)-IF('1. Your Debts'!$F$9&gt;0,MIN('1. Your Debts'!$F$9,F353*(1+'1. Your Debts'!$C$9/12)),MIN(MAX(F353*(1+'1. Your Debts'!$C$9/12)*'1. Your Debts'!$D$9,'1. Your Debts'!$E$9),F353*(1+'1. Your Debts'!$C$9/12))))</f>
        <v>0</v>
      </c>
      <c r="G354" s="15" t="n">
        <f aca="false">(B353*'1. Your Debts'!$C$5+C353*'1. Your Debts'!$C$6+D353*'1. Your Debts'!$C$7+E353*'1. Your Debts'!$C$8+F353*'1. Your Debts'!$C$9)/12</f>
        <v>0</v>
      </c>
      <c r="H354" s="15" t="n">
        <f aca="false">I353+G354-I354</f>
        <v>0</v>
      </c>
      <c r="I354" s="15" t="n">
        <f aca="false">SUM(B354:F354)</f>
        <v>0</v>
      </c>
    </row>
    <row r="355" customFormat="false" ht="15" hidden="false" customHeight="false" outlineLevel="0" collapsed="false">
      <c r="A355" s="10" t="n">
        <v>347</v>
      </c>
      <c r="B355" s="15" t="n">
        <f aca="false">MAX(0,B354*(1+'1. Your Debts'!$C$5/12)-IF('1. Your Debts'!$F$5&gt;0,MIN('1. Your Debts'!$F$5,B354*(1+'1. Your Debts'!$C$5/12)),MIN(MAX(B354*(1+'1. Your Debts'!$C$5/12)*'1. Your Debts'!$D$5,'1. Your Debts'!$E$5),B354*(1+'1. Your Debts'!$C$5/12))))</f>
        <v>0</v>
      </c>
      <c r="C355" s="15" t="n">
        <f aca="false">MAX(0,C354*(1+'1. Your Debts'!$C$6/12)-IF('1. Your Debts'!$F$6&gt;0,MIN('1. Your Debts'!$F$6,C354*(1+'1. Your Debts'!$C$6/12)),MIN(MAX(C354*(1+'1. Your Debts'!$C$6/12)*'1. Your Debts'!$D$6,'1. Your Debts'!$E$6),C354*(1+'1. Your Debts'!$C$6/12))))</f>
        <v>0</v>
      </c>
      <c r="D355" s="15" t="n">
        <f aca="false">MAX(0,D354*(1+'1. Your Debts'!$C$7/12)-IF('1. Your Debts'!$F$7&gt;0,MIN('1. Your Debts'!$F$7,D354*(1+'1. Your Debts'!$C$7/12)),MIN(MAX(D354*(1+'1. Your Debts'!$C$7/12)*'1. Your Debts'!$D$7,'1. Your Debts'!$E$7),D354*(1+'1. Your Debts'!$C$7/12))))</f>
        <v>0</v>
      </c>
      <c r="E355" s="15" t="n">
        <f aca="false">MAX(0,E354*(1+'1. Your Debts'!$C$8/12)-IF('1. Your Debts'!$F$8&gt;0,MIN('1. Your Debts'!$F$8,E354*(1+'1. Your Debts'!$C$8/12)),MIN(MAX(E354*(1+'1. Your Debts'!$C$8/12)*'1. Your Debts'!$D$8,'1. Your Debts'!$E$8),E354*(1+'1. Your Debts'!$C$8/12))))</f>
        <v>0</v>
      </c>
      <c r="F355" s="15" t="n">
        <f aca="false">MAX(0,F354*(1+'1. Your Debts'!$C$9/12)-IF('1. Your Debts'!$F$9&gt;0,MIN('1. Your Debts'!$F$9,F354*(1+'1. Your Debts'!$C$9/12)),MIN(MAX(F354*(1+'1. Your Debts'!$C$9/12)*'1. Your Debts'!$D$9,'1. Your Debts'!$E$9),F354*(1+'1. Your Debts'!$C$9/12))))</f>
        <v>0</v>
      </c>
      <c r="G355" s="15" t="n">
        <f aca="false">(B354*'1. Your Debts'!$C$5+C354*'1. Your Debts'!$C$6+D354*'1. Your Debts'!$C$7+E354*'1. Your Debts'!$C$8+F354*'1. Your Debts'!$C$9)/12</f>
        <v>0</v>
      </c>
      <c r="H355" s="15" t="n">
        <f aca="false">I354+G355-I355</f>
        <v>0</v>
      </c>
      <c r="I355" s="15" t="n">
        <f aca="false">SUM(B355:F355)</f>
        <v>0</v>
      </c>
    </row>
    <row r="356" customFormat="false" ht="15" hidden="false" customHeight="false" outlineLevel="0" collapsed="false">
      <c r="A356" s="10" t="n">
        <v>348</v>
      </c>
      <c r="B356" s="15" t="n">
        <f aca="false">MAX(0,B355*(1+'1. Your Debts'!$C$5/12)-IF('1. Your Debts'!$F$5&gt;0,MIN('1. Your Debts'!$F$5,B355*(1+'1. Your Debts'!$C$5/12)),MIN(MAX(B355*(1+'1. Your Debts'!$C$5/12)*'1. Your Debts'!$D$5,'1. Your Debts'!$E$5),B355*(1+'1. Your Debts'!$C$5/12))))</f>
        <v>0</v>
      </c>
      <c r="C356" s="15" t="n">
        <f aca="false">MAX(0,C355*(1+'1. Your Debts'!$C$6/12)-IF('1. Your Debts'!$F$6&gt;0,MIN('1. Your Debts'!$F$6,C355*(1+'1. Your Debts'!$C$6/12)),MIN(MAX(C355*(1+'1. Your Debts'!$C$6/12)*'1. Your Debts'!$D$6,'1. Your Debts'!$E$6),C355*(1+'1. Your Debts'!$C$6/12))))</f>
        <v>0</v>
      </c>
      <c r="D356" s="15" t="n">
        <f aca="false">MAX(0,D355*(1+'1. Your Debts'!$C$7/12)-IF('1. Your Debts'!$F$7&gt;0,MIN('1. Your Debts'!$F$7,D355*(1+'1. Your Debts'!$C$7/12)),MIN(MAX(D355*(1+'1. Your Debts'!$C$7/12)*'1. Your Debts'!$D$7,'1. Your Debts'!$E$7),D355*(1+'1. Your Debts'!$C$7/12))))</f>
        <v>0</v>
      </c>
      <c r="E356" s="15" t="n">
        <f aca="false">MAX(0,E355*(1+'1. Your Debts'!$C$8/12)-IF('1. Your Debts'!$F$8&gt;0,MIN('1. Your Debts'!$F$8,E355*(1+'1. Your Debts'!$C$8/12)),MIN(MAX(E355*(1+'1. Your Debts'!$C$8/12)*'1. Your Debts'!$D$8,'1. Your Debts'!$E$8),E355*(1+'1. Your Debts'!$C$8/12))))</f>
        <v>0</v>
      </c>
      <c r="F356" s="15" t="n">
        <f aca="false">MAX(0,F355*(1+'1. Your Debts'!$C$9/12)-IF('1. Your Debts'!$F$9&gt;0,MIN('1. Your Debts'!$F$9,F355*(1+'1. Your Debts'!$C$9/12)),MIN(MAX(F355*(1+'1. Your Debts'!$C$9/12)*'1. Your Debts'!$D$9,'1. Your Debts'!$E$9),F355*(1+'1. Your Debts'!$C$9/12))))</f>
        <v>0</v>
      </c>
      <c r="G356" s="15" t="n">
        <f aca="false">(B355*'1. Your Debts'!$C$5+C355*'1. Your Debts'!$C$6+D355*'1. Your Debts'!$C$7+E355*'1. Your Debts'!$C$8+F355*'1. Your Debts'!$C$9)/12</f>
        <v>0</v>
      </c>
      <c r="H356" s="15" t="n">
        <f aca="false">I355+G356-I356</f>
        <v>0</v>
      </c>
      <c r="I356" s="15" t="n">
        <f aca="false">SUM(B356:F356)</f>
        <v>0</v>
      </c>
    </row>
    <row r="357" customFormat="false" ht="15" hidden="false" customHeight="false" outlineLevel="0" collapsed="false">
      <c r="A357" s="10" t="n">
        <v>349</v>
      </c>
      <c r="B357" s="15" t="n">
        <f aca="false">MAX(0,B356*(1+'1. Your Debts'!$C$5/12)-IF('1. Your Debts'!$F$5&gt;0,MIN('1. Your Debts'!$F$5,B356*(1+'1. Your Debts'!$C$5/12)),MIN(MAX(B356*(1+'1. Your Debts'!$C$5/12)*'1. Your Debts'!$D$5,'1. Your Debts'!$E$5),B356*(1+'1. Your Debts'!$C$5/12))))</f>
        <v>0</v>
      </c>
      <c r="C357" s="15" t="n">
        <f aca="false">MAX(0,C356*(1+'1. Your Debts'!$C$6/12)-IF('1. Your Debts'!$F$6&gt;0,MIN('1. Your Debts'!$F$6,C356*(1+'1. Your Debts'!$C$6/12)),MIN(MAX(C356*(1+'1. Your Debts'!$C$6/12)*'1. Your Debts'!$D$6,'1. Your Debts'!$E$6),C356*(1+'1. Your Debts'!$C$6/12))))</f>
        <v>0</v>
      </c>
      <c r="D357" s="15" t="n">
        <f aca="false">MAX(0,D356*(1+'1. Your Debts'!$C$7/12)-IF('1. Your Debts'!$F$7&gt;0,MIN('1. Your Debts'!$F$7,D356*(1+'1. Your Debts'!$C$7/12)),MIN(MAX(D356*(1+'1. Your Debts'!$C$7/12)*'1. Your Debts'!$D$7,'1. Your Debts'!$E$7),D356*(1+'1. Your Debts'!$C$7/12))))</f>
        <v>0</v>
      </c>
      <c r="E357" s="15" t="n">
        <f aca="false">MAX(0,E356*(1+'1. Your Debts'!$C$8/12)-IF('1. Your Debts'!$F$8&gt;0,MIN('1. Your Debts'!$F$8,E356*(1+'1. Your Debts'!$C$8/12)),MIN(MAX(E356*(1+'1. Your Debts'!$C$8/12)*'1. Your Debts'!$D$8,'1. Your Debts'!$E$8),E356*(1+'1. Your Debts'!$C$8/12))))</f>
        <v>0</v>
      </c>
      <c r="F357" s="15" t="n">
        <f aca="false">MAX(0,F356*(1+'1. Your Debts'!$C$9/12)-IF('1. Your Debts'!$F$9&gt;0,MIN('1. Your Debts'!$F$9,F356*(1+'1. Your Debts'!$C$9/12)),MIN(MAX(F356*(1+'1. Your Debts'!$C$9/12)*'1. Your Debts'!$D$9,'1. Your Debts'!$E$9),F356*(1+'1. Your Debts'!$C$9/12))))</f>
        <v>0</v>
      </c>
      <c r="G357" s="15" t="n">
        <f aca="false">(B356*'1. Your Debts'!$C$5+C356*'1. Your Debts'!$C$6+D356*'1. Your Debts'!$C$7+E356*'1. Your Debts'!$C$8+F356*'1. Your Debts'!$C$9)/12</f>
        <v>0</v>
      </c>
      <c r="H357" s="15" t="n">
        <f aca="false">I356+G357-I357</f>
        <v>0</v>
      </c>
      <c r="I357" s="15" t="n">
        <f aca="false">SUM(B357:F357)</f>
        <v>0</v>
      </c>
    </row>
    <row r="358" customFormat="false" ht="15" hidden="false" customHeight="false" outlineLevel="0" collapsed="false">
      <c r="A358" s="10" t="n">
        <v>350</v>
      </c>
      <c r="B358" s="15" t="n">
        <f aca="false">MAX(0,B357*(1+'1. Your Debts'!$C$5/12)-IF('1. Your Debts'!$F$5&gt;0,MIN('1. Your Debts'!$F$5,B357*(1+'1. Your Debts'!$C$5/12)),MIN(MAX(B357*(1+'1. Your Debts'!$C$5/12)*'1. Your Debts'!$D$5,'1. Your Debts'!$E$5),B357*(1+'1. Your Debts'!$C$5/12))))</f>
        <v>0</v>
      </c>
      <c r="C358" s="15" t="n">
        <f aca="false">MAX(0,C357*(1+'1. Your Debts'!$C$6/12)-IF('1. Your Debts'!$F$6&gt;0,MIN('1. Your Debts'!$F$6,C357*(1+'1. Your Debts'!$C$6/12)),MIN(MAX(C357*(1+'1. Your Debts'!$C$6/12)*'1. Your Debts'!$D$6,'1. Your Debts'!$E$6),C357*(1+'1. Your Debts'!$C$6/12))))</f>
        <v>0</v>
      </c>
      <c r="D358" s="15" t="n">
        <f aca="false">MAX(0,D357*(1+'1. Your Debts'!$C$7/12)-IF('1. Your Debts'!$F$7&gt;0,MIN('1. Your Debts'!$F$7,D357*(1+'1. Your Debts'!$C$7/12)),MIN(MAX(D357*(1+'1. Your Debts'!$C$7/12)*'1. Your Debts'!$D$7,'1. Your Debts'!$E$7),D357*(1+'1. Your Debts'!$C$7/12))))</f>
        <v>0</v>
      </c>
      <c r="E358" s="15" t="n">
        <f aca="false">MAX(0,E357*(1+'1. Your Debts'!$C$8/12)-IF('1. Your Debts'!$F$8&gt;0,MIN('1. Your Debts'!$F$8,E357*(1+'1. Your Debts'!$C$8/12)),MIN(MAX(E357*(1+'1. Your Debts'!$C$8/12)*'1. Your Debts'!$D$8,'1. Your Debts'!$E$8),E357*(1+'1. Your Debts'!$C$8/12))))</f>
        <v>0</v>
      </c>
      <c r="F358" s="15" t="n">
        <f aca="false">MAX(0,F357*(1+'1. Your Debts'!$C$9/12)-IF('1. Your Debts'!$F$9&gt;0,MIN('1. Your Debts'!$F$9,F357*(1+'1. Your Debts'!$C$9/12)),MIN(MAX(F357*(1+'1. Your Debts'!$C$9/12)*'1. Your Debts'!$D$9,'1. Your Debts'!$E$9),F357*(1+'1. Your Debts'!$C$9/12))))</f>
        <v>0</v>
      </c>
      <c r="G358" s="15" t="n">
        <f aca="false">(B357*'1. Your Debts'!$C$5+C357*'1. Your Debts'!$C$6+D357*'1. Your Debts'!$C$7+E357*'1. Your Debts'!$C$8+F357*'1. Your Debts'!$C$9)/12</f>
        <v>0</v>
      </c>
      <c r="H358" s="15" t="n">
        <f aca="false">I357+G358-I358</f>
        <v>0</v>
      </c>
      <c r="I358" s="15" t="n">
        <f aca="false">SUM(B358:F358)</f>
        <v>0</v>
      </c>
    </row>
    <row r="359" customFormat="false" ht="15" hidden="false" customHeight="false" outlineLevel="0" collapsed="false">
      <c r="A359" s="10" t="n">
        <v>351</v>
      </c>
      <c r="B359" s="15" t="n">
        <f aca="false">MAX(0,B358*(1+'1. Your Debts'!$C$5/12)-IF('1. Your Debts'!$F$5&gt;0,MIN('1. Your Debts'!$F$5,B358*(1+'1. Your Debts'!$C$5/12)),MIN(MAX(B358*(1+'1. Your Debts'!$C$5/12)*'1. Your Debts'!$D$5,'1. Your Debts'!$E$5),B358*(1+'1. Your Debts'!$C$5/12))))</f>
        <v>0</v>
      </c>
      <c r="C359" s="15" t="n">
        <f aca="false">MAX(0,C358*(1+'1. Your Debts'!$C$6/12)-IF('1. Your Debts'!$F$6&gt;0,MIN('1. Your Debts'!$F$6,C358*(1+'1. Your Debts'!$C$6/12)),MIN(MAX(C358*(1+'1. Your Debts'!$C$6/12)*'1. Your Debts'!$D$6,'1. Your Debts'!$E$6),C358*(1+'1. Your Debts'!$C$6/12))))</f>
        <v>0</v>
      </c>
      <c r="D359" s="15" t="n">
        <f aca="false">MAX(0,D358*(1+'1. Your Debts'!$C$7/12)-IF('1. Your Debts'!$F$7&gt;0,MIN('1. Your Debts'!$F$7,D358*(1+'1. Your Debts'!$C$7/12)),MIN(MAX(D358*(1+'1. Your Debts'!$C$7/12)*'1. Your Debts'!$D$7,'1. Your Debts'!$E$7),D358*(1+'1. Your Debts'!$C$7/12))))</f>
        <v>0</v>
      </c>
      <c r="E359" s="15" t="n">
        <f aca="false">MAX(0,E358*(1+'1. Your Debts'!$C$8/12)-IF('1. Your Debts'!$F$8&gt;0,MIN('1. Your Debts'!$F$8,E358*(1+'1. Your Debts'!$C$8/12)),MIN(MAX(E358*(1+'1. Your Debts'!$C$8/12)*'1. Your Debts'!$D$8,'1. Your Debts'!$E$8),E358*(1+'1. Your Debts'!$C$8/12))))</f>
        <v>0</v>
      </c>
      <c r="F359" s="15" t="n">
        <f aca="false">MAX(0,F358*(1+'1. Your Debts'!$C$9/12)-IF('1. Your Debts'!$F$9&gt;0,MIN('1. Your Debts'!$F$9,F358*(1+'1. Your Debts'!$C$9/12)),MIN(MAX(F358*(1+'1. Your Debts'!$C$9/12)*'1. Your Debts'!$D$9,'1. Your Debts'!$E$9),F358*(1+'1. Your Debts'!$C$9/12))))</f>
        <v>0</v>
      </c>
      <c r="G359" s="15" t="n">
        <f aca="false">(B358*'1. Your Debts'!$C$5+C358*'1. Your Debts'!$C$6+D358*'1. Your Debts'!$C$7+E358*'1. Your Debts'!$C$8+F358*'1. Your Debts'!$C$9)/12</f>
        <v>0</v>
      </c>
      <c r="H359" s="15" t="n">
        <f aca="false">I358+G359-I359</f>
        <v>0</v>
      </c>
      <c r="I359" s="15" t="n">
        <f aca="false">SUM(B359:F359)</f>
        <v>0</v>
      </c>
    </row>
    <row r="360" customFormat="false" ht="15" hidden="false" customHeight="false" outlineLevel="0" collapsed="false">
      <c r="A360" s="10" t="n">
        <v>352</v>
      </c>
      <c r="B360" s="15" t="n">
        <f aca="false">MAX(0,B359*(1+'1. Your Debts'!$C$5/12)-IF('1. Your Debts'!$F$5&gt;0,MIN('1. Your Debts'!$F$5,B359*(1+'1. Your Debts'!$C$5/12)),MIN(MAX(B359*(1+'1. Your Debts'!$C$5/12)*'1. Your Debts'!$D$5,'1. Your Debts'!$E$5),B359*(1+'1. Your Debts'!$C$5/12))))</f>
        <v>0</v>
      </c>
      <c r="C360" s="15" t="n">
        <f aca="false">MAX(0,C359*(1+'1. Your Debts'!$C$6/12)-IF('1. Your Debts'!$F$6&gt;0,MIN('1. Your Debts'!$F$6,C359*(1+'1. Your Debts'!$C$6/12)),MIN(MAX(C359*(1+'1. Your Debts'!$C$6/12)*'1. Your Debts'!$D$6,'1. Your Debts'!$E$6),C359*(1+'1. Your Debts'!$C$6/12))))</f>
        <v>0</v>
      </c>
      <c r="D360" s="15" t="n">
        <f aca="false">MAX(0,D359*(1+'1. Your Debts'!$C$7/12)-IF('1. Your Debts'!$F$7&gt;0,MIN('1. Your Debts'!$F$7,D359*(1+'1. Your Debts'!$C$7/12)),MIN(MAX(D359*(1+'1. Your Debts'!$C$7/12)*'1. Your Debts'!$D$7,'1. Your Debts'!$E$7),D359*(1+'1. Your Debts'!$C$7/12))))</f>
        <v>0</v>
      </c>
      <c r="E360" s="15" t="n">
        <f aca="false">MAX(0,E359*(1+'1. Your Debts'!$C$8/12)-IF('1. Your Debts'!$F$8&gt;0,MIN('1. Your Debts'!$F$8,E359*(1+'1. Your Debts'!$C$8/12)),MIN(MAX(E359*(1+'1. Your Debts'!$C$8/12)*'1. Your Debts'!$D$8,'1. Your Debts'!$E$8),E359*(1+'1. Your Debts'!$C$8/12))))</f>
        <v>0</v>
      </c>
      <c r="F360" s="15" t="n">
        <f aca="false">MAX(0,F359*(1+'1. Your Debts'!$C$9/12)-IF('1. Your Debts'!$F$9&gt;0,MIN('1. Your Debts'!$F$9,F359*(1+'1. Your Debts'!$C$9/12)),MIN(MAX(F359*(1+'1. Your Debts'!$C$9/12)*'1. Your Debts'!$D$9,'1. Your Debts'!$E$9),F359*(1+'1. Your Debts'!$C$9/12))))</f>
        <v>0</v>
      </c>
      <c r="G360" s="15" t="n">
        <f aca="false">(B359*'1. Your Debts'!$C$5+C359*'1. Your Debts'!$C$6+D359*'1. Your Debts'!$C$7+E359*'1. Your Debts'!$C$8+F359*'1. Your Debts'!$C$9)/12</f>
        <v>0</v>
      </c>
      <c r="H360" s="15" t="n">
        <f aca="false">I359+G360-I360</f>
        <v>0</v>
      </c>
      <c r="I360" s="15" t="n">
        <f aca="false">SUM(B360:F360)</f>
        <v>0</v>
      </c>
    </row>
    <row r="361" customFormat="false" ht="15" hidden="false" customHeight="false" outlineLevel="0" collapsed="false">
      <c r="A361" s="10" t="n">
        <v>353</v>
      </c>
      <c r="B361" s="15" t="n">
        <f aca="false">MAX(0,B360*(1+'1. Your Debts'!$C$5/12)-IF('1. Your Debts'!$F$5&gt;0,MIN('1. Your Debts'!$F$5,B360*(1+'1. Your Debts'!$C$5/12)),MIN(MAX(B360*(1+'1. Your Debts'!$C$5/12)*'1. Your Debts'!$D$5,'1. Your Debts'!$E$5),B360*(1+'1. Your Debts'!$C$5/12))))</f>
        <v>0</v>
      </c>
      <c r="C361" s="15" t="n">
        <f aca="false">MAX(0,C360*(1+'1. Your Debts'!$C$6/12)-IF('1. Your Debts'!$F$6&gt;0,MIN('1. Your Debts'!$F$6,C360*(1+'1. Your Debts'!$C$6/12)),MIN(MAX(C360*(1+'1. Your Debts'!$C$6/12)*'1. Your Debts'!$D$6,'1. Your Debts'!$E$6),C360*(1+'1. Your Debts'!$C$6/12))))</f>
        <v>0</v>
      </c>
      <c r="D361" s="15" t="n">
        <f aca="false">MAX(0,D360*(1+'1. Your Debts'!$C$7/12)-IF('1. Your Debts'!$F$7&gt;0,MIN('1. Your Debts'!$F$7,D360*(1+'1. Your Debts'!$C$7/12)),MIN(MAX(D360*(1+'1. Your Debts'!$C$7/12)*'1. Your Debts'!$D$7,'1. Your Debts'!$E$7),D360*(1+'1. Your Debts'!$C$7/12))))</f>
        <v>0</v>
      </c>
      <c r="E361" s="15" t="n">
        <f aca="false">MAX(0,E360*(1+'1. Your Debts'!$C$8/12)-IF('1. Your Debts'!$F$8&gt;0,MIN('1. Your Debts'!$F$8,E360*(1+'1. Your Debts'!$C$8/12)),MIN(MAX(E360*(1+'1. Your Debts'!$C$8/12)*'1. Your Debts'!$D$8,'1. Your Debts'!$E$8),E360*(1+'1. Your Debts'!$C$8/12))))</f>
        <v>0</v>
      </c>
      <c r="F361" s="15" t="n">
        <f aca="false">MAX(0,F360*(1+'1. Your Debts'!$C$9/12)-IF('1. Your Debts'!$F$9&gt;0,MIN('1. Your Debts'!$F$9,F360*(1+'1. Your Debts'!$C$9/12)),MIN(MAX(F360*(1+'1. Your Debts'!$C$9/12)*'1. Your Debts'!$D$9,'1. Your Debts'!$E$9),F360*(1+'1. Your Debts'!$C$9/12))))</f>
        <v>0</v>
      </c>
      <c r="G361" s="15" t="n">
        <f aca="false">(B360*'1. Your Debts'!$C$5+C360*'1. Your Debts'!$C$6+D360*'1. Your Debts'!$C$7+E360*'1. Your Debts'!$C$8+F360*'1. Your Debts'!$C$9)/12</f>
        <v>0</v>
      </c>
      <c r="H361" s="15" t="n">
        <f aca="false">I360+G361-I361</f>
        <v>0</v>
      </c>
      <c r="I361" s="15" t="n">
        <f aca="false">SUM(B361:F361)</f>
        <v>0</v>
      </c>
    </row>
    <row r="362" customFormat="false" ht="15" hidden="false" customHeight="false" outlineLevel="0" collapsed="false">
      <c r="A362" s="10" t="n">
        <v>354</v>
      </c>
      <c r="B362" s="15" t="n">
        <f aca="false">MAX(0,B361*(1+'1. Your Debts'!$C$5/12)-IF('1. Your Debts'!$F$5&gt;0,MIN('1. Your Debts'!$F$5,B361*(1+'1. Your Debts'!$C$5/12)),MIN(MAX(B361*(1+'1. Your Debts'!$C$5/12)*'1. Your Debts'!$D$5,'1. Your Debts'!$E$5),B361*(1+'1. Your Debts'!$C$5/12))))</f>
        <v>0</v>
      </c>
      <c r="C362" s="15" t="n">
        <f aca="false">MAX(0,C361*(1+'1. Your Debts'!$C$6/12)-IF('1. Your Debts'!$F$6&gt;0,MIN('1. Your Debts'!$F$6,C361*(1+'1. Your Debts'!$C$6/12)),MIN(MAX(C361*(1+'1. Your Debts'!$C$6/12)*'1. Your Debts'!$D$6,'1. Your Debts'!$E$6),C361*(1+'1. Your Debts'!$C$6/12))))</f>
        <v>0</v>
      </c>
      <c r="D362" s="15" t="n">
        <f aca="false">MAX(0,D361*(1+'1. Your Debts'!$C$7/12)-IF('1. Your Debts'!$F$7&gt;0,MIN('1. Your Debts'!$F$7,D361*(1+'1. Your Debts'!$C$7/12)),MIN(MAX(D361*(1+'1. Your Debts'!$C$7/12)*'1. Your Debts'!$D$7,'1. Your Debts'!$E$7),D361*(1+'1. Your Debts'!$C$7/12))))</f>
        <v>0</v>
      </c>
      <c r="E362" s="15" t="n">
        <f aca="false">MAX(0,E361*(1+'1. Your Debts'!$C$8/12)-IF('1. Your Debts'!$F$8&gt;0,MIN('1. Your Debts'!$F$8,E361*(1+'1. Your Debts'!$C$8/12)),MIN(MAX(E361*(1+'1. Your Debts'!$C$8/12)*'1. Your Debts'!$D$8,'1. Your Debts'!$E$8),E361*(1+'1. Your Debts'!$C$8/12))))</f>
        <v>0</v>
      </c>
      <c r="F362" s="15" t="n">
        <f aca="false">MAX(0,F361*(1+'1. Your Debts'!$C$9/12)-IF('1. Your Debts'!$F$9&gt;0,MIN('1. Your Debts'!$F$9,F361*(1+'1. Your Debts'!$C$9/12)),MIN(MAX(F361*(1+'1. Your Debts'!$C$9/12)*'1. Your Debts'!$D$9,'1. Your Debts'!$E$9),F361*(1+'1. Your Debts'!$C$9/12))))</f>
        <v>0</v>
      </c>
      <c r="G362" s="15" t="n">
        <f aca="false">(B361*'1. Your Debts'!$C$5+C361*'1. Your Debts'!$C$6+D361*'1. Your Debts'!$C$7+E361*'1. Your Debts'!$C$8+F361*'1. Your Debts'!$C$9)/12</f>
        <v>0</v>
      </c>
      <c r="H362" s="15" t="n">
        <f aca="false">I361+G362-I362</f>
        <v>0</v>
      </c>
      <c r="I362" s="15" t="n">
        <f aca="false">SUM(B362:F362)</f>
        <v>0</v>
      </c>
    </row>
    <row r="363" customFormat="false" ht="15" hidden="false" customHeight="false" outlineLevel="0" collapsed="false">
      <c r="A363" s="10" t="n">
        <v>355</v>
      </c>
      <c r="B363" s="15" t="n">
        <f aca="false">MAX(0,B362*(1+'1. Your Debts'!$C$5/12)-IF('1. Your Debts'!$F$5&gt;0,MIN('1. Your Debts'!$F$5,B362*(1+'1. Your Debts'!$C$5/12)),MIN(MAX(B362*(1+'1. Your Debts'!$C$5/12)*'1. Your Debts'!$D$5,'1. Your Debts'!$E$5),B362*(1+'1. Your Debts'!$C$5/12))))</f>
        <v>0</v>
      </c>
      <c r="C363" s="15" t="n">
        <f aca="false">MAX(0,C362*(1+'1. Your Debts'!$C$6/12)-IF('1. Your Debts'!$F$6&gt;0,MIN('1. Your Debts'!$F$6,C362*(1+'1. Your Debts'!$C$6/12)),MIN(MAX(C362*(1+'1. Your Debts'!$C$6/12)*'1. Your Debts'!$D$6,'1. Your Debts'!$E$6),C362*(1+'1. Your Debts'!$C$6/12))))</f>
        <v>0</v>
      </c>
      <c r="D363" s="15" t="n">
        <f aca="false">MAX(0,D362*(1+'1. Your Debts'!$C$7/12)-IF('1. Your Debts'!$F$7&gt;0,MIN('1. Your Debts'!$F$7,D362*(1+'1. Your Debts'!$C$7/12)),MIN(MAX(D362*(1+'1. Your Debts'!$C$7/12)*'1. Your Debts'!$D$7,'1. Your Debts'!$E$7),D362*(1+'1. Your Debts'!$C$7/12))))</f>
        <v>0</v>
      </c>
      <c r="E363" s="15" t="n">
        <f aca="false">MAX(0,E362*(1+'1. Your Debts'!$C$8/12)-IF('1. Your Debts'!$F$8&gt;0,MIN('1. Your Debts'!$F$8,E362*(1+'1. Your Debts'!$C$8/12)),MIN(MAX(E362*(1+'1. Your Debts'!$C$8/12)*'1. Your Debts'!$D$8,'1. Your Debts'!$E$8),E362*(1+'1. Your Debts'!$C$8/12))))</f>
        <v>0</v>
      </c>
      <c r="F363" s="15" t="n">
        <f aca="false">MAX(0,F362*(1+'1. Your Debts'!$C$9/12)-IF('1. Your Debts'!$F$9&gt;0,MIN('1. Your Debts'!$F$9,F362*(1+'1. Your Debts'!$C$9/12)),MIN(MAX(F362*(1+'1. Your Debts'!$C$9/12)*'1. Your Debts'!$D$9,'1. Your Debts'!$E$9),F362*(1+'1. Your Debts'!$C$9/12))))</f>
        <v>0</v>
      </c>
      <c r="G363" s="15" t="n">
        <f aca="false">(B362*'1. Your Debts'!$C$5+C362*'1. Your Debts'!$C$6+D362*'1. Your Debts'!$C$7+E362*'1. Your Debts'!$C$8+F362*'1. Your Debts'!$C$9)/12</f>
        <v>0</v>
      </c>
      <c r="H363" s="15" t="n">
        <f aca="false">I362+G363-I363</f>
        <v>0</v>
      </c>
      <c r="I363" s="15" t="n">
        <f aca="false">SUM(B363:F363)</f>
        <v>0</v>
      </c>
    </row>
    <row r="364" customFormat="false" ht="15" hidden="false" customHeight="false" outlineLevel="0" collapsed="false">
      <c r="A364" s="10" t="n">
        <v>356</v>
      </c>
      <c r="B364" s="15" t="n">
        <f aca="false">MAX(0,B363*(1+'1. Your Debts'!$C$5/12)-IF('1. Your Debts'!$F$5&gt;0,MIN('1. Your Debts'!$F$5,B363*(1+'1. Your Debts'!$C$5/12)),MIN(MAX(B363*(1+'1. Your Debts'!$C$5/12)*'1. Your Debts'!$D$5,'1. Your Debts'!$E$5),B363*(1+'1. Your Debts'!$C$5/12))))</f>
        <v>0</v>
      </c>
      <c r="C364" s="15" t="n">
        <f aca="false">MAX(0,C363*(1+'1. Your Debts'!$C$6/12)-IF('1. Your Debts'!$F$6&gt;0,MIN('1. Your Debts'!$F$6,C363*(1+'1. Your Debts'!$C$6/12)),MIN(MAX(C363*(1+'1. Your Debts'!$C$6/12)*'1. Your Debts'!$D$6,'1. Your Debts'!$E$6),C363*(1+'1. Your Debts'!$C$6/12))))</f>
        <v>0</v>
      </c>
      <c r="D364" s="15" t="n">
        <f aca="false">MAX(0,D363*(1+'1. Your Debts'!$C$7/12)-IF('1. Your Debts'!$F$7&gt;0,MIN('1. Your Debts'!$F$7,D363*(1+'1. Your Debts'!$C$7/12)),MIN(MAX(D363*(1+'1. Your Debts'!$C$7/12)*'1. Your Debts'!$D$7,'1. Your Debts'!$E$7),D363*(1+'1. Your Debts'!$C$7/12))))</f>
        <v>0</v>
      </c>
      <c r="E364" s="15" t="n">
        <f aca="false">MAX(0,E363*(1+'1. Your Debts'!$C$8/12)-IF('1. Your Debts'!$F$8&gt;0,MIN('1. Your Debts'!$F$8,E363*(1+'1. Your Debts'!$C$8/12)),MIN(MAX(E363*(1+'1. Your Debts'!$C$8/12)*'1. Your Debts'!$D$8,'1. Your Debts'!$E$8),E363*(1+'1. Your Debts'!$C$8/12))))</f>
        <v>0</v>
      </c>
      <c r="F364" s="15" t="n">
        <f aca="false">MAX(0,F363*(1+'1. Your Debts'!$C$9/12)-IF('1. Your Debts'!$F$9&gt;0,MIN('1. Your Debts'!$F$9,F363*(1+'1. Your Debts'!$C$9/12)),MIN(MAX(F363*(1+'1. Your Debts'!$C$9/12)*'1. Your Debts'!$D$9,'1. Your Debts'!$E$9),F363*(1+'1. Your Debts'!$C$9/12))))</f>
        <v>0</v>
      </c>
      <c r="G364" s="15" t="n">
        <f aca="false">(B363*'1. Your Debts'!$C$5+C363*'1. Your Debts'!$C$6+D363*'1. Your Debts'!$C$7+E363*'1. Your Debts'!$C$8+F363*'1. Your Debts'!$C$9)/12</f>
        <v>0</v>
      </c>
      <c r="H364" s="15" t="n">
        <f aca="false">I363+G364-I364</f>
        <v>0</v>
      </c>
      <c r="I364" s="15" t="n">
        <f aca="false">SUM(B364:F364)</f>
        <v>0</v>
      </c>
    </row>
    <row r="365" customFormat="false" ht="15" hidden="false" customHeight="false" outlineLevel="0" collapsed="false">
      <c r="A365" s="10" t="n">
        <v>357</v>
      </c>
      <c r="B365" s="15" t="n">
        <f aca="false">MAX(0,B364*(1+'1. Your Debts'!$C$5/12)-IF('1. Your Debts'!$F$5&gt;0,MIN('1. Your Debts'!$F$5,B364*(1+'1. Your Debts'!$C$5/12)),MIN(MAX(B364*(1+'1. Your Debts'!$C$5/12)*'1. Your Debts'!$D$5,'1. Your Debts'!$E$5),B364*(1+'1. Your Debts'!$C$5/12))))</f>
        <v>0</v>
      </c>
      <c r="C365" s="15" t="n">
        <f aca="false">MAX(0,C364*(1+'1. Your Debts'!$C$6/12)-IF('1. Your Debts'!$F$6&gt;0,MIN('1. Your Debts'!$F$6,C364*(1+'1. Your Debts'!$C$6/12)),MIN(MAX(C364*(1+'1. Your Debts'!$C$6/12)*'1. Your Debts'!$D$6,'1. Your Debts'!$E$6),C364*(1+'1. Your Debts'!$C$6/12))))</f>
        <v>0</v>
      </c>
      <c r="D365" s="15" t="n">
        <f aca="false">MAX(0,D364*(1+'1. Your Debts'!$C$7/12)-IF('1. Your Debts'!$F$7&gt;0,MIN('1. Your Debts'!$F$7,D364*(1+'1. Your Debts'!$C$7/12)),MIN(MAX(D364*(1+'1. Your Debts'!$C$7/12)*'1. Your Debts'!$D$7,'1. Your Debts'!$E$7),D364*(1+'1. Your Debts'!$C$7/12))))</f>
        <v>0</v>
      </c>
      <c r="E365" s="15" t="n">
        <f aca="false">MAX(0,E364*(1+'1. Your Debts'!$C$8/12)-IF('1. Your Debts'!$F$8&gt;0,MIN('1. Your Debts'!$F$8,E364*(1+'1. Your Debts'!$C$8/12)),MIN(MAX(E364*(1+'1. Your Debts'!$C$8/12)*'1. Your Debts'!$D$8,'1. Your Debts'!$E$8),E364*(1+'1. Your Debts'!$C$8/12))))</f>
        <v>0</v>
      </c>
      <c r="F365" s="15" t="n">
        <f aca="false">MAX(0,F364*(1+'1. Your Debts'!$C$9/12)-IF('1. Your Debts'!$F$9&gt;0,MIN('1. Your Debts'!$F$9,F364*(1+'1. Your Debts'!$C$9/12)),MIN(MAX(F364*(1+'1. Your Debts'!$C$9/12)*'1. Your Debts'!$D$9,'1. Your Debts'!$E$9),F364*(1+'1. Your Debts'!$C$9/12))))</f>
        <v>0</v>
      </c>
      <c r="G365" s="15" t="n">
        <f aca="false">(B364*'1. Your Debts'!$C$5+C364*'1. Your Debts'!$C$6+D364*'1. Your Debts'!$C$7+E364*'1. Your Debts'!$C$8+F364*'1. Your Debts'!$C$9)/12</f>
        <v>0</v>
      </c>
      <c r="H365" s="15" t="n">
        <f aca="false">I364+G365-I365</f>
        <v>0</v>
      </c>
      <c r="I365" s="15" t="n">
        <f aca="false">SUM(B365:F365)</f>
        <v>0</v>
      </c>
    </row>
    <row r="366" customFormat="false" ht="15" hidden="false" customHeight="false" outlineLevel="0" collapsed="false">
      <c r="A366" s="10" t="n">
        <v>358</v>
      </c>
      <c r="B366" s="15" t="n">
        <f aca="false">MAX(0,B365*(1+'1. Your Debts'!$C$5/12)-IF('1. Your Debts'!$F$5&gt;0,MIN('1. Your Debts'!$F$5,B365*(1+'1. Your Debts'!$C$5/12)),MIN(MAX(B365*(1+'1. Your Debts'!$C$5/12)*'1. Your Debts'!$D$5,'1. Your Debts'!$E$5),B365*(1+'1. Your Debts'!$C$5/12))))</f>
        <v>0</v>
      </c>
      <c r="C366" s="15" t="n">
        <f aca="false">MAX(0,C365*(1+'1. Your Debts'!$C$6/12)-IF('1. Your Debts'!$F$6&gt;0,MIN('1. Your Debts'!$F$6,C365*(1+'1. Your Debts'!$C$6/12)),MIN(MAX(C365*(1+'1. Your Debts'!$C$6/12)*'1. Your Debts'!$D$6,'1. Your Debts'!$E$6),C365*(1+'1. Your Debts'!$C$6/12))))</f>
        <v>0</v>
      </c>
      <c r="D366" s="15" t="n">
        <f aca="false">MAX(0,D365*(1+'1. Your Debts'!$C$7/12)-IF('1. Your Debts'!$F$7&gt;0,MIN('1. Your Debts'!$F$7,D365*(1+'1. Your Debts'!$C$7/12)),MIN(MAX(D365*(1+'1. Your Debts'!$C$7/12)*'1. Your Debts'!$D$7,'1. Your Debts'!$E$7),D365*(1+'1. Your Debts'!$C$7/12))))</f>
        <v>0</v>
      </c>
      <c r="E366" s="15" t="n">
        <f aca="false">MAX(0,E365*(1+'1. Your Debts'!$C$8/12)-IF('1. Your Debts'!$F$8&gt;0,MIN('1. Your Debts'!$F$8,E365*(1+'1. Your Debts'!$C$8/12)),MIN(MAX(E365*(1+'1. Your Debts'!$C$8/12)*'1. Your Debts'!$D$8,'1. Your Debts'!$E$8),E365*(1+'1. Your Debts'!$C$8/12))))</f>
        <v>0</v>
      </c>
      <c r="F366" s="15" t="n">
        <f aca="false">MAX(0,F365*(1+'1. Your Debts'!$C$9/12)-IF('1. Your Debts'!$F$9&gt;0,MIN('1. Your Debts'!$F$9,F365*(1+'1. Your Debts'!$C$9/12)),MIN(MAX(F365*(1+'1. Your Debts'!$C$9/12)*'1. Your Debts'!$D$9,'1. Your Debts'!$E$9),F365*(1+'1. Your Debts'!$C$9/12))))</f>
        <v>0</v>
      </c>
      <c r="G366" s="15" t="n">
        <f aca="false">(B365*'1. Your Debts'!$C$5+C365*'1. Your Debts'!$C$6+D365*'1. Your Debts'!$C$7+E365*'1. Your Debts'!$C$8+F365*'1. Your Debts'!$C$9)/12</f>
        <v>0</v>
      </c>
      <c r="H366" s="15" t="n">
        <f aca="false">I365+G366-I366</f>
        <v>0</v>
      </c>
      <c r="I366" s="15" t="n">
        <f aca="false">SUM(B366:F366)</f>
        <v>0</v>
      </c>
    </row>
    <row r="367" customFormat="false" ht="15" hidden="false" customHeight="false" outlineLevel="0" collapsed="false">
      <c r="A367" s="10" t="n">
        <v>359</v>
      </c>
      <c r="B367" s="15" t="n">
        <f aca="false">MAX(0,B366*(1+'1. Your Debts'!$C$5/12)-IF('1. Your Debts'!$F$5&gt;0,MIN('1. Your Debts'!$F$5,B366*(1+'1. Your Debts'!$C$5/12)),MIN(MAX(B366*(1+'1. Your Debts'!$C$5/12)*'1. Your Debts'!$D$5,'1. Your Debts'!$E$5),B366*(1+'1. Your Debts'!$C$5/12))))</f>
        <v>0</v>
      </c>
      <c r="C367" s="15" t="n">
        <f aca="false">MAX(0,C366*(1+'1. Your Debts'!$C$6/12)-IF('1. Your Debts'!$F$6&gt;0,MIN('1. Your Debts'!$F$6,C366*(1+'1. Your Debts'!$C$6/12)),MIN(MAX(C366*(1+'1. Your Debts'!$C$6/12)*'1. Your Debts'!$D$6,'1. Your Debts'!$E$6),C366*(1+'1. Your Debts'!$C$6/12))))</f>
        <v>0</v>
      </c>
      <c r="D367" s="15" t="n">
        <f aca="false">MAX(0,D366*(1+'1. Your Debts'!$C$7/12)-IF('1. Your Debts'!$F$7&gt;0,MIN('1. Your Debts'!$F$7,D366*(1+'1. Your Debts'!$C$7/12)),MIN(MAX(D366*(1+'1. Your Debts'!$C$7/12)*'1. Your Debts'!$D$7,'1. Your Debts'!$E$7),D366*(1+'1. Your Debts'!$C$7/12))))</f>
        <v>0</v>
      </c>
      <c r="E367" s="15" t="n">
        <f aca="false">MAX(0,E366*(1+'1. Your Debts'!$C$8/12)-IF('1. Your Debts'!$F$8&gt;0,MIN('1. Your Debts'!$F$8,E366*(1+'1. Your Debts'!$C$8/12)),MIN(MAX(E366*(1+'1. Your Debts'!$C$8/12)*'1. Your Debts'!$D$8,'1. Your Debts'!$E$8),E366*(1+'1. Your Debts'!$C$8/12))))</f>
        <v>0</v>
      </c>
      <c r="F367" s="15" t="n">
        <f aca="false">MAX(0,F366*(1+'1. Your Debts'!$C$9/12)-IF('1. Your Debts'!$F$9&gt;0,MIN('1. Your Debts'!$F$9,F366*(1+'1. Your Debts'!$C$9/12)),MIN(MAX(F366*(1+'1. Your Debts'!$C$9/12)*'1. Your Debts'!$D$9,'1. Your Debts'!$E$9),F366*(1+'1. Your Debts'!$C$9/12))))</f>
        <v>0</v>
      </c>
      <c r="G367" s="15" t="n">
        <f aca="false">(B366*'1. Your Debts'!$C$5+C366*'1. Your Debts'!$C$6+D366*'1. Your Debts'!$C$7+E366*'1. Your Debts'!$C$8+F366*'1. Your Debts'!$C$9)/12</f>
        <v>0</v>
      </c>
      <c r="H367" s="15" t="n">
        <f aca="false">I366+G367-I367</f>
        <v>0</v>
      </c>
      <c r="I367" s="15" t="n">
        <f aca="false">SUM(B367:F367)</f>
        <v>0</v>
      </c>
    </row>
    <row r="368" customFormat="false" ht="15" hidden="false" customHeight="false" outlineLevel="0" collapsed="false">
      <c r="A368" s="10" t="n">
        <v>360</v>
      </c>
      <c r="B368" s="15" t="n">
        <f aca="false">MAX(0,B367*(1+'1. Your Debts'!$C$5/12)-IF('1. Your Debts'!$F$5&gt;0,MIN('1. Your Debts'!$F$5,B367*(1+'1. Your Debts'!$C$5/12)),MIN(MAX(B367*(1+'1. Your Debts'!$C$5/12)*'1. Your Debts'!$D$5,'1. Your Debts'!$E$5),B367*(1+'1. Your Debts'!$C$5/12))))</f>
        <v>0</v>
      </c>
      <c r="C368" s="15" t="n">
        <f aca="false">MAX(0,C367*(1+'1. Your Debts'!$C$6/12)-IF('1. Your Debts'!$F$6&gt;0,MIN('1. Your Debts'!$F$6,C367*(1+'1. Your Debts'!$C$6/12)),MIN(MAX(C367*(1+'1. Your Debts'!$C$6/12)*'1. Your Debts'!$D$6,'1. Your Debts'!$E$6),C367*(1+'1. Your Debts'!$C$6/12))))</f>
        <v>0</v>
      </c>
      <c r="D368" s="15" t="n">
        <f aca="false">MAX(0,D367*(1+'1. Your Debts'!$C$7/12)-IF('1. Your Debts'!$F$7&gt;0,MIN('1. Your Debts'!$F$7,D367*(1+'1. Your Debts'!$C$7/12)),MIN(MAX(D367*(1+'1. Your Debts'!$C$7/12)*'1. Your Debts'!$D$7,'1. Your Debts'!$E$7),D367*(1+'1. Your Debts'!$C$7/12))))</f>
        <v>0</v>
      </c>
      <c r="E368" s="15" t="n">
        <f aca="false">MAX(0,E367*(1+'1. Your Debts'!$C$8/12)-IF('1. Your Debts'!$F$8&gt;0,MIN('1. Your Debts'!$F$8,E367*(1+'1. Your Debts'!$C$8/12)),MIN(MAX(E367*(1+'1. Your Debts'!$C$8/12)*'1. Your Debts'!$D$8,'1. Your Debts'!$E$8),E367*(1+'1. Your Debts'!$C$8/12))))</f>
        <v>0</v>
      </c>
      <c r="F368" s="15" t="n">
        <f aca="false">MAX(0,F367*(1+'1. Your Debts'!$C$9/12)-IF('1. Your Debts'!$F$9&gt;0,MIN('1. Your Debts'!$F$9,F367*(1+'1. Your Debts'!$C$9/12)),MIN(MAX(F367*(1+'1. Your Debts'!$C$9/12)*'1. Your Debts'!$D$9,'1. Your Debts'!$E$9),F367*(1+'1. Your Debts'!$C$9/12))))</f>
        <v>0</v>
      </c>
      <c r="G368" s="15" t="n">
        <f aca="false">(B367*'1. Your Debts'!$C$5+C367*'1. Your Debts'!$C$6+D367*'1. Your Debts'!$C$7+E367*'1. Your Debts'!$C$8+F367*'1. Your Debts'!$C$9)/12</f>
        <v>0</v>
      </c>
      <c r="H368" s="15" t="n">
        <f aca="false">I367+G368-I368</f>
        <v>0</v>
      </c>
      <c r="I368" s="15" t="n">
        <f aca="false">SUM(B368:F368)</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9" min="2" style="0" width="14"/>
  </cols>
  <sheetData>
    <row r="1" customFormat="false" ht="17.35" hidden="false" customHeight="false" outlineLevel="0" collapsed="false">
      <c r="A1" s="5" t="s">
        <v>67</v>
      </c>
    </row>
    <row r="2" customFormat="false" ht="15" hidden="false" customHeight="false" outlineLevel="0" collapsed="false">
      <c r="A2" s="2" t="s">
        <v>68</v>
      </c>
    </row>
    <row r="4" customFormat="false" ht="15" hidden="false" customHeight="false" outlineLevel="0" collapsed="false">
      <c r="A4" s="11" t="s">
        <v>69</v>
      </c>
    </row>
    <row r="5" customFormat="false" ht="33.75" hidden="false" customHeight="true" outlineLevel="0" collapsed="false">
      <c r="A5" s="6" t="s">
        <v>64</v>
      </c>
      <c r="B5" s="6" t="s">
        <v>70</v>
      </c>
      <c r="C5" s="6" t="s">
        <v>71</v>
      </c>
      <c r="D5" s="6" t="s">
        <v>72</v>
      </c>
      <c r="E5" s="6" t="s">
        <v>73</v>
      </c>
      <c r="F5" s="6" t="s">
        <v>74</v>
      </c>
      <c r="G5" s="6" t="s">
        <v>65</v>
      </c>
      <c r="H5" s="6" t="s">
        <v>32</v>
      </c>
    </row>
    <row r="6" customFormat="false" ht="15" hidden="false" customHeight="false" outlineLevel="0" collapsed="false">
      <c r="A6" s="10" t="n">
        <v>1</v>
      </c>
      <c r="B6" s="15" t="n">
        <f aca="false">MAX(0,MAX(0,'1. Your Debts'!$B$5+'1. Your Debts'!$B$5*'1. Your Debts'!$C$5/12-IF('1. Your Debts'!$F$5&gt;0,MIN('1. Your Debts'!$F$5,'1. Your Debts'!$B$5+'1. Your Debts'!$B$5*'1. Your Debts'!$C$5/12),MIN(MAX(('1. Your Debts'!$B$5+'1. Your Debts'!$B$5*'1. Your Debts'!$C$5/12)*'1. Your Debts'!$D$5,'1. Your Debts'!$E$5),'1. Your Debts'!$B$5+'1. Your Debts'!$B$5*'1. Your Debts'!$C$5/12)))-MIN('1. Your Debts'!$B$12,MAX(0,'1. Your Debts'!$B$5+'1. Your Debts'!$B$5*'1. Your Debts'!$C$5/12-IF('1. Your Debts'!$F$5&gt;0,MIN('1. Your Debts'!$F$5,'1. Your Debts'!$B$5+'1. Your Debts'!$B$5*'1. Your Debts'!$C$5/12),MIN(MAX(('1. Your Debts'!$B$5+'1. Your Debts'!$B$5*'1. Your Debts'!$C$5/12)*'1. Your Debts'!$D$5,'1. Your Debts'!$E$5),'1. Your Debts'!$B$5+'1. Your Debts'!$B$5*'1. Your Debts'!$C$5/12)))))</f>
        <v>426.943333333333</v>
      </c>
      <c r="C6" s="15" t="n">
        <f aca="false">MAX(0,MAX(0,'1. Your Debts'!$B$6+'1. Your Debts'!$B$6*'1. Your Debts'!$C$6/12-IF('1. Your Debts'!$F$6&gt;0,MIN('1. Your Debts'!$F$6,'1. Your Debts'!$B$6+'1. Your Debts'!$B$6*'1. Your Debts'!$C$6/12),MIN(MAX(('1. Your Debts'!$B$6+'1. Your Debts'!$B$6*'1. Your Debts'!$C$6/12)*'1. Your Debts'!$D$6,'1. Your Debts'!$E$6),'1. Your Debts'!$B$6+'1. Your Debts'!$B$6*'1. Your Debts'!$C$6/12)))-MIN(MAX(0,'1. Your Debts'!$B$12-MIN('1. Your Debts'!$B$12,MAX(0,'1. Your Debts'!$B$5+'1. Your Debts'!$B$5*'1. Your Debts'!$C$5/12-IF('1. Your Debts'!$F$5&gt;0,MIN('1. Your Debts'!$F$5,'1. Your Debts'!$B$5+'1. Your Debts'!$B$5*'1. Your Debts'!$C$5/12),MIN(MAX(('1. Your Debts'!$B$5+'1. Your Debts'!$B$5*'1. Your Debts'!$C$5/12)*'1. Your Debts'!$D$5,'1. Your Debts'!$E$5),'1. Your Debts'!$B$5+'1. Your Debts'!$B$5*'1. Your Debts'!$C$5/12))))),MAX(0,'1. Your Debts'!$B$6+'1. Your Debts'!$B$6*'1. Your Debts'!$C$6/12-IF('1. Your Debts'!$F$6&gt;0,MIN('1. Your Debts'!$F$6,'1. Your Debts'!$B$6+'1. Your Debts'!$B$6*'1. Your Debts'!$C$6/12),MIN(MAX(('1. Your Debts'!$B$6+'1. Your Debts'!$B$6*'1. Your Debts'!$C$6/12)*'1. Your Debts'!$D$6,'1. Your Debts'!$E$6),'1. Your Debts'!$B$6+'1. Your Debts'!$B$6*'1. Your Debts'!$C$6/12)))))</f>
        <v>3179.54</v>
      </c>
      <c r="D6" s="15" t="n">
        <f aca="false">MAX(0,MAX(0,'1. Your Debts'!$B$7+'1. Your Debts'!$B$7*'1. Your Debts'!$C$7/12-IF('1. Your Debts'!$F$7&gt;0,MIN('1. Your Debts'!$F$7,'1. Your Debts'!$B$7+'1. Your Debts'!$B$7*'1. Your Debts'!$C$7/12),MIN(MAX(('1. Your Debts'!$B$7+'1. Your Debts'!$B$7*'1. Your Debts'!$C$7/12)*'1. Your Debts'!$D$7,'1. Your Debts'!$E$7),'1. Your Debts'!$B$7+'1. Your Debts'!$B$7*'1. Your Debts'!$C$7/12)))-MIN(MAX(0,'1. Your Debts'!$B$12-MIN('1. Your Debts'!$B$12,MAX(0,'1. Your Debts'!$B$5+'1. Your Debts'!$B$5*'1. Your Debts'!$C$5/12-IF('1. Your Debts'!$F$5&gt;0,MIN('1. Your Debts'!$F$5,'1. Your Debts'!$B$5+'1. Your Debts'!$B$5*'1. Your Debts'!$C$5/12),MIN(MAX(('1. Your Debts'!$B$5+'1. Your Debts'!$B$5*'1. Your Debts'!$C$5/12)*'1. Your Debts'!$D$5,'1. Your Debts'!$E$5),'1. Your Debts'!$B$5+'1. Your Debts'!$B$5*'1. Your Debts'!$C$5/12)))+MAX(0,'1. Your Debts'!$B$6+'1. Your Debts'!$B$6*'1. Your Debts'!$C$6/12-IF('1. Your Debts'!$F$6&gt;0,MIN('1. Your Debts'!$F$6,'1. Your Debts'!$B$6+'1. Your Debts'!$B$6*'1. Your Debts'!$C$6/12),MIN(MAX(('1. Your Debts'!$B$6+'1. Your Debts'!$B$6*'1. Your Debts'!$C$6/12)*'1. Your Debts'!$D$6,'1. Your Debts'!$E$6),'1. Your Debts'!$B$6+'1. Your Debts'!$B$6*'1. Your Debts'!$C$6/12))))),MAX(0,'1. Your Debts'!$B$7+'1. Your Debts'!$B$7*'1. Your Debts'!$C$7/12-IF('1. Your Debts'!$F$7&gt;0,MIN('1. Your Debts'!$F$7,'1. Your Debts'!$B$7+'1. Your Debts'!$B$7*'1. Your Debts'!$C$7/12),MIN(MAX(('1. Your Debts'!$B$7+'1. Your Debts'!$B$7*'1. Your Debts'!$C$7/12)*'1. Your Debts'!$D$7,'1. Your Debts'!$E$7),'1. Your Debts'!$B$7+'1. Your Debts'!$B$7*'1. Your Debts'!$C$7/12)))))</f>
        <v>1436.0165625</v>
      </c>
      <c r="E6" s="15" t="n">
        <f aca="false">MAX(0,MAX(0,'1. Your Debts'!$B$8+'1. Your Debts'!$B$8*'1. Your Debts'!$C$8/12-IF('1. Your Debts'!$F$8&gt;0,MIN('1. Your Debts'!$F$8,'1. Your Debts'!$B$8+'1. Your Debts'!$B$8*'1. Your Debts'!$C$8/12),MIN(MAX(('1. Your Debts'!$B$8+'1. Your Debts'!$B$8*'1. Your Debts'!$C$8/12)*'1. Your Debts'!$D$8,'1. Your Debts'!$E$8),'1. Your Debts'!$B$8+'1. Your Debts'!$B$8*'1. Your Debts'!$C$8/12)))-MIN(MAX(0,'1. Your Debts'!$B$12-MIN('1. Your Debts'!$B$12,MAX(0,'1. Your Debts'!$B$5+'1. Your Debts'!$B$5*'1. Your Debts'!$C$5/12-IF('1. Your Debts'!$F$5&gt;0,MIN('1. Your Debts'!$F$5,'1. Your Debts'!$B$5+'1. Your Debts'!$B$5*'1. Your Debts'!$C$5/12),MIN(MAX(('1. Your Debts'!$B$5+'1. Your Debts'!$B$5*'1. Your Debts'!$C$5/12)*'1. Your Debts'!$D$5,'1. Your Debts'!$E$5),'1. Your Debts'!$B$5+'1. Your Debts'!$B$5*'1. Your Debts'!$C$5/12)))+MAX(0,'1. Your Debts'!$B$6+'1. Your Debts'!$B$6*'1. Your Debts'!$C$6/12-IF('1. Your Debts'!$F$6&gt;0,MIN('1. Your Debts'!$F$6,'1. Your Debts'!$B$6+'1. Your Debts'!$B$6*'1. Your Debts'!$C$6/12),MIN(MAX(('1. Your Debts'!$B$6+'1. Your Debts'!$B$6*'1. Your Debts'!$C$6/12)*'1. Your Debts'!$D$6,'1. Your Debts'!$E$6),'1. Your Debts'!$B$6+'1. Your Debts'!$B$6*'1. Your Debts'!$C$6/12)))+MAX(0,'1. Your Debts'!$B$7+'1. Your Debts'!$B$7*'1. Your Debts'!$C$7/12-IF('1. Your Debts'!$F$7&gt;0,MIN('1. Your Debts'!$F$7,'1. Your Debts'!$B$7+'1. Your Debts'!$B$7*'1. Your Debts'!$C$7/12),MIN(MAX(('1. Your Debts'!$B$7+'1. Your Debts'!$B$7*'1. Your Debts'!$C$7/12)*'1. Your Debts'!$D$7,'1. Your Debts'!$E$7),'1. Your Debts'!$B$7+'1. Your Debts'!$B$7*'1. Your Debts'!$C$7/12))))),MAX(0,'1. Your Debts'!$B$8+'1. Your Debts'!$B$8*'1. Your Debts'!$C$8/12-IF('1. Your Debts'!$F$8&gt;0,MIN('1. Your Debts'!$F$8,'1. Your Debts'!$B$8+'1. Your Debts'!$B$8*'1. Your Debts'!$C$8/12),MIN(MAX(('1. Your Debts'!$B$8+'1. Your Debts'!$B$8*'1. Your Debts'!$C$8/12)*'1. Your Debts'!$D$8,'1. Your Debts'!$E$8),'1. Your Debts'!$B$8+'1. Your Debts'!$B$8*'1. Your Debts'!$C$8/12)))))</f>
        <v>2026.875</v>
      </c>
      <c r="F6" s="15" t="n">
        <f aca="false">MAX(0,MAX(0,'1. Your Debts'!$B$9+'1. Your Debts'!$B$9*'1. Your Debts'!$C$9/12-IF('1. Your Debts'!$F$9&gt;0,MIN('1. Your Debts'!$F$9,'1. Your Debts'!$B$9+'1. Your Debts'!$B$9*'1. Your Debts'!$C$9/12),MIN(MAX(('1. Your Debts'!$B$9+'1. Your Debts'!$B$9*'1. Your Debts'!$C$9/12)*'1. Your Debts'!$D$9,'1. Your Debts'!$E$9),'1. Your Debts'!$B$9+'1. Your Debts'!$B$9*'1. Your Debts'!$C$9/12)))-MIN(MAX(0,'1. Your Debts'!$B$12-MIN('1. Your Debts'!$B$12,MAX(0,'1. Your Debts'!$B$5+'1. Your Debts'!$B$5*'1. Your Debts'!$C$5/12-IF('1. Your Debts'!$F$5&gt;0,MIN('1. Your Debts'!$F$5,'1. Your Debts'!$B$5+'1. Your Debts'!$B$5*'1. Your Debts'!$C$5/12),MIN(MAX(('1. Your Debts'!$B$5+'1. Your Debts'!$B$5*'1. Your Debts'!$C$5/12)*'1. Your Debts'!$D$5,'1. Your Debts'!$E$5),'1. Your Debts'!$B$5+'1. Your Debts'!$B$5*'1. Your Debts'!$C$5/12)))+MAX(0,'1. Your Debts'!$B$6+'1. Your Debts'!$B$6*'1. Your Debts'!$C$6/12-IF('1. Your Debts'!$F$6&gt;0,MIN('1. Your Debts'!$F$6,'1. Your Debts'!$B$6+'1. Your Debts'!$B$6*'1. Your Debts'!$C$6/12),MIN(MAX(('1. Your Debts'!$B$6+'1. Your Debts'!$B$6*'1. Your Debts'!$C$6/12)*'1. Your Debts'!$D$6,'1. Your Debts'!$E$6),'1. Your Debts'!$B$6+'1. Your Debts'!$B$6*'1. Your Debts'!$C$6/12)))+MAX(0,'1. Your Debts'!$B$7+'1. Your Debts'!$B$7*'1. Your Debts'!$C$7/12-IF('1. Your Debts'!$F$7&gt;0,MIN('1. Your Debts'!$F$7,'1. Your Debts'!$B$7+'1. Your Debts'!$B$7*'1. Your Debts'!$C$7/12),MIN(MAX(('1. Your Debts'!$B$7+'1. Your Debts'!$B$7*'1. Your Debts'!$C$7/12)*'1. Your Debts'!$D$7,'1. Your Debts'!$E$7),'1. Your Debts'!$B$7+'1. Your Debts'!$B$7*'1. Your Debts'!$C$7/12)))+MAX(0,'1. Your Debts'!$B$8+'1. Your Debts'!$B$8*'1. Your Debts'!$C$8/12-IF('1. Your Debts'!$F$8&gt;0,MIN('1. Your Debts'!$F$8,'1. Your Debts'!$B$8+'1. Your Debts'!$B$8*'1. Your Debts'!$C$8/12),MIN(MAX(('1. Your Debts'!$B$8+'1. Your Debts'!$B$8*'1. Your Debts'!$C$8/12)*'1. Your Debts'!$D$8,'1. Your Debts'!$E$8),'1. Your Debts'!$B$8+'1. Your Debts'!$B$8*'1. Your Debts'!$C$8/12))))),MAX(0,'1. Your Debts'!$B$9+'1. Your Debts'!$B$9*'1. Your Debts'!$C$9/12-IF('1. Your Debts'!$F$9&gt;0,MIN('1. Your Debts'!$F$9,'1. Your Debts'!$B$9+'1. Your Debts'!$B$9*'1. Your Debts'!$C$9/12),MIN(MAX(('1. Your Debts'!$B$9+'1. Your Debts'!$B$9*'1. Your Debts'!$C$9/12)*'1. Your Debts'!$D$9,'1. Your Debts'!$E$9),'1. Your Debts'!$B$9+'1. Your Debts'!$B$9*'1. Your Debts'!$C$9/12)))))</f>
        <v>6362.79166666667</v>
      </c>
      <c r="G6" s="15" t="n">
        <f aca="false">'1. Your Debts'!$B$5*'1. Your Debts'!$C$5/12+'1. Your Debts'!$B$6*'1. Your Debts'!$C$6/12+'1. Your Debts'!$B$7*'1. Your Debts'!$C$7/12+'1. Your Debts'!$B$8*'1. Your Debts'!$C$8/12+'1. Your Debts'!$B$9*'1. Your Debts'!$C$9/12</f>
        <v>165.514166666667</v>
      </c>
      <c r="H6" s="15" t="n">
        <f aca="false">SUM(B6:F6)</f>
        <v>13432.1665625</v>
      </c>
    </row>
    <row r="7" customFormat="false" ht="15" hidden="false" customHeight="false" outlineLevel="0" collapsed="false">
      <c r="A7" s="10" t="n">
        <v>2</v>
      </c>
      <c r="B7" s="15" t="n">
        <f aca="false">MAX(0,MAX(0,B6+B6*'1. Your Debts'!$C$5/12-IF('1. Your Debts'!$F$5&gt;0,MIN('1. Your Debts'!$F$5,B6+B6*'1. Your Debts'!$C$5/12),MIN(MAX((B6+B6*'1. Your Debts'!$C$5/12)*'1. Your Debts'!$D$5,'1. Your Debts'!$E$5),B6+B6*'1. Your Debts'!$C$5/12)))-MIN('1. Your Debts'!$B$12,MAX(0,B6+B6*'1. Your Debts'!$C$5/12-IF('1. Your Debts'!$F$5&gt;0,MIN('1. Your Debts'!$F$5,B6+B6*'1. Your Debts'!$C$5/12),MIN(MAX((B6+B6*'1. Your Debts'!$C$5/12)*'1. Your Debts'!$D$5,'1. Your Debts'!$E$5),B6+B6*'1. Your Debts'!$C$5/12)))))</f>
        <v>167.581338055556</v>
      </c>
      <c r="C7" s="15" t="n">
        <f aca="false">MAX(0,MAX(0,C6+C6*'1. Your Debts'!$C$6/12-IF('1. Your Debts'!$F$6&gt;0,MIN('1. Your Debts'!$F$6,C6+C6*'1. Your Debts'!$C$6/12),MIN(MAX((C6+C6*'1. Your Debts'!$C$6/12)*'1. Your Debts'!$D$6,'1. Your Debts'!$E$6),C6+C6*'1. Your Debts'!$C$6/12)))-MIN(MAX(0,'1. Your Debts'!$B$12-MIN('1. Your Debts'!$B$12,MAX(0,B6+B6*'1. Your Debts'!$C$5/12-IF('1. Your Debts'!$F$5&gt;0,MIN('1. Your Debts'!$F$5,B6+B6*'1. Your Debts'!$C$5/12),MIN(MAX((B6+B6*'1. Your Debts'!$C$5/12)*'1. Your Debts'!$D$5,'1. Your Debts'!$E$5),B6+B6*'1. Your Debts'!$C$5/12))))),MAX(0,C6+C6*'1. Your Debts'!$C$6/12-IF('1. Your Debts'!$F$6&gt;0,MIN('1. Your Debts'!$F$6,C6+C6*'1. Your Debts'!$C$6/12),MIN(MAX((C6+C6*'1. Your Debts'!$C$6/12)*'1. Your Debts'!$D$6,'1. Your Debts'!$E$6),C6+C6*'1. Your Debts'!$C$6/12)))))</f>
        <v>3159.210816125</v>
      </c>
      <c r="D7" s="15" t="n">
        <f aca="false">MAX(0,MAX(0,D6+D6*'1. Your Debts'!$C$7/12-IF('1. Your Debts'!$F$7&gt;0,MIN('1. Your Debts'!$F$7,D6+D6*'1. Your Debts'!$C$7/12),MIN(MAX((D6+D6*'1. Your Debts'!$C$7/12)*'1. Your Debts'!$D$7,'1. Your Debts'!$E$7),D6+D6*'1. Your Debts'!$C$7/12)))-MIN(MAX(0,'1. Your Debts'!$B$12-MIN('1. Your Debts'!$B$12,MAX(0,B6+B6*'1. Your Debts'!$C$5/12-IF('1. Your Debts'!$F$5&gt;0,MIN('1. Your Debts'!$F$5,B6+B6*'1. Your Debts'!$C$5/12),MIN(MAX((B6+B6*'1. Your Debts'!$C$5/12)*'1. Your Debts'!$D$5,'1. Your Debts'!$E$5),B6+B6*'1. Your Debts'!$C$5/12)))+MAX(0,C6+C6*'1. Your Debts'!$C$6/12-IF('1. Your Debts'!$F$6&gt;0,MIN('1. Your Debts'!$F$6,C6+C6*'1. Your Debts'!$C$6/12),MIN(MAX((C6+C6*'1. Your Debts'!$C$6/12)*'1. Your Debts'!$D$6,'1. Your Debts'!$E$6),C6+C6*'1. Your Debts'!$C$6/12))))),MAX(0,D6+D6*'1. Your Debts'!$C$7/12-IF('1. Your Debts'!$F$7&gt;0,MIN('1. Your Debts'!$F$7,D6+D6*'1. Your Debts'!$C$7/12),MIN(MAX((D6+D6*'1. Your Debts'!$C$7/12)*'1. Your Debts'!$D$7,'1. Your Debts'!$E$7),D6+D6*'1. Your Debts'!$C$7/12)))))</f>
        <v>1422.16797777539</v>
      </c>
      <c r="E7" s="15" t="n">
        <f aca="false">MAX(0,MAX(0,E6+E6*'1. Your Debts'!$C$8/12-IF('1. Your Debts'!$F$8&gt;0,MIN('1. Your Debts'!$F$8,E6+E6*'1. Your Debts'!$C$8/12),MIN(MAX((E6+E6*'1. Your Debts'!$C$8/12)*'1. Your Debts'!$D$8,'1. Your Debts'!$E$8),E6+E6*'1. Your Debts'!$C$8/12)))-MIN(MAX(0,'1. Your Debts'!$B$12-MIN('1. Your Debts'!$B$12,MAX(0,B6+B6*'1. Your Debts'!$C$5/12-IF('1. Your Debts'!$F$5&gt;0,MIN('1. Your Debts'!$F$5,B6+B6*'1. Your Debts'!$C$5/12),MIN(MAX((B6+B6*'1. Your Debts'!$C$5/12)*'1. Your Debts'!$D$5,'1. Your Debts'!$E$5),B6+B6*'1. Your Debts'!$C$5/12)))+MAX(0,C6+C6*'1. Your Debts'!$C$6/12-IF('1. Your Debts'!$F$6&gt;0,MIN('1. Your Debts'!$F$6,C6+C6*'1. Your Debts'!$C$6/12),MIN(MAX((C6+C6*'1. Your Debts'!$C$6/12)*'1. Your Debts'!$D$6,'1. Your Debts'!$E$6),C6+C6*'1. Your Debts'!$C$6/12)))+MAX(0,D6+D6*'1. Your Debts'!$C$7/12-IF('1. Your Debts'!$F$7&gt;0,MIN('1. Your Debts'!$F$7,D6+D6*'1. Your Debts'!$C$7/12),MIN(MAX((D6+D6*'1. Your Debts'!$C$7/12)*'1. Your Debts'!$D$7,'1. Your Debts'!$E$7),D6+D6*'1. Your Debts'!$C$7/12))))),MAX(0,E6+E6*'1. Your Debts'!$C$8/12-IF('1. Your Debts'!$F$8&gt;0,MIN('1. Your Debts'!$F$8,E6+E6*'1. Your Debts'!$C$8/12),MIN(MAX((E6+E6*'1. Your Debts'!$C$8/12)*'1. Your Debts'!$D$8,'1. Your Debts'!$E$8),E6+E6*'1. Your Debts'!$C$8/12)))))</f>
        <v>1952.98828125</v>
      </c>
      <c r="F7" s="15" t="n">
        <f aca="false">MAX(0,MAX(0,F6+F6*'1. Your Debts'!$C$9/12-IF('1. Your Debts'!$F$9&gt;0,MIN('1. Your Debts'!$F$9,F6+F6*'1. Your Debts'!$C$9/12),MIN(MAX((F6+F6*'1. Your Debts'!$C$9/12)*'1. Your Debts'!$D$9,'1. Your Debts'!$E$9),F6+F6*'1. Your Debts'!$C$9/12)))-MIN(MAX(0,'1. Your Debts'!$B$12-MIN('1. Your Debts'!$B$12,MAX(0,B6+B6*'1. Your Debts'!$C$5/12-IF('1. Your Debts'!$F$5&gt;0,MIN('1. Your Debts'!$F$5,B6+B6*'1. Your Debts'!$C$5/12),MIN(MAX((B6+B6*'1. Your Debts'!$C$5/12)*'1. Your Debts'!$D$5,'1. Your Debts'!$E$5),B6+B6*'1. Your Debts'!$C$5/12)))+MAX(0,C6+C6*'1. Your Debts'!$C$6/12-IF('1. Your Debts'!$F$6&gt;0,MIN('1. Your Debts'!$F$6,C6+C6*'1. Your Debts'!$C$6/12),MIN(MAX((C6+C6*'1. Your Debts'!$C$6/12)*'1. Your Debts'!$D$6,'1. Your Debts'!$E$6),C6+C6*'1. Your Debts'!$C$6/12)))+MAX(0,D6+D6*'1. Your Debts'!$C$7/12-IF('1. Your Debts'!$F$7&gt;0,MIN('1. Your Debts'!$F$7,D6+D6*'1. Your Debts'!$C$7/12),MIN(MAX((D6+D6*'1. Your Debts'!$C$7/12)*'1. Your Debts'!$D$7,'1. Your Debts'!$E$7),D6+D6*'1. Your Debts'!$C$7/12)))+MAX(0,E6+E6*'1. Your Debts'!$C$8/12-IF('1. Your Debts'!$F$8&gt;0,MIN('1. Your Debts'!$F$8,E6+E6*'1. Your Debts'!$C$8/12),MIN(MAX((E6+E6*'1. Your Debts'!$C$8/12)*'1. Your Debts'!$D$8,'1. Your Debts'!$E$8),E6+E6*'1. Your Debts'!$C$8/12))))),MAX(0,F6+F6*'1. Your Debts'!$C$9/12-IF('1. Your Debts'!$F$9&gt;0,MIN('1. Your Debts'!$F$9,F6+F6*'1. Your Debts'!$C$9/12),MIN(MAX((F6+F6*'1. Your Debts'!$C$9/12)*'1. Your Debts'!$D$9,'1. Your Debts'!$E$9),F6+F6*'1. Your Debts'!$C$9/12)))))</f>
        <v>6224.68004513889</v>
      </c>
      <c r="G7" s="15" t="n">
        <f aca="false">B6*'1. Your Debts'!$C$5/12+C6*'1. Your Debts'!$C$6/12+D6*'1. Your Debts'!$C$7/12+E6*'1. Your Debts'!$C$8/12+F6*'1. Your Debts'!$C$9/12</f>
        <v>156.933146970486</v>
      </c>
      <c r="H7" s="15" t="n">
        <f aca="false">SUM(B7:F7)</f>
        <v>12926.6284583448</v>
      </c>
    </row>
    <row r="8" customFormat="false" ht="15" hidden="false" customHeight="false" outlineLevel="0" collapsed="false">
      <c r="A8" s="10" t="n">
        <v>3</v>
      </c>
      <c r="B8" s="15" t="n">
        <f aca="false">MAX(0,MAX(0,B7+B7*'1. Your Debts'!$C$5/12-IF('1. Your Debts'!$F$5&gt;0,MIN('1. Your Debts'!$F$5,B7+B7*'1. Your Debts'!$C$5/12),MIN(MAX((B7+B7*'1. Your Debts'!$C$5/12)*'1. Your Debts'!$D$5,'1. Your Debts'!$E$5),B7+B7*'1. Your Debts'!$C$5/12)))-MIN('1. Your Debts'!$B$12,MAX(0,B7+B7*'1. Your Debts'!$C$5/12-IF('1. Your Debts'!$F$5&gt;0,MIN('1. Your Debts'!$F$5,B7+B7*'1. Your Debts'!$C$5/12),MIN(MAX((B7+B7*'1. Your Debts'!$C$5/12)*'1. Your Debts'!$D$5,'1. Your Debts'!$E$5),B7+B7*'1. Your Debts'!$C$5/12)))))</f>
        <v>0</v>
      </c>
      <c r="C8" s="15" t="n">
        <f aca="false">MAX(0,MAX(0,C7+C7*'1. Your Debts'!$C$6/12-IF('1. Your Debts'!$F$6&gt;0,MIN('1. Your Debts'!$F$6,C7+C7*'1. Your Debts'!$C$6/12),MIN(MAX((C7+C7*'1. Your Debts'!$C$6/12)*'1. Your Debts'!$D$6,'1. Your Debts'!$E$6),C7+C7*'1. Your Debts'!$C$6/12)))-MIN(MAX(0,'1. Your Debts'!$B$12-MIN('1. Your Debts'!$B$12,MAX(0,B7+B7*'1. Your Debts'!$C$5/12-IF('1. Your Debts'!$F$5&gt;0,MIN('1. Your Debts'!$F$5,B7+B7*'1. Your Debts'!$C$5/12),MIN(MAX((B7+B7*'1. Your Debts'!$C$5/12)*'1. Your Debts'!$D$5,'1. Your Debts'!$E$5),B7+B7*'1. Your Debts'!$C$5/12))))),MAX(0,C7+C7*'1. Your Debts'!$C$6/12-IF('1. Your Debts'!$F$6&gt;0,MIN('1. Your Debts'!$F$6,C7+C7*'1. Your Debts'!$C$6/12),MIN(MAX((C7+C7*'1. Your Debts'!$C$6/12)*'1. Your Debts'!$D$6,'1. Your Debts'!$E$6),C7+C7*'1. Your Debts'!$C$6/12)))))</f>
        <v>3040.76851836484</v>
      </c>
      <c r="D8" s="15" t="n">
        <f aca="false">MAX(0,MAX(0,D7+D7*'1. Your Debts'!$C$7/12-IF('1. Your Debts'!$F$7&gt;0,MIN('1. Your Debts'!$F$7,D7+D7*'1. Your Debts'!$C$7/12),MIN(MAX((D7+D7*'1. Your Debts'!$C$7/12)*'1. Your Debts'!$D$7,'1. Your Debts'!$E$7),D7+D7*'1. Your Debts'!$C$7/12)))-MIN(MAX(0,'1. Your Debts'!$B$12-MIN('1. Your Debts'!$B$12,MAX(0,B7+B7*'1. Your Debts'!$C$5/12-IF('1. Your Debts'!$F$5&gt;0,MIN('1. Your Debts'!$F$5,B7+B7*'1. Your Debts'!$C$5/12),MIN(MAX((B7+B7*'1. Your Debts'!$C$5/12)*'1. Your Debts'!$D$5,'1. Your Debts'!$E$5),B7+B7*'1. Your Debts'!$C$5/12)))+MAX(0,C7+C7*'1. Your Debts'!$C$6/12-IF('1. Your Debts'!$F$6&gt;0,MIN('1. Your Debts'!$F$6,C7+C7*'1. Your Debts'!$C$6/12),MIN(MAX((C7+C7*'1. Your Debts'!$C$6/12)*'1. Your Debts'!$D$6,'1. Your Debts'!$E$6),C7+C7*'1. Your Debts'!$C$6/12))))),MAX(0,D7+D7*'1. Your Debts'!$C$7/12-IF('1. Your Debts'!$F$7&gt;0,MIN('1. Your Debts'!$F$7,D7+D7*'1. Your Debts'!$C$7/12),MIN(MAX((D7+D7*'1. Your Debts'!$C$7/12)*'1. Your Debts'!$D$7,'1. Your Debts'!$E$7),D7+D7*'1. Your Debts'!$C$7/12)))))</f>
        <v>1408.45294533972</v>
      </c>
      <c r="E8" s="15" t="n">
        <f aca="false">MAX(0,MAX(0,E7+E7*'1. Your Debts'!$C$8/12-IF('1. Your Debts'!$F$8&gt;0,MIN('1. Your Debts'!$F$8,E7+E7*'1. Your Debts'!$C$8/12),MIN(MAX((E7+E7*'1. Your Debts'!$C$8/12)*'1. Your Debts'!$D$8,'1. Your Debts'!$E$8),E7+E7*'1. Your Debts'!$C$8/12)))-MIN(MAX(0,'1. Your Debts'!$B$12-MIN('1. Your Debts'!$B$12,MAX(0,B7+B7*'1. Your Debts'!$C$5/12-IF('1. Your Debts'!$F$5&gt;0,MIN('1. Your Debts'!$F$5,B7+B7*'1. Your Debts'!$C$5/12),MIN(MAX((B7+B7*'1. Your Debts'!$C$5/12)*'1. Your Debts'!$D$5,'1. Your Debts'!$E$5),B7+B7*'1. Your Debts'!$C$5/12)))+MAX(0,C7+C7*'1. Your Debts'!$C$6/12-IF('1. Your Debts'!$F$6&gt;0,MIN('1. Your Debts'!$F$6,C7+C7*'1. Your Debts'!$C$6/12),MIN(MAX((C7+C7*'1. Your Debts'!$C$6/12)*'1. Your Debts'!$D$6,'1. Your Debts'!$E$6),C7+C7*'1. Your Debts'!$C$6/12)))+MAX(0,D7+D7*'1. Your Debts'!$C$7/12-IF('1. Your Debts'!$F$7&gt;0,MIN('1. Your Debts'!$F$7,D7+D7*'1. Your Debts'!$C$7/12),MIN(MAX((D7+D7*'1. Your Debts'!$C$7/12)*'1. Your Debts'!$D$7,'1. Your Debts'!$E$7),D7+D7*'1. Your Debts'!$C$7/12))))),MAX(0,E7+E7*'1. Your Debts'!$C$8/12-IF('1. Your Debts'!$F$8&gt;0,MIN('1. Your Debts'!$F$8,E7+E7*'1. Your Debts'!$C$8/12),MIN(MAX((E7+E7*'1. Your Debts'!$C$8/12)*'1. Your Debts'!$D$8,'1. Your Debts'!$E$8),E7+E7*'1. Your Debts'!$C$8/12)))))</f>
        <v>1878.33190917969</v>
      </c>
      <c r="F8" s="15" t="n">
        <f aca="false">MAX(0,MAX(0,F7+F7*'1. Your Debts'!$C$9/12-IF('1. Your Debts'!$F$9&gt;0,MIN('1. Your Debts'!$F$9,F7+F7*'1. Your Debts'!$C$9/12),MIN(MAX((F7+F7*'1. Your Debts'!$C$9/12)*'1. Your Debts'!$D$9,'1. Your Debts'!$E$9),F7+F7*'1. Your Debts'!$C$9/12)))-MIN(MAX(0,'1. Your Debts'!$B$12-MIN('1. Your Debts'!$B$12,MAX(0,B7+B7*'1. Your Debts'!$C$5/12-IF('1. Your Debts'!$F$5&gt;0,MIN('1. Your Debts'!$F$5,B7+B7*'1. Your Debts'!$C$5/12),MIN(MAX((B7+B7*'1. Your Debts'!$C$5/12)*'1. Your Debts'!$D$5,'1. Your Debts'!$E$5),B7+B7*'1. Your Debts'!$C$5/12)))+MAX(0,C7+C7*'1. Your Debts'!$C$6/12-IF('1. Your Debts'!$F$6&gt;0,MIN('1. Your Debts'!$F$6,C7+C7*'1. Your Debts'!$C$6/12),MIN(MAX((C7+C7*'1. Your Debts'!$C$6/12)*'1. Your Debts'!$D$6,'1. Your Debts'!$E$6),C7+C7*'1. Your Debts'!$C$6/12)))+MAX(0,D7+D7*'1. Your Debts'!$C$7/12-IF('1. Your Debts'!$F$7&gt;0,MIN('1. Your Debts'!$F$7,D7+D7*'1. Your Debts'!$C$7/12),MIN(MAX((D7+D7*'1. Your Debts'!$C$7/12)*'1. Your Debts'!$D$7,'1. Your Debts'!$E$7),D7+D7*'1. Your Debts'!$C$7/12)))+MAX(0,E7+E7*'1. Your Debts'!$C$8/12-IF('1. Your Debts'!$F$8&gt;0,MIN('1. Your Debts'!$F$8,E7+E7*'1. Your Debts'!$C$8/12),MIN(MAX((E7+E7*'1. Your Debts'!$C$8/12)*'1. Your Debts'!$D$8,'1. Your Debts'!$E$8),E7+E7*'1. Your Debts'!$C$8/12))))),MAX(0,F7+F7*'1. Your Debts'!$C$9/12-IF('1. Your Debts'!$F$9&gt;0,MIN('1. Your Debts'!$F$9,F7+F7*'1. Your Debts'!$C$9/12),MIN(MAX((F7+F7*'1. Your Debts'!$C$9/12)*'1. Your Debts'!$D$9,'1. Your Debts'!$E$9),F7+F7*'1. Your Debts'!$C$9/12)))))</f>
        <v>6085.65918876939</v>
      </c>
      <c r="G8" s="15" t="n">
        <f aca="false">B7*'1. Your Debts'!$C$5/12+C7*'1. Your Debts'!$C$6/12+D7*'1. Your Debts'!$C$7/12+E7*'1. Your Debts'!$C$8/12+F7*'1. Your Debts'!$C$9/12</f>
        <v>148.185758624417</v>
      </c>
      <c r="H8" s="15" t="n">
        <f aca="false">SUM(B8:F8)</f>
        <v>12413.2125616536</v>
      </c>
    </row>
    <row r="9" customFormat="false" ht="15" hidden="false" customHeight="false" outlineLevel="0" collapsed="false">
      <c r="A9" s="10" t="n">
        <v>4</v>
      </c>
      <c r="B9" s="15" t="n">
        <f aca="false">MAX(0,MAX(0,B8+B8*'1. Your Debts'!$C$5/12-IF('1. Your Debts'!$F$5&gt;0,MIN('1. Your Debts'!$F$5,B8+B8*'1. Your Debts'!$C$5/12),MIN(MAX((B8+B8*'1. Your Debts'!$C$5/12)*'1. Your Debts'!$D$5,'1. Your Debts'!$E$5),B8+B8*'1. Your Debts'!$C$5/12)))-MIN('1. Your Debts'!$B$12,MAX(0,B8+B8*'1. Your Debts'!$C$5/12-IF('1. Your Debts'!$F$5&gt;0,MIN('1. Your Debts'!$F$5,B8+B8*'1. Your Debts'!$C$5/12),MIN(MAX((B8+B8*'1. Your Debts'!$C$5/12)*'1. Your Debts'!$D$5,'1. Your Debts'!$E$5),B8+B8*'1. Your Debts'!$C$5/12)))))</f>
        <v>0</v>
      </c>
      <c r="C9" s="15" t="n">
        <f aca="false">MAX(0,MAX(0,C8+C8*'1. Your Debts'!$C$6/12-IF('1. Your Debts'!$F$6&gt;0,MIN('1. Your Debts'!$F$6,C8+C8*'1. Your Debts'!$C$6/12),MIN(MAX((C8+C8*'1. Your Debts'!$C$6/12)*'1. Your Debts'!$D$6,'1. Your Debts'!$E$6),C8+C8*'1. Your Debts'!$C$6/12)))-MIN(MAX(0,'1. Your Debts'!$B$12-MIN('1. Your Debts'!$B$12,MAX(0,B8+B8*'1. Your Debts'!$C$5/12-IF('1. Your Debts'!$F$5&gt;0,MIN('1. Your Debts'!$F$5,B8+B8*'1. Your Debts'!$C$5/12),MIN(MAX((B8+B8*'1. Your Debts'!$C$5/12)*'1. Your Debts'!$D$5,'1. Your Debts'!$E$5),B8+B8*'1. Your Debts'!$C$5/12))))),MAX(0,C8+C8*'1. Your Debts'!$C$6/12-IF('1. Your Debts'!$F$6&gt;0,MIN('1. Your Debts'!$F$6,C8+C8*'1. Your Debts'!$C$6/12),MIN(MAX((C8+C8*'1. Your Debts'!$C$6/12)*'1. Your Debts'!$D$6,'1. Your Debts'!$E$6),C8+C8*'1. Your Debts'!$C$6/12)))))</f>
        <v>2771.32660465055</v>
      </c>
      <c r="D9" s="15" t="n">
        <f aca="false">MAX(0,MAX(0,D8+D8*'1. Your Debts'!$C$7/12-IF('1. Your Debts'!$F$7&gt;0,MIN('1. Your Debts'!$F$7,D8+D8*'1. Your Debts'!$C$7/12),MIN(MAX((D8+D8*'1. Your Debts'!$C$7/12)*'1. Your Debts'!$D$7,'1. Your Debts'!$E$7),D8+D8*'1. Your Debts'!$C$7/12)))-MIN(MAX(0,'1. Your Debts'!$B$12-MIN('1. Your Debts'!$B$12,MAX(0,B8+B8*'1. Your Debts'!$C$5/12-IF('1. Your Debts'!$F$5&gt;0,MIN('1. Your Debts'!$F$5,B8+B8*'1. Your Debts'!$C$5/12),MIN(MAX((B8+B8*'1. Your Debts'!$C$5/12)*'1. Your Debts'!$D$5,'1. Your Debts'!$E$5),B8+B8*'1. Your Debts'!$C$5/12)))+MAX(0,C8+C8*'1. Your Debts'!$C$6/12-IF('1. Your Debts'!$F$6&gt;0,MIN('1. Your Debts'!$F$6,C8+C8*'1. Your Debts'!$C$6/12),MIN(MAX((C8+C8*'1. Your Debts'!$C$6/12)*'1. Your Debts'!$D$6,'1. Your Debts'!$E$6),C8+C8*'1. Your Debts'!$C$6/12))))),MAX(0,D8+D8*'1. Your Debts'!$C$7/12-IF('1. Your Debts'!$F$7&gt;0,MIN('1. Your Debts'!$F$7,D8+D8*'1. Your Debts'!$C$7/12),MIN(MAX((D8+D8*'1. Your Debts'!$C$7/12)*'1. Your Debts'!$D$7,'1. Your Debts'!$E$7),D8+D8*'1. Your Debts'!$C$7/12)))))</f>
        <v>1394.8701772481</v>
      </c>
      <c r="E9" s="15" t="n">
        <f aca="false">MAX(0,MAX(0,E8+E8*'1. Your Debts'!$C$8/12-IF('1. Your Debts'!$F$8&gt;0,MIN('1. Your Debts'!$F$8,E8+E8*'1. Your Debts'!$C$8/12),MIN(MAX((E8+E8*'1. Your Debts'!$C$8/12)*'1. Your Debts'!$D$8,'1. Your Debts'!$E$8),E8+E8*'1. Your Debts'!$C$8/12)))-MIN(MAX(0,'1. Your Debts'!$B$12-MIN('1. Your Debts'!$B$12,MAX(0,B8+B8*'1. Your Debts'!$C$5/12-IF('1. Your Debts'!$F$5&gt;0,MIN('1. Your Debts'!$F$5,B8+B8*'1. Your Debts'!$C$5/12),MIN(MAX((B8+B8*'1. Your Debts'!$C$5/12)*'1. Your Debts'!$D$5,'1. Your Debts'!$E$5),B8+B8*'1. Your Debts'!$C$5/12)))+MAX(0,C8+C8*'1. Your Debts'!$C$6/12-IF('1. Your Debts'!$F$6&gt;0,MIN('1. Your Debts'!$F$6,C8+C8*'1. Your Debts'!$C$6/12),MIN(MAX((C8+C8*'1. Your Debts'!$C$6/12)*'1. Your Debts'!$D$6,'1. Your Debts'!$E$6),C8+C8*'1. Your Debts'!$C$6/12)))+MAX(0,D8+D8*'1. Your Debts'!$C$7/12-IF('1. Your Debts'!$F$7&gt;0,MIN('1. Your Debts'!$F$7,D8+D8*'1. Your Debts'!$C$7/12),MIN(MAX((D8+D8*'1. Your Debts'!$C$7/12)*'1. Your Debts'!$D$7,'1. Your Debts'!$E$7),D8+D8*'1. Your Debts'!$C$7/12))))),MAX(0,E8+E8*'1. Your Debts'!$C$8/12-IF('1. Your Debts'!$F$8&gt;0,MIN('1. Your Debts'!$F$8,E8+E8*'1. Your Debts'!$C$8/12),MIN(MAX((E8+E8*'1. Your Debts'!$C$8/12)*'1. Your Debts'!$D$8,'1. Your Debts'!$E$8),E8+E8*'1. Your Debts'!$C$8/12)))))</f>
        <v>1802.89786656698</v>
      </c>
      <c r="F9" s="15" t="n">
        <f aca="false">MAX(0,MAX(0,F8+F8*'1. Your Debts'!$C$9/12-IF('1. Your Debts'!$F$9&gt;0,MIN('1. Your Debts'!$F$9,F8+F8*'1. Your Debts'!$C$9/12),MIN(MAX((F8+F8*'1. Your Debts'!$C$9/12)*'1. Your Debts'!$D$9,'1. Your Debts'!$E$9),F8+F8*'1. Your Debts'!$C$9/12)))-MIN(MAX(0,'1. Your Debts'!$B$12-MIN('1. Your Debts'!$B$12,MAX(0,B8+B8*'1. Your Debts'!$C$5/12-IF('1. Your Debts'!$F$5&gt;0,MIN('1. Your Debts'!$F$5,B8+B8*'1. Your Debts'!$C$5/12),MIN(MAX((B8+B8*'1. Your Debts'!$C$5/12)*'1. Your Debts'!$D$5,'1. Your Debts'!$E$5),B8+B8*'1. Your Debts'!$C$5/12)))+MAX(0,C8+C8*'1. Your Debts'!$C$6/12-IF('1. Your Debts'!$F$6&gt;0,MIN('1. Your Debts'!$F$6,C8+C8*'1. Your Debts'!$C$6/12),MIN(MAX((C8+C8*'1. Your Debts'!$C$6/12)*'1. Your Debts'!$D$6,'1. Your Debts'!$E$6),C8+C8*'1. Your Debts'!$C$6/12)))+MAX(0,D8+D8*'1. Your Debts'!$C$7/12-IF('1. Your Debts'!$F$7&gt;0,MIN('1. Your Debts'!$F$7,D8+D8*'1. Your Debts'!$C$7/12),MIN(MAX((D8+D8*'1. Your Debts'!$C$7/12)*'1. Your Debts'!$D$7,'1. Your Debts'!$E$7),D8+D8*'1. Your Debts'!$C$7/12)))+MAX(0,E8+E8*'1. Your Debts'!$C$8/12-IF('1. Your Debts'!$F$8&gt;0,MIN('1. Your Debts'!$F$8,E8+E8*'1. Your Debts'!$C$8/12),MIN(MAX((E8+E8*'1. Your Debts'!$C$8/12)*'1. Your Debts'!$D$8,'1. Your Debts'!$E$8),E8+E8*'1. Your Debts'!$C$8/12))))),MAX(0,F8+F8*'1. Your Debts'!$C$9/12-IF('1. Your Debts'!$F$9&gt;0,MIN('1. Your Debts'!$F$9,F8+F8*'1. Your Debts'!$C$9/12),MIN(MAX((F8+F8*'1. Your Debts'!$C$9/12)*'1. Your Debts'!$D$9,'1. Your Debts'!$E$9),F8+F8*'1. Your Debts'!$C$9/12)))))</f>
        <v>5945.72311176212</v>
      </c>
      <c r="G9" s="15" t="n">
        <f aca="false">B8*'1. Your Debts'!$C$5/12+C8*'1. Your Debts'!$C$6/12+D8*'1. Your Debts'!$C$7/12+E8*'1. Your Debts'!$C$8/12+F8*'1. Your Debts'!$C$9/12</f>
        <v>139.841013494583</v>
      </c>
      <c r="H9" s="15" t="n">
        <f aca="false">SUM(B9:F9)</f>
        <v>11914.8177602277</v>
      </c>
    </row>
    <row r="10" customFormat="false" ht="15" hidden="false" customHeight="false" outlineLevel="0" collapsed="false">
      <c r="A10" s="10" t="n">
        <v>5</v>
      </c>
      <c r="B10" s="15" t="n">
        <f aca="false">MAX(0,MAX(0,B9+B9*'1. Your Debts'!$C$5/12-IF('1. Your Debts'!$F$5&gt;0,MIN('1. Your Debts'!$F$5,B9+B9*'1. Your Debts'!$C$5/12),MIN(MAX((B9+B9*'1. Your Debts'!$C$5/12)*'1. Your Debts'!$D$5,'1. Your Debts'!$E$5),B9+B9*'1. Your Debts'!$C$5/12)))-MIN('1. Your Debts'!$B$12,MAX(0,B9+B9*'1. Your Debts'!$C$5/12-IF('1. Your Debts'!$F$5&gt;0,MIN('1. Your Debts'!$F$5,B9+B9*'1. Your Debts'!$C$5/12),MIN(MAX((B9+B9*'1. Your Debts'!$C$5/12)*'1. Your Debts'!$D$5,'1. Your Debts'!$E$5),B9+B9*'1. Your Debts'!$C$5/12)))))</f>
        <v>0</v>
      </c>
      <c r="C10" s="15" t="n">
        <f aca="false">MAX(0,MAX(0,C9+C9*'1. Your Debts'!$C$6/12-IF('1. Your Debts'!$F$6&gt;0,MIN('1. Your Debts'!$F$6,C9+C9*'1. Your Debts'!$C$6/12),MIN(MAX((C9+C9*'1. Your Debts'!$C$6/12)*'1. Your Debts'!$D$6,'1. Your Debts'!$E$6),C9+C9*'1. Your Debts'!$C$6/12)))-MIN(MAX(0,'1. Your Debts'!$B$12-MIN('1. Your Debts'!$B$12,MAX(0,B9+B9*'1. Your Debts'!$C$5/12-IF('1. Your Debts'!$F$5&gt;0,MIN('1. Your Debts'!$F$5,B9+B9*'1. Your Debts'!$C$5/12),MIN(MAX((B9+B9*'1. Your Debts'!$C$5/12)*'1. Your Debts'!$D$5,'1. Your Debts'!$E$5),B9+B9*'1. Your Debts'!$C$5/12))))),MAX(0,C9+C9*'1. Your Debts'!$C$6/12-IF('1. Your Debts'!$F$6&gt;0,MIN('1. Your Debts'!$F$6,C9+C9*'1. Your Debts'!$C$6/12),MIN(MAX((C9+C9*'1. Your Debts'!$C$6/12)*'1. Your Debts'!$D$6,'1. Your Debts'!$E$6),C9+C9*'1. Your Debts'!$C$6/12)))))</f>
        <v>2503.60743517206</v>
      </c>
      <c r="D10" s="15" t="n">
        <f aca="false">MAX(0,MAX(0,D9+D9*'1. Your Debts'!$C$7/12-IF('1. Your Debts'!$F$7&gt;0,MIN('1. Your Debts'!$F$7,D9+D9*'1. Your Debts'!$C$7/12),MIN(MAX((D9+D9*'1. Your Debts'!$C$7/12)*'1. Your Debts'!$D$7,'1. Your Debts'!$E$7),D9+D9*'1. Your Debts'!$C$7/12)))-MIN(MAX(0,'1. Your Debts'!$B$12-MIN('1. Your Debts'!$B$12,MAX(0,B9+B9*'1. Your Debts'!$C$5/12-IF('1. Your Debts'!$F$5&gt;0,MIN('1. Your Debts'!$F$5,B9+B9*'1. Your Debts'!$C$5/12),MIN(MAX((B9+B9*'1. Your Debts'!$C$5/12)*'1. Your Debts'!$D$5,'1. Your Debts'!$E$5),B9+B9*'1. Your Debts'!$C$5/12)))+MAX(0,C9+C9*'1. Your Debts'!$C$6/12-IF('1. Your Debts'!$F$6&gt;0,MIN('1. Your Debts'!$F$6,C9+C9*'1. Your Debts'!$C$6/12),MIN(MAX((C9+C9*'1. Your Debts'!$C$6/12)*'1. Your Debts'!$D$6,'1. Your Debts'!$E$6),C9+C9*'1. Your Debts'!$C$6/12))))),MAX(0,D9+D9*'1. Your Debts'!$C$7/12-IF('1. Your Debts'!$F$7&gt;0,MIN('1. Your Debts'!$F$7,D9+D9*'1. Your Debts'!$C$7/12),MIN(MAX((D9+D9*'1. Your Debts'!$C$7/12)*'1. Your Debts'!$D$7,'1. Your Debts'!$E$7),D9+D9*'1. Your Debts'!$C$7/12)))))</f>
        <v>1381.41839797626</v>
      </c>
      <c r="E10" s="15" t="n">
        <f aca="false">MAX(0,MAX(0,E9+E9*'1. Your Debts'!$C$8/12-IF('1. Your Debts'!$F$8&gt;0,MIN('1. Your Debts'!$F$8,E9+E9*'1. Your Debts'!$C$8/12),MIN(MAX((E9+E9*'1. Your Debts'!$C$8/12)*'1. Your Debts'!$D$8,'1. Your Debts'!$E$8),E9+E9*'1. Your Debts'!$C$8/12)))-MIN(MAX(0,'1. Your Debts'!$B$12-MIN('1. Your Debts'!$B$12,MAX(0,B9+B9*'1. Your Debts'!$C$5/12-IF('1. Your Debts'!$F$5&gt;0,MIN('1. Your Debts'!$F$5,B9+B9*'1. Your Debts'!$C$5/12),MIN(MAX((B9+B9*'1. Your Debts'!$C$5/12)*'1. Your Debts'!$D$5,'1. Your Debts'!$E$5),B9+B9*'1. Your Debts'!$C$5/12)))+MAX(0,C9+C9*'1. Your Debts'!$C$6/12-IF('1. Your Debts'!$F$6&gt;0,MIN('1. Your Debts'!$F$6,C9+C9*'1. Your Debts'!$C$6/12),MIN(MAX((C9+C9*'1. Your Debts'!$C$6/12)*'1. Your Debts'!$D$6,'1. Your Debts'!$E$6),C9+C9*'1. Your Debts'!$C$6/12)))+MAX(0,D9+D9*'1. Your Debts'!$C$7/12-IF('1. Your Debts'!$F$7&gt;0,MIN('1. Your Debts'!$F$7,D9+D9*'1. Your Debts'!$C$7/12),MIN(MAX((D9+D9*'1. Your Debts'!$C$7/12)*'1. Your Debts'!$D$7,'1. Your Debts'!$E$7),D9+D9*'1. Your Debts'!$C$7/12))))),MAX(0,E9+E9*'1. Your Debts'!$C$8/12-IF('1. Your Debts'!$F$8&gt;0,MIN('1. Your Debts'!$F$8,E9+E9*'1. Your Debts'!$C$8/12),MIN(MAX((E9+E9*'1. Your Debts'!$C$8/12)*'1. Your Debts'!$D$8,'1. Your Debts'!$E$8),E9+E9*'1. Your Debts'!$C$8/12)))))</f>
        <v>1726.67805267705</v>
      </c>
      <c r="F10" s="15" t="n">
        <f aca="false">MAX(0,MAX(0,F9+F9*'1. Your Debts'!$C$9/12-IF('1. Your Debts'!$F$9&gt;0,MIN('1. Your Debts'!$F$9,F9+F9*'1. Your Debts'!$C$9/12),MIN(MAX((F9+F9*'1. Your Debts'!$C$9/12)*'1. Your Debts'!$D$9,'1. Your Debts'!$E$9),F9+F9*'1. Your Debts'!$C$9/12)))-MIN(MAX(0,'1. Your Debts'!$B$12-MIN('1. Your Debts'!$B$12,MAX(0,B9+B9*'1. Your Debts'!$C$5/12-IF('1. Your Debts'!$F$5&gt;0,MIN('1. Your Debts'!$F$5,B9+B9*'1. Your Debts'!$C$5/12),MIN(MAX((B9+B9*'1. Your Debts'!$C$5/12)*'1. Your Debts'!$D$5,'1. Your Debts'!$E$5),B9+B9*'1. Your Debts'!$C$5/12)))+MAX(0,C9+C9*'1. Your Debts'!$C$6/12-IF('1. Your Debts'!$F$6&gt;0,MIN('1. Your Debts'!$F$6,C9+C9*'1. Your Debts'!$C$6/12),MIN(MAX((C9+C9*'1. Your Debts'!$C$6/12)*'1. Your Debts'!$D$6,'1. Your Debts'!$E$6),C9+C9*'1. Your Debts'!$C$6/12)))+MAX(0,D9+D9*'1. Your Debts'!$C$7/12-IF('1. Your Debts'!$F$7&gt;0,MIN('1. Your Debts'!$F$7,D9+D9*'1. Your Debts'!$C$7/12),MIN(MAX((D9+D9*'1. Your Debts'!$C$7/12)*'1. Your Debts'!$D$7,'1. Your Debts'!$E$7),D9+D9*'1. Your Debts'!$C$7/12)))+MAX(0,E9+E9*'1. Your Debts'!$C$8/12-IF('1. Your Debts'!$F$8&gt;0,MIN('1. Your Debts'!$F$8,E9+E9*'1. Your Debts'!$C$8/12),MIN(MAX((E9+E9*'1. Your Debts'!$C$8/12)*'1. Your Debts'!$D$8,'1. Your Debts'!$E$8),E9+E9*'1. Your Debts'!$C$8/12))))),MAX(0,F9+F9*'1. Your Debts'!$C$9/12-IF('1. Your Debts'!$F$9&gt;0,MIN('1. Your Debts'!$F$9,F9+F9*'1. Your Debts'!$C$9/12),MIN(MAX((F9+F9*'1. Your Debts'!$C$9/12)*'1. Your Debts'!$D$9,'1. Your Debts'!$E$9),F9+F9*'1. Your Debts'!$C$9/12)))))</f>
        <v>5804.86578891455</v>
      </c>
      <c r="G10" s="15" t="n">
        <f aca="false">B9*'1. Your Debts'!$C$5/12+C9*'1. Your Debts'!$C$6/12+D9*'1. Your Debts'!$C$7/12+E9*'1. Your Debts'!$C$8/12+F9*'1. Your Debts'!$C$9/12</f>
        <v>132.778217926245</v>
      </c>
      <c r="H10" s="15" t="n">
        <f aca="false">SUM(B10:F10)</f>
        <v>11416.5696747399</v>
      </c>
    </row>
    <row r="11" customFormat="false" ht="15" hidden="false" customHeight="false" outlineLevel="0" collapsed="false">
      <c r="A11" s="10" t="n">
        <v>6</v>
      </c>
      <c r="B11" s="15" t="n">
        <f aca="false">MAX(0,MAX(0,B10+B10*'1. Your Debts'!$C$5/12-IF('1. Your Debts'!$F$5&gt;0,MIN('1. Your Debts'!$F$5,B10+B10*'1. Your Debts'!$C$5/12),MIN(MAX((B10+B10*'1. Your Debts'!$C$5/12)*'1. Your Debts'!$D$5,'1. Your Debts'!$E$5),B10+B10*'1. Your Debts'!$C$5/12)))-MIN('1. Your Debts'!$B$12,MAX(0,B10+B10*'1. Your Debts'!$C$5/12-IF('1. Your Debts'!$F$5&gt;0,MIN('1. Your Debts'!$F$5,B10+B10*'1. Your Debts'!$C$5/12),MIN(MAX((B10+B10*'1. Your Debts'!$C$5/12)*'1. Your Debts'!$D$5,'1. Your Debts'!$E$5),B10+B10*'1. Your Debts'!$C$5/12)))))</f>
        <v>0</v>
      </c>
      <c r="C11" s="15" t="n">
        <f aca="false">MAX(0,MAX(0,C10+C10*'1. Your Debts'!$C$6/12-IF('1. Your Debts'!$F$6&gt;0,MIN('1. Your Debts'!$F$6,C10+C10*'1. Your Debts'!$C$6/12),MIN(MAX((C10+C10*'1. Your Debts'!$C$6/12)*'1. Your Debts'!$D$6,'1. Your Debts'!$E$6),C10+C10*'1. Your Debts'!$C$6/12)))-MIN(MAX(0,'1. Your Debts'!$B$12-MIN('1. Your Debts'!$B$12,MAX(0,B10+B10*'1. Your Debts'!$C$5/12-IF('1. Your Debts'!$F$5&gt;0,MIN('1. Your Debts'!$F$5,B10+B10*'1. Your Debts'!$C$5/12),MIN(MAX((B10+B10*'1. Your Debts'!$C$5/12)*'1. Your Debts'!$D$5,'1. Your Debts'!$E$5),B10+B10*'1. Your Debts'!$C$5/12))))),MAX(0,C10+C10*'1. Your Debts'!$C$6/12-IF('1. Your Debts'!$F$6&gt;0,MIN('1. Your Debts'!$F$6,C10+C10*'1. Your Debts'!$C$6/12),MIN(MAX((C10+C10*'1. Your Debts'!$C$6/12)*'1. Your Debts'!$D$6,'1. Your Debts'!$E$6),C10+C10*'1. Your Debts'!$C$6/12)))))</f>
        <v>2237.59999513343</v>
      </c>
      <c r="D11" s="15" t="n">
        <f aca="false">MAX(0,MAX(0,D10+D10*'1. Your Debts'!$C$7/12-IF('1. Your Debts'!$F$7&gt;0,MIN('1. Your Debts'!$F$7,D10+D10*'1. Your Debts'!$C$7/12),MIN(MAX((D10+D10*'1. Your Debts'!$C$7/12)*'1. Your Debts'!$D$7,'1. Your Debts'!$E$7),D10+D10*'1. Your Debts'!$C$7/12)))-MIN(MAX(0,'1. Your Debts'!$B$12-MIN('1. Your Debts'!$B$12,MAX(0,B10+B10*'1. Your Debts'!$C$5/12-IF('1. Your Debts'!$F$5&gt;0,MIN('1. Your Debts'!$F$5,B10+B10*'1. Your Debts'!$C$5/12),MIN(MAX((B10+B10*'1. Your Debts'!$C$5/12)*'1. Your Debts'!$D$5,'1. Your Debts'!$E$5),B10+B10*'1. Your Debts'!$C$5/12)))+MAX(0,C10+C10*'1. Your Debts'!$C$6/12-IF('1. Your Debts'!$F$6&gt;0,MIN('1. Your Debts'!$F$6,C10+C10*'1. Your Debts'!$C$6/12),MIN(MAX((C10+C10*'1. Your Debts'!$C$6/12)*'1. Your Debts'!$D$6,'1. Your Debts'!$E$6),C10+C10*'1. Your Debts'!$C$6/12))))),MAX(0,D10+D10*'1. Your Debts'!$C$7/12-IF('1. Your Debts'!$F$7&gt;0,MIN('1. Your Debts'!$F$7,D10+D10*'1. Your Debts'!$C$7/12),MIN(MAX((D10+D10*'1. Your Debts'!$C$7/12)*'1. Your Debts'!$D$7,'1. Your Debts'!$E$7),D10+D10*'1. Your Debts'!$C$7/12)))))</f>
        <v>1368.09634430078</v>
      </c>
      <c r="E11" s="15" t="n">
        <f aca="false">MAX(0,MAX(0,E10+E10*'1. Your Debts'!$C$8/12-IF('1. Your Debts'!$F$8&gt;0,MIN('1. Your Debts'!$F$8,E10+E10*'1. Your Debts'!$C$8/12),MIN(MAX((E10+E10*'1. Your Debts'!$C$8/12)*'1. Your Debts'!$D$8,'1. Your Debts'!$E$8),E10+E10*'1. Your Debts'!$C$8/12)))-MIN(MAX(0,'1. Your Debts'!$B$12-MIN('1. Your Debts'!$B$12,MAX(0,B10+B10*'1. Your Debts'!$C$5/12-IF('1. Your Debts'!$F$5&gt;0,MIN('1. Your Debts'!$F$5,B10+B10*'1. Your Debts'!$C$5/12),MIN(MAX((B10+B10*'1. Your Debts'!$C$5/12)*'1. Your Debts'!$D$5,'1. Your Debts'!$E$5),B10+B10*'1. Your Debts'!$C$5/12)))+MAX(0,C10+C10*'1. Your Debts'!$C$6/12-IF('1. Your Debts'!$F$6&gt;0,MIN('1. Your Debts'!$F$6,C10+C10*'1. Your Debts'!$C$6/12),MIN(MAX((C10+C10*'1. Your Debts'!$C$6/12)*'1. Your Debts'!$D$6,'1. Your Debts'!$E$6),C10+C10*'1. Your Debts'!$C$6/12)))+MAX(0,D10+D10*'1. Your Debts'!$C$7/12-IF('1. Your Debts'!$F$7&gt;0,MIN('1. Your Debts'!$F$7,D10+D10*'1. Your Debts'!$C$7/12),MIN(MAX((D10+D10*'1. Your Debts'!$C$7/12)*'1. Your Debts'!$D$7,'1. Your Debts'!$E$7),D10+D10*'1. Your Debts'!$C$7/12))))),MAX(0,E10+E10*'1. Your Debts'!$C$8/12-IF('1. Your Debts'!$F$8&gt;0,MIN('1. Your Debts'!$F$8,E10+E10*'1. Your Debts'!$C$8/12),MIN(MAX((E10+E10*'1. Your Debts'!$C$8/12)*'1. Your Debts'!$D$8,'1. Your Debts'!$E$8),E10+E10*'1. Your Debts'!$C$8/12)))))</f>
        <v>1649.66428239243</v>
      </c>
      <c r="F11" s="15" t="n">
        <f aca="false">MAX(0,MAX(0,F10+F10*'1. Your Debts'!$C$9/12-IF('1. Your Debts'!$F$9&gt;0,MIN('1. Your Debts'!$F$9,F10+F10*'1. Your Debts'!$C$9/12),MIN(MAX((F10+F10*'1. Your Debts'!$C$9/12)*'1. Your Debts'!$D$9,'1. Your Debts'!$E$9),F10+F10*'1. Your Debts'!$C$9/12)))-MIN(MAX(0,'1. Your Debts'!$B$12-MIN('1. Your Debts'!$B$12,MAX(0,B10+B10*'1. Your Debts'!$C$5/12-IF('1. Your Debts'!$F$5&gt;0,MIN('1. Your Debts'!$F$5,B10+B10*'1. Your Debts'!$C$5/12),MIN(MAX((B10+B10*'1. Your Debts'!$C$5/12)*'1. Your Debts'!$D$5,'1. Your Debts'!$E$5),B10+B10*'1. Your Debts'!$C$5/12)))+MAX(0,C10+C10*'1. Your Debts'!$C$6/12-IF('1. Your Debts'!$F$6&gt;0,MIN('1. Your Debts'!$F$6,C10+C10*'1. Your Debts'!$C$6/12),MIN(MAX((C10+C10*'1. Your Debts'!$C$6/12)*'1. Your Debts'!$D$6,'1. Your Debts'!$E$6),C10+C10*'1. Your Debts'!$C$6/12)))+MAX(0,D10+D10*'1. Your Debts'!$C$7/12-IF('1. Your Debts'!$F$7&gt;0,MIN('1. Your Debts'!$F$7,D10+D10*'1. Your Debts'!$C$7/12),MIN(MAX((D10+D10*'1. Your Debts'!$C$7/12)*'1. Your Debts'!$D$7,'1. Your Debts'!$E$7),D10+D10*'1. Your Debts'!$C$7/12)))+MAX(0,E10+E10*'1. Your Debts'!$C$8/12-IF('1. Your Debts'!$F$8&gt;0,MIN('1. Your Debts'!$F$8,E10+E10*'1. Your Debts'!$C$8/12),MIN(MAX((E10+E10*'1. Your Debts'!$C$8/12)*'1. Your Debts'!$D$8,'1. Your Debts'!$E$8),E10+E10*'1. Your Debts'!$C$8/12))))),MAX(0,F10+F10*'1. Your Debts'!$C$9/12-IF('1. Your Debts'!$F$9&gt;0,MIN('1. Your Debts'!$F$9,F10+F10*'1. Your Debts'!$C$9/12),MIN(MAX((F10+F10*'1. Your Debts'!$C$9/12)*'1. Your Debts'!$D$9,'1. Your Debts'!$E$9),F10+F10*'1. Your Debts'!$C$9/12)))))</f>
        <v>5663.08115535824</v>
      </c>
      <c r="G11" s="15" t="n">
        <f aca="false">B10*'1. Your Debts'!$C$5/12+C10*'1. Your Debts'!$C$6/12+D10*'1. Your Debts'!$C$7/12+E10*'1. Your Debts'!$C$8/12+F10*'1. Your Debts'!$C$9/12</f>
        <v>125.7361111484</v>
      </c>
      <c r="H11" s="15" t="n">
        <f aca="false">SUM(B11:F11)</f>
        <v>10918.4417771849</v>
      </c>
    </row>
    <row r="12" customFormat="false" ht="15" hidden="false" customHeight="false" outlineLevel="0" collapsed="false">
      <c r="A12" s="10" t="n">
        <v>7</v>
      </c>
      <c r="B12" s="15" t="n">
        <f aca="false">MAX(0,MAX(0,B11+B11*'1. Your Debts'!$C$5/12-IF('1. Your Debts'!$F$5&gt;0,MIN('1. Your Debts'!$F$5,B11+B11*'1. Your Debts'!$C$5/12),MIN(MAX((B11+B11*'1. Your Debts'!$C$5/12)*'1. Your Debts'!$D$5,'1. Your Debts'!$E$5),B11+B11*'1. Your Debts'!$C$5/12)))-MIN('1. Your Debts'!$B$12,MAX(0,B11+B11*'1. Your Debts'!$C$5/12-IF('1. Your Debts'!$F$5&gt;0,MIN('1. Your Debts'!$F$5,B11+B11*'1. Your Debts'!$C$5/12),MIN(MAX((B11+B11*'1. Your Debts'!$C$5/12)*'1. Your Debts'!$D$5,'1. Your Debts'!$E$5),B11+B11*'1. Your Debts'!$C$5/12)))))</f>
        <v>0</v>
      </c>
      <c r="C12" s="15" t="n">
        <f aca="false">MAX(0,MAX(0,C11+C11*'1. Your Debts'!$C$6/12-IF('1. Your Debts'!$F$6&gt;0,MIN('1. Your Debts'!$F$6,C11+C11*'1. Your Debts'!$C$6/12),MIN(MAX((C11+C11*'1. Your Debts'!$C$6/12)*'1. Your Debts'!$D$6,'1. Your Debts'!$E$6),C11+C11*'1. Your Debts'!$C$6/12)))-MIN(MAX(0,'1. Your Debts'!$B$12-MIN('1. Your Debts'!$B$12,MAX(0,B11+B11*'1. Your Debts'!$C$5/12-IF('1. Your Debts'!$F$5&gt;0,MIN('1. Your Debts'!$F$5,B11+B11*'1. Your Debts'!$C$5/12),MIN(MAX((B11+B11*'1. Your Debts'!$C$5/12)*'1. Your Debts'!$D$5,'1. Your Debts'!$E$5),B11+B11*'1. Your Debts'!$C$5/12))))),MAX(0,C11+C11*'1. Your Debts'!$C$6/12-IF('1. Your Debts'!$F$6&gt;0,MIN('1. Your Debts'!$F$6,C11+C11*'1. Your Debts'!$C$6/12),MIN(MAX((C11+C11*'1. Your Debts'!$C$6/12)*'1. Your Debts'!$D$6,'1. Your Debts'!$E$6),C11+C11*'1. Your Debts'!$C$6/12)))))</f>
        <v>1973.29334016455</v>
      </c>
      <c r="D12" s="15" t="n">
        <f aca="false">MAX(0,MAX(0,D11+D11*'1. Your Debts'!$C$7/12-IF('1. Your Debts'!$F$7&gt;0,MIN('1. Your Debts'!$F$7,D11+D11*'1. Your Debts'!$C$7/12),MIN(MAX((D11+D11*'1. Your Debts'!$C$7/12)*'1. Your Debts'!$D$7,'1. Your Debts'!$E$7),D11+D11*'1. Your Debts'!$C$7/12)))-MIN(MAX(0,'1. Your Debts'!$B$12-MIN('1. Your Debts'!$B$12,MAX(0,B11+B11*'1. Your Debts'!$C$5/12-IF('1. Your Debts'!$F$5&gt;0,MIN('1. Your Debts'!$F$5,B11+B11*'1. Your Debts'!$C$5/12),MIN(MAX((B11+B11*'1. Your Debts'!$C$5/12)*'1. Your Debts'!$D$5,'1. Your Debts'!$E$5),B11+B11*'1. Your Debts'!$C$5/12)))+MAX(0,C11+C11*'1. Your Debts'!$C$6/12-IF('1. Your Debts'!$F$6&gt;0,MIN('1. Your Debts'!$F$6,C11+C11*'1. Your Debts'!$C$6/12),MIN(MAX((C11+C11*'1. Your Debts'!$C$6/12)*'1. Your Debts'!$D$6,'1. Your Debts'!$E$6),C11+C11*'1. Your Debts'!$C$6/12))))),MAX(0,D11+D11*'1. Your Debts'!$C$7/12-IF('1. Your Debts'!$F$7&gt;0,MIN('1. Your Debts'!$F$7,D11+D11*'1. Your Debts'!$C$7/12),MIN(MAX((D11+D11*'1. Your Debts'!$C$7/12)*'1. Your Debts'!$D$7,'1. Your Debts'!$E$7),D11+D11*'1. Your Debts'!$C$7/12)))))</f>
        <v>1354.90276518043</v>
      </c>
      <c r="E12" s="15" t="n">
        <f aca="false">MAX(0,MAX(0,E11+E11*'1. Your Debts'!$C$8/12-IF('1. Your Debts'!$F$8&gt;0,MIN('1. Your Debts'!$F$8,E11+E11*'1. Your Debts'!$C$8/12),MIN(MAX((E11+E11*'1. Your Debts'!$C$8/12)*'1. Your Debts'!$D$8,'1. Your Debts'!$E$8),E11+E11*'1. Your Debts'!$C$8/12)))-MIN(MAX(0,'1. Your Debts'!$B$12-MIN('1. Your Debts'!$B$12,MAX(0,B11+B11*'1. Your Debts'!$C$5/12-IF('1. Your Debts'!$F$5&gt;0,MIN('1. Your Debts'!$F$5,B11+B11*'1. Your Debts'!$C$5/12),MIN(MAX((B11+B11*'1. Your Debts'!$C$5/12)*'1. Your Debts'!$D$5,'1. Your Debts'!$E$5),B11+B11*'1. Your Debts'!$C$5/12)))+MAX(0,C11+C11*'1. Your Debts'!$C$6/12-IF('1. Your Debts'!$F$6&gt;0,MIN('1. Your Debts'!$F$6,C11+C11*'1. Your Debts'!$C$6/12),MIN(MAX((C11+C11*'1. Your Debts'!$C$6/12)*'1. Your Debts'!$D$6,'1. Your Debts'!$E$6),C11+C11*'1. Your Debts'!$C$6/12)))+MAX(0,D11+D11*'1. Your Debts'!$C$7/12-IF('1. Your Debts'!$F$7&gt;0,MIN('1. Your Debts'!$F$7,D11+D11*'1. Your Debts'!$C$7/12),MIN(MAX((D11+D11*'1. Your Debts'!$C$7/12)*'1. Your Debts'!$D$7,'1. Your Debts'!$E$7),D11+D11*'1. Your Debts'!$C$7/12))))),MAX(0,E11+E11*'1. Your Debts'!$C$8/12-IF('1. Your Debts'!$F$8&gt;0,MIN('1. Your Debts'!$F$8,E11+E11*'1. Your Debts'!$C$8/12),MIN(MAX((E11+E11*'1. Your Debts'!$C$8/12)*'1. Your Debts'!$D$8,'1. Your Debts'!$E$8),E11+E11*'1. Your Debts'!$C$8/12)))))</f>
        <v>1571.84828533402</v>
      </c>
      <c r="F12" s="15" t="n">
        <f aca="false">MAX(0,MAX(0,F11+F11*'1. Your Debts'!$C$9/12-IF('1. Your Debts'!$F$9&gt;0,MIN('1. Your Debts'!$F$9,F11+F11*'1. Your Debts'!$C$9/12),MIN(MAX((F11+F11*'1. Your Debts'!$C$9/12)*'1. Your Debts'!$D$9,'1. Your Debts'!$E$9),F11+F11*'1. Your Debts'!$C$9/12)))-MIN(MAX(0,'1. Your Debts'!$B$12-MIN('1. Your Debts'!$B$12,MAX(0,B11+B11*'1. Your Debts'!$C$5/12-IF('1. Your Debts'!$F$5&gt;0,MIN('1. Your Debts'!$F$5,B11+B11*'1. Your Debts'!$C$5/12),MIN(MAX((B11+B11*'1. Your Debts'!$C$5/12)*'1. Your Debts'!$D$5,'1. Your Debts'!$E$5),B11+B11*'1. Your Debts'!$C$5/12)))+MAX(0,C11+C11*'1. Your Debts'!$C$6/12-IF('1. Your Debts'!$F$6&gt;0,MIN('1. Your Debts'!$F$6,C11+C11*'1. Your Debts'!$C$6/12),MIN(MAX((C11+C11*'1. Your Debts'!$C$6/12)*'1. Your Debts'!$D$6,'1. Your Debts'!$E$6),C11+C11*'1. Your Debts'!$C$6/12)))+MAX(0,D11+D11*'1. Your Debts'!$C$7/12-IF('1. Your Debts'!$F$7&gt;0,MIN('1. Your Debts'!$F$7,D11+D11*'1. Your Debts'!$C$7/12),MIN(MAX((D11+D11*'1. Your Debts'!$C$7/12)*'1. Your Debts'!$D$7,'1. Your Debts'!$E$7),D11+D11*'1. Your Debts'!$C$7/12)))+MAX(0,E11+E11*'1. Your Debts'!$C$8/12-IF('1. Your Debts'!$F$8&gt;0,MIN('1. Your Debts'!$F$8,E11+E11*'1. Your Debts'!$C$8/12),MIN(MAX((E11+E11*'1. Your Debts'!$C$8/12)*'1. Your Debts'!$D$8,'1. Your Debts'!$E$8),E11+E11*'1. Your Debts'!$C$8/12))))),MAX(0,F11+F11*'1. Your Debts'!$C$9/12-IF('1. Your Debts'!$F$9&gt;0,MIN('1. Your Debts'!$F$9,F11+F11*'1. Your Debts'!$C$9/12),MIN(MAX((F11+F11*'1. Your Debts'!$C$9/12)*'1. Your Debts'!$D$9,'1. Your Debts'!$E$9),F11+F11*'1. Your Debts'!$C$9/12)))))</f>
        <v>5520.36310629768</v>
      </c>
      <c r="G12" s="15" t="n">
        <f aca="false">B11*'1. Your Debts'!$C$5/12+C11*'1. Your Debts'!$C$6/12+D11*'1. Your Debts'!$C$7/12+E11*'1. Your Debts'!$C$8/12+F11*'1. Your Debts'!$C$9/12</f>
        <v>118.714337877563</v>
      </c>
      <c r="H12" s="15" t="n">
        <f aca="false">SUM(B12:F12)</f>
        <v>10420.4074969767</v>
      </c>
    </row>
    <row r="13" customFormat="false" ht="15" hidden="false" customHeight="false" outlineLevel="0" collapsed="false">
      <c r="A13" s="10" t="n">
        <v>8</v>
      </c>
      <c r="B13" s="15" t="n">
        <f aca="false">MAX(0,MAX(0,B12+B12*'1. Your Debts'!$C$5/12-IF('1. Your Debts'!$F$5&gt;0,MIN('1. Your Debts'!$F$5,B12+B12*'1. Your Debts'!$C$5/12),MIN(MAX((B12+B12*'1. Your Debts'!$C$5/12)*'1. Your Debts'!$D$5,'1. Your Debts'!$E$5),B12+B12*'1. Your Debts'!$C$5/12)))-MIN('1. Your Debts'!$B$12,MAX(0,B12+B12*'1. Your Debts'!$C$5/12-IF('1. Your Debts'!$F$5&gt;0,MIN('1. Your Debts'!$F$5,B12+B12*'1. Your Debts'!$C$5/12),MIN(MAX((B12+B12*'1. Your Debts'!$C$5/12)*'1. Your Debts'!$D$5,'1. Your Debts'!$E$5),B12+B12*'1. Your Debts'!$C$5/12)))))</f>
        <v>0</v>
      </c>
      <c r="C13" s="15" t="n">
        <f aca="false">MAX(0,MAX(0,C12+C12*'1. Your Debts'!$C$6/12-IF('1. Your Debts'!$F$6&gt;0,MIN('1. Your Debts'!$F$6,C12+C12*'1. Your Debts'!$C$6/12),MIN(MAX((C12+C12*'1. Your Debts'!$C$6/12)*'1. Your Debts'!$D$6,'1. Your Debts'!$E$6),C12+C12*'1. Your Debts'!$C$6/12)))-MIN(MAX(0,'1. Your Debts'!$B$12-MIN('1. Your Debts'!$B$12,MAX(0,B12+B12*'1. Your Debts'!$C$5/12-IF('1. Your Debts'!$F$5&gt;0,MIN('1. Your Debts'!$F$5,B12+B12*'1. Your Debts'!$C$5/12),MIN(MAX((B12+B12*'1. Your Debts'!$C$5/12)*'1. Your Debts'!$D$5,'1. Your Debts'!$E$5),B12+B12*'1. Your Debts'!$C$5/12))))),MAX(0,C12+C12*'1. Your Debts'!$C$6/12-IF('1. Your Debts'!$F$6&gt;0,MIN('1. Your Debts'!$F$6,C12+C12*'1. Your Debts'!$C$6/12),MIN(MAX((C12+C12*'1. Your Debts'!$C$6/12)*'1. Your Debts'!$D$6,'1. Your Debts'!$E$6),C12+C12*'1. Your Debts'!$C$6/12)))))</f>
        <v>1710.67659587087</v>
      </c>
      <c r="D13" s="15" t="n">
        <f aca="false">MAX(0,MAX(0,D12+D12*'1. Your Debts'!$C$7/12-IF('1. Your Debts'!$F$7&gt;0,MIN('1. Your Debts'!$F$7,D12+D12*'1. Your Debts'!$C$7/12),MIN(MAX((D12+D12*'1. Your Debts'!$C$7/12)*'1. Your Debts'!$D$7,'1. Your Debts'!$E$7),D12+D12*'1. Your Debts'!$C$7/12)))-MIN(MAX(0,'1. Your Debts'!$B$12-MIN('1. Your Debts'!$B$12,MAX(0,B12+B12*'1. Your Debts'!$C$5/12-IF('1. Your Debts'!$F$5&gt;0,MIN('1. Your Debts'!$F$5,B12+B12*'1. Your Debts'!$C$5/12),MIN(MAX((B12+B12*'1. Your Debts'!$C$5/12)*'1. Your Debts'!$D$5,'1. Your Debts'!$E$5),B12+B12*'1. Your Debts'!$C$5/12)))+MAX(0,C12+C12*'1. Your Debts'!$C$6/12-IF('1. Your Debts'!$F$6&gt;0,MIN('1. Your Debts'!$F$6,C12+C12*'1. Your Debts'!$C$6/12),MIN(MAX((C12+C12*'1. Your Debts'!$C$6/12)*'1. Your Debts'!$D$6,'1. Your Debts'!$E$6),C12+C12*'1. Your Debts'!$C$6/12))))),MAX(0,D12+D12*'1. Your Debts'!$C$7/12-IF('1. Your Debts'!$F$7&gt;0,MIN('1. Your Debts'!$F$7,D12+D12*'1. Your Debts'!$C$7/12),MIN(MAX((D12+D12*'1. Your Debts'!$C$7/12)*'1. Your Debts'!$D$7,'1. Your Debts'!$E$7),D12+D12*'1. Your Debts'!$C$7/12)))))</f>
        <v>1341.83642163872</v>
      </c>
      <c r="E13" s="15" t="n">
        <f aca="false">MAX(0,MAX(0,E12+E12*'1. Your Debts'!$C$8/12-IF('1. Your Debts'!$F$8&gt;0,MIN('1. Your Debts'!$F$8,E12+E12*'1. Your Debts'!$C$8/12),MIN(MAX((E12+E12*'1. Your Debts'!$C$8/12)*'1. Your Debts'!$D$8,'1. Your Debts'!$E$8),E12+E12*'1. Your Debts'!$C$8/12)))-MIN(MAX(0,'1. Your Debts'!$B$12-MIN('1. Your Debts'!$B$12,MAX(0,B12+B12*'1. Your Debts'!$C$5/12-IF('1. Your Debts'!$F$5&gt;0,MIN('1. Your Debts'!$F$5,B12+B12*'1. Your Debts'!$C$5/12),MIN(MAX((B12+B12*'1. Your Debts'!$C$5/12)*'1. Your Debts'!$D$5,'1. Your Debts'!$E$5),B12+B12*'1. Your Debts'!$C$5/12)))+MAX(0,C12+C12*'1. Your Debts'!$C$6/12-IF('1. Your Debts'!$F$6&gt;0,MIN('1. Your Debts'!$F$6,C12+C12*'1. Your Debts'!$C$6/12),MIN(MAX((C12+C12*'1. Your Debts'!$C$6/12)*'1. Your Debts'!$D$6,'1. Your Debts'!$E$6),C12+C12*'1. Your Debts'!$C$6/12)))+MAX(0,D12+D12*'1. Your Debts'!$C$7/12-IF('1. Your Debts'!$F$7&gt;0,MIN('1. Your Debts'!$F$7,D12+D12*'1. Your Debts'!$C$7/12),MIN(MAX((D12+D12*'1. Your Debts'!$C$7/12)*'1. Your Debts'!$D$7,'1. Your Debts'!$E$7),D12+D12*'1. Your Debts'!$C$7/12))))),MAX(0,E12+E12*'1. Your Debts'!$C$8/12-IF('1. Your Debts'!$F$8&gt;0,MIN('1. Your Debts'!$F$8,E12+E12*'1. Your Debts'!$C$8/12),MIN(MAX((E12+E12*'1. Your Debts'!$C$8/12)*'1. Your Debts'!$D$8,'1. Your Debts'!$E$8),E12+E12*'1. Your Debts'!$C$8/12)))))</f>
        <v>1493.22170497292</v>
      </c>
      <c r="F13" s="15" t="n">
        <f aca="false">MAX(0,MAX(0,F12+F12*'1. Your Debts'!$C$9/12-IF('1. Your Debts'!$F$9&gt;0,MIN('1. Your Debts'!$F$9,F12+F12*'1. Your Debts'!$C$9/12),MIN(MAX((F12+F12*'1. Your Debts'!$C$9/12)*'1. Your Debts'!$D$9,'1. Your Debts'!$E$9),F12+F12*'1. Your Debts'!$C$9/12)))-MIN(MAX(0,'1. Your Debts'!$B$12-MIN('1. Your Debts'!$B$12,MAX(0,B12+B12*'1. Your Debts'!$C$5/12-IF('1. Your Debts'!$F$5&gt;0,MIN('1. Your Debts'!$F$5,B12+B12*'1. Your Debts'!$C$5/12),MIN(MAX((B12+B12*'1. Your Debts'!$C$5/12)*'1. Your Debts'!$D$5,'1. Your Debts'!$E$5),B12+B12*'1. Your Debts'!$C$5/12)))+MAX(0,C12+C12*'1. Your Debts'!$C$6/12-IF('1. Your Debts'!$F$6&gt;0,MIN('1. Your Debts'!$F$6,C12+C12*'1. Your Debts'!$C$6/12),MIN(MAX((C12+C12*'1. Your Debts'!$C$6/12)*'1. Your Debts'!$D$6,'1. Your Debts'!$E$6),C12+C12*'1. Your Debts'!$C$6/12)))+MAX(0,D12+D12*'1. Your Debts'!$C$7/12-IF('1. Your Debts'!$F$7&gt;0,MIN('1. Your Debts'!$F$7,D12+D12*'1. Your Debts'!$C$7/12),MIN(MAX((D12+D12*'1. Your Debts'!$C$7/12)*'1. Your Debts'!$D$7,'1. Your Debts'!$E$7),D12+D12*'1. Your Debts'!$C$7/12)))+MAX(0,E12+E12*'1. Your Debts'!$C$8/12-IF('1. Your Debts'!$F$8&gt;0,MIN('1. Your Debts'!$F$8,E12+E12*'1. Your Debts'!$C$8/12),MIN(MAX((E12+E12*'1. Your Debts'!$C$8/12)*'1. Your Debts'!$D$8,'1. Your Debts'!$E$8),E12+E12*'1. Your Debts'!$C$8/12))))),MAX(0,F12+F12*'1. Your Debts'!$C$9/12-IF('1. Your Debts'!$F$9&gt;0,MIN('1. Your Debts'!$F$9,F12+F12*'1. Your Debts'!$C$9/12),MIN(MAX((F12+F12*'1. Your Debts'!$C$9/12)*'1. Your Debts'!$D$9,'1. Your Debts'!$E$9),F12+F12*'1. Your Debts'!$C$9/12)))))</f>
        <v>5376.70549674748</v>
      </c>
      <c r="G13" s="15" t="n">
        <f aca="false">B12*'1. Your Debts'!$C$5/12+C12*'1. Your Debts'!$C$6/12+D12*'1. Your Debts'!$C$7/12+E12*'1. Your Debts'!$C$8/12+F12*'1. Your Debts'!$C$9/12</f>
        <v>111.712543215088</v>
      </c>
      <c r="H13" s="15" t="n">
        <f aca="false">SUM(B13:F13)</f>
        <v>9922.44021922998</v>
      </c>
    </row>
    <row r="14" customFormat="false" ht="15" hidden="false" customHeight="false" outlineLevel="0" collapsed="false">
      <c r="A14" s="10" t="n">
        <v>9</v>
      </c>
      <c r="B14" s="15" t="n">
        <f aca="false">MAX(0,MAX(0,B13+B13*'1. Your Debts'!$C$5/12-IF('1. Your Debts'!$F$5&gt;0,MIN('1. Your Debts'!$F$5,B13+B13*'1. Your Debts'!$C$5/12),MIN(MAX((B13+B13*'1. Your Debts'!$C$5/12)*'1. Your Debts'!$D$5,'1. Your Debts'!$E$5),B13+B13*'1. Your Debts'!$C$5/12)))-MIN('1. Your Debts'!$B$12,MAX(0,B13+B13*'1. Your Debts'!$C$5/12-IF('1. Your Debts'!$F$5&gt;0,MIN('1. Your Debts'!$F$5,B13+B13*'1. Your Debts'!$C$5/12),MIN(MAX((B13+B13*'1. Your Debts'!$C$5/12)*'1. Your Debts'!$D$5,'1. Your Debts'!$E$5),B13+B13*'1. Your Debts'!$C$5/12)))))</f>
        <v>0</v>
      </c>
      <c r="C14" s="15" t="n">
        <f aca="false">MAX(0,MAX(0,C13+C13*'1. Your Debts'!$C$6/12-IF('1. Your Debts'!$F$6&gt;0,MIN('1. Your Debts'!$F$6,C13+C13*'1. Your Debts'!$C$6/12),MIN(MAX((C13+C13*'1. Your Debts'!$C$6/12)*'1. Your Debts'!$D$6,'1. Your Debts'!$E$6),C13+C13*'1. Your Debts'!$C$6/12)))-MIN(MAX(0,'1. Your Debts'!$B$12-MIN('1. Your Debts'!$B$12,MAX(0,B13+B13*'1. Your Debts'!$C$5/12-IF('1. Your Debts'!$F$5&gt;0,MIN('1. Your Debts'!$F$5,B13+B13*'1. Your Debts'!$C$5/12),MIN(MAX((B13+B13*'1. Your Debts'!$C$5/12)*'1. Your Debts'!$D$5,'1. Your Debts'!$E$5),B13+B13*'1. Your Debts'!$C$5/12))))),MAX(0,C13+C13*'1. Your Debts'!$C$6/12-IF('1. Your Debts'!$F$6&gt;0,MIN('1. Your Debts'!$F$6,C13+C13*'1. Your Debts'!$C$6/12),MIN(MAX((C13+C13*'1. Your Debts'!$C$6/12)*'1. Your Debts'!$D$6,'1. Your Debts'!$E$6),C13+C13*'1. Your Debts'!$C$6/12)))))</f>
        <v>1449.73895738602</v>
      </c>
      <c r="D14" s="15" t="n">
        <f aca="false">MAX(0,MAX(0,D13+D13*'1. Your Debts'!$C$7/12-IF('1. Your Debts'!$F$7&gt;0,MIN('1. Your Debts'!$F$7,D13+D13*'1. Your Debts'!$C$7/12),MIN(MAX((D13+D13*'1. Your Debts'!$C$7/12)*'1. Your Debts'!$D$7,'1. Your Debts'!$E$7),D13+D13*'1. Your Debts'!$C$7/12)))-MIN(MAX(0,'1. Your Debts'!$B$12-MIN('1. Your Debts'!$B$12,MAX(0,B13+B13*'1. Your Debts'!$C$5/12-IF('1. Your Debts'!$F$5&gt;0,MIN('1. Your Debts'!$F$5,B13+B13*'1. Your Debts'!$C$5/12),MIN(MAX((B13+B13*'1. Your Debts'!$C$5/12)*'1. Your Debts'!$D$5,'1. Your Debts'!$E$5),B13+B13*'1. Your Debts'!$C$5/12)))+MAX(0,C13+C13*'1. Your Debts'!$C$6/12-IF('1. Your Debts'!$F$6&gt;0,MIN('1. Your Debts'!$F$6,C13+C13*'1. Your Debts'!$C$6/12),MIN(MAX((C13+C13*'1. Your Debts'!$C$6/12)*'1. Your Debts'!$D$6,'1. Your Debts'!$E$6),C13+C13*'1. Your Debts'!$C$6/12))))),MAX(0,D13+D13*'1. Your Debts'!$C$7/12-IF('1. Your Debts'!$F$7&gt;0,MIN('1. Your Debts'!$F$7,D13+D13*'1. Your Debts'!$C$7/12),MIN(MAX((D13+D13*'1. Your Debts'!$C$7/12)*'1. Your Debts'!$D$7,'1. Your Debts'!$E$7),D13+D13*'1. Your Debts'!$C$7/12)))))</f>
        <v>1328.89608664754</v>
      </c>
      <c r="E14" s="15" t="n">
        <f aca="false">MAX(0,MAX(0,E13+E13*'1. Your Debts'!$C$8/12-IF('1. Your Debts'!$F$8&gt;0,MIN('1. Your Debts'!$F$8,E13+E13*'1. Your Debts'!$C$8/12),MIN(MAX((E13+E13*'1. Your Debts'!$C$8/12)*'1. Your Debts'!$D$8,'1. Your Debts'!$E$8),E13+E13*'1. Your Debts'!$C$8/12)))-MIN(MAX(0,'1. Your Debts'!$B$12-MIN('1. Your Debts'!$B$12,MAX(0,B13+B13*'1. Your Debts'!$C$5/12-IF('1. Your Debts'!$F$5&gt;0,MIN('1. Your Debts'!$F$5,B13+B13*'1. Your Debts'!$C$5/12),MIN(MAX((B13+B13*'1. Your Debts'!$C$5/12)*'1. Your Debts'!$D$5,'1. Your Debts'!$E$5),B13+B13*'1. Your Debts'!$C$5/12)))+MAX(0,C13+C13*'1. Your Debts'!$C$6/12-IF('1. Your Debts'!$F$6&gt;0,MIN('1. Your Debts'!$F$6,C13+C13*'1. Your Debts'!$C$6/12),MIN(MAX((C13+C13*'1. Your Debts'!$C$6/12)*'1. Your Debts'!$D$6,'1. Your Debts'!$E$6),C13+C13*'1. Your Debts'!$C$6/12)))+MAX(0,D13+D13*'1. Your Debts'!$C$7/12-IF('1. Your Debts'!$F$7&gt;0,MIN('1. Your Debts'!$F$7,D13+D13*'1. Your Debts'!$C$7/12),MIN(MAX((D13+D13*'1. Your Debts'!$C$7/12)*'1. Your Debts'!$D$7,'1. Your Debts'!$E$7),D13+D13*'1. Your Debts'!$C$7/12))))),MAX(0,E13+E13*'1. Your Debts'!$C$8/12-IF('1. Your Debts'!$F$8&gt;0,MIN('1. Your Debts'!$F$8,E13+E13*'1. Your Debts'!$C$8/12),MIN(MAX((E13+E13*'1. Your Debts'!$C$8/12)*'1. Your Debts'!$D$8,'1. Your Debts'!$E$8),E13+E13*'1. Your Debts'!$C$8/12)))))</f>
        <v>1413.77609773305</v>
      </c>
      <c r="F14" s="15" t="n">
        <f aca="false">MAX(0,MAX(0,F13+F13*'1. Your Debts'!$C$9/12-IF('1. Your Debts'!$F$9&gt;0,MIN('1. Your Debts'!$F$9,F13+F13*'1. Your Debts'!$C$9/12),MIN(MAX((F13+F13*'1. Your Debts'!$C$9/12)*'1. Your Debts'!$D$9,'1. Your Debts'!$E$9),F13+F13*'1. Your Debts'!$C$9/12)))-MIN(MAX(0,'1. Your Debts'!$B$12-MIN('1. Your Debts'!$B$12,MAX(0,B13+B13*'1. Your Debts'!$C$5/12-IF('1. Your Debts'!$F$5&gt;0,MIN('1. Your Debts'!$F$5,B13+B13*'1. Your Debts'!$C$5/12),MIN(MAX((B13+B13*'1. Your Debts'!$C$5/12)*'1. Your Debts'!$D$5,'1. Your Debts'!$E$5),B13+B13*'1. Your Debts'!$C$5/12)))+MAX(0,C13+C13*'1. Your Debts'!$C$6/12-IF('1. Your Debts'!$F$6&gt;0,MIN('1. Your Debts'!$F$6,C13+C13*'1. Your Debts'!$C$6/12),MIN(MAX((C13+C13*'1. Your Debts'!$C$6/12)*'1. Your Debts'!$D$6,'1. Your Debts'!$E$6),C13+C13*'1. Your Debts'!$C$6/12)))+MAX(0,D13+D13*'1. Your Debts'!$C$7/12-IF('1. Your Debts'!$F$7&gt;0,MIN('1. Your Debts'!$F$7,D13+D13*'1. Your Debts'!$C$7/12),MIN(MAX((D13+D13*'1. Your Debts'!$C$7/12)*'1. Your Debts'!$D$7,'1. Your Debts'!$E$7),D13+D13*'1. Your Debts'!$C$7/12)))+MAX(0,E13+E13*'1. Your Debts'!$C$8/12-IF('1. Your Debts'!$F$8&gt;0,MIN('1. Your Debts'!$F$8,E13+E13*'1. Your Debts'!$C$8/12),MIN(MAX((E13+E13*'1. Your Debts'!$C$8/12)*'1. Your Debts'!$D$8,'1. Your Debts'!$E$8),E13+E13*'1. Your Debts'!$C$8/12))))),MAX(0,F13+F13*'1. Your Debts'!$C$9/12-IF('1. Your Debts'!$F$9&gt;0,MIN('1. Your Debts'!$F$9,F13+F13*'1. Your Debts'!$C$9/12),MIN(MAX((F13+F13*'1. Your Debts'!$C$9/12)*'1. Your Debts'!$D$9,'1. Your Debts'!$E$9),F13+F13*'1. Your Debts'!$C$9/12)))))</f>
        <v>5232.10214126773</v>
      </c>
      <c r="G14" s="15" t="n">
        <f aca="false">B13*'1. Your Debts'!$C$5/12+C13*'1. Your Debts'!$C$6/12+D13*'1. Your Debts'!$C$7/12+E13*'1. Your Debts'!$C$8/12+F13*'1. Your Debts'!$C$9/12</f>
        <v>104.730372625734</v>
      </c>
      <c r="H14" s="15" t="n">
        <f aca="false">SUM(B14:F14)</f>
        <v>9424.51328303434</v>
      </c>
    </row>
    <row r="15" customFormat="false" ht="15" hidden="false" customHeight="false" outlineLevel="0" collapsed="false">
      <c r="A15" s="10" t="n">
        <v>10</v>
      </c>
      <c r="B15" s="15" t="n">
        <f aca="false">MAX(0,MAX(0,B14+B14*'1. Your Debts'!$C$5/12-IF('1. Your Debts'!$F$5&gt;0,MIN('1. Your Debts'!$F$5,B14+B14*'1. Your Debts'!$C$5/12),MIN(MAX((B14+B14*'1. Your Debts'!$C$5/12)*'1. Your Debts'!$D$5,'1. Your Debts'!$E$5),B14+B14*'1. Your Debts'!$C$5/12)))-MIN('1. Your Debts'!$B$12,MAX(0,B14+B14*'1. Your Debts'!$C$5/12-IF('1. Your Debts'!$F$5&gt;0,MIN('1. Your Debts'!$F$5,B14+B14*'1. Your Debts'!$C$5/12),MIN(MAX((B14+B14*'1. Your Debts'!$C$5/12)*'1. Your Debts'!$D$5,'1. Your Debts'!$E$5),B14+B14*'1. Your Debts'!$C$5/12)))))</f>
        <v>0</v>
      </c>
      <c r="C15" s="15" t="n">
        <f aca="false">MAX(0,MAX(0,C14+C14*'1. Your Debts'!$C$6/12-IF('1. Your Debts'!$F$6&gt;0,MIN('1. Your Debts'!$F$6,C14+C14*'1. Your Debts'!$C$6/12),MIN(MAX((C14+C14*'1. Your Debts'!$C$6/12)*'1. Your Debts'!$D$6,'1. Your Debts'!$E$6),C14+C14*'1. Your Debts'!$C$6/12)))-MIN(MAX(0,'1. Your Debts'!$B$12-MIN('1. Your Debts'!$B$12,MAX(0,B14+B14*'1. Your Debts'!$C$5/12-IF('1. Your Debts'!$F$5&gt;0,MIN('1. Your Debts'!$F$5,B14+B14*'1. Your Debts'!$C$5/12),MIN(MAX((B14+B14*'1. Your Debts'!$C$5/12)*'1. Your Debts'!$D$5,'1. Your Debts'!$E$5),B14+B14*'1. Your Debts'!$C$5/12))))),MAX(0,C14+C14*'1. Your Debts'!$C$6/12-IF('1. Your Debts'!$F$6&gt;0,MIN('1. Your Debts'!$F$6,C14+C14*'1. Your Debts'!$C$6/12),MIN(MAX((C14+C14*'1. Your Debts'!$C$6/12)*'1. Your Debts'!$D$6,'1. Your Debts'!$E$6),C14+C14*'1. Your Debts'!$C$6/12)))))</f>
        <v>1190.46968892723</v>
      </c>
      <c r="D15" s="15" t="n">
        <f aca="false">MAX(0,MAX(0,D14+D14*'1. Your Debts'!$C$7/12-IF('1. Your Debts'!$F$7&gt;0,MIN('1. Your Debts'!$F$7,D14+D14*'1. Your Debts'!$C$7/12),MIN(MAX((D14+D14*'1. Your Debts'!$C$7/12)*'1. Your Debts'!$D$7,'1. Your Debts'!$E$7),D14+D14*'1. Your Debts'!$C$7/12)))-MIN(MAX(0,'1. Your Debts'!$B$12-MIN('1. Your Debts'!$B$12,MAX(0,B14+B14*'1. Your Debts'!$C$5/12-IF('1. Your Debts'!$F$5&gt;0,MIN('1. Your Debts'!$F$5,B14+B14*'1. Your Debts'!$C$5/12),MIN(MAX((B14+B14*'1. Your Debts'!$C$5/12)*'1. Your Debts'!$D$5,'1. Your Debts'!$E$5),B14+B14*'1. Your Debts'!$C$5/12)))+MAX(0,C14+C14*'1. Your Debts'!$C$6/12-IF('1. Your Debts'!$F$6&gt;0,MIN('1. Your Debts'!$F$6,C14+C14*'1. Your Debts'!$C$6/12),MIN(MAX((C14+C14*'1. Your Debts'!$C$6/12)*'1. Your Debts'!$D$6,'1. Your Debts'!$E$6),C14+C14*'1. Your Debts'!$C$6/12))))),MAX(0,D14+D14*'1. Your Debts'!$C$7/12-IF('1. Your Debts'!$F$7&gt;0,MIN('1. Your Debts'!$F$7,D14+D14*'1. Your Debts'!$C$7/12),MIN(MAX((D14+D14*'1. Your Debts'!$C$7/12)*'1. Your Debts'!$D$7,'1. Your Debts'!$E$7),D14+D14*'1. Your Debts'!$C$7/12)))))</f>
        <v>1316.08054501193</v>
      </c>
      <c r="E15" s="15" t="n">
        <f aca="false">MAX(0,MAX(0,E14+E14*'1. Your Debts'!$C$8/12-IF('1. Your Debts'!$F$8&gt;0,MIN('1. Your Debts'!$F$8,E14+E14*'1. Your Debts'!$C$8/12),MIN(MAX((E14+E14*'1. Your Debts'!$C$8/12)*'1. Your Debts'!$D$8,'1. Your Debts'!$E$8),E14+E14*'1. Your Debts'!$C$8/12)))-MIN(MAX(0,'1. Your Debts'!$B$12-MIN('1. Your Debts'!$B$12,MAX(0,B14+B14*'1. Your Debts'!$C$5/12-IF('1. Your Debts'!$F$5&gt;0,MIN('1. Your Debts'!$F$5,B14+B14*'1. Your Debts'!$C$5/12),MIN(MAX((B14+B14*'1. Your Debts'!$C$5/12)*'1. Your Debts'!$D$5,'1. Your Debts'!$E$5),B14+B14*'1. Your Debts'!$C$5/12)))+MAX(0,C14+C14*'1. Your Debts'!$C$6/12-IF('1. Your Debts'!$F$6&gt;0,MIN('1. Your Debts'!$F$6,C14+C14*'1. Your Debts'!$C$6/12),MIN(MAX((C14+C14*'1. Your Debts'!$C$6/12)*'1. Your Debts'!$D$6,'1. Your Debts'!$E$6),C14+C14*'1. Your Debts'!$C$6/12)))+MAX(0,D14+D14*'1. Your Debts'!$C$7/12-IF('1. Your Debts'!$F$7&gt;0,MIN('1. Your Debts'!$F$7,D14+D14*'1. Your Debts'!$C$7/12),MIN(MAX((D14+D14*'1. Your Debts'!$C$7/12)*'1. Your Debts'!$D$7,'1. Your Debts'!$E$7),D14+D14*'1. Your Debts'!$C$7/12))))),MAX(0,E14+E14*'1. Your Debts'!$C$8/12-IF('1. Your Debts'!$F$8&gt;0,MIN('1. Your Debts'!$F$8,E14+E14*'1. Your Debts'!$C$8/12),MIN(MAX((E14+E14*'1. Your Debts'!$C$8/12)*'1. Your Debts'!$D$8,'1. Your Debts'!$E$8),E14+E14*'1. Your Debts'!$C$8/12)))))</f>
        <v>1333.50293208444</v>
      </c>
      <c r="F15" s="15" t="n">
        <f aca="false">MAX(0,MAX(0,F14+F14*'1. Your Debts'!$C$9/12-IF('1. Your Debts'!$F$9&gt;0,MIN('1. Your Debts'!$F$9,F14+F14*'1. Your Debts'!$C$9/12),MIN(MAX((F14+F14*'1. Your Debts'!$C$9/12)*'1. Your Debts'!$D$9,'1. Your Debts'!$E$9),F14+F14*'1. Your Debts'!$C$9/12)))-MIN(MAX(0,'1. Your Debts'!$B$12-MIN('1. Your Debts'!$B$12,MAX(0,B14+B14*'1. Your Debts'!$C$5/12-IF('1. Your Debts'!$F$5&gt;0,MIN('1. Your Debts'!$F$5,B14+B14*'1. Your Debts'!$C$5/12),MIN(MAX((B14+B14*'1. Your Debts'!$C$5/12)*'1. Your Debts'!$D$5,'1. Your Debts'!$E$5),B14+B14*'1. Your Debts'!$C$5/12)))+MAX(0,C14+C14*'1. Your Debts'!$C$6/12-IF('1. Your Debts'!$F$6&gt;0,MIN('1. Your Debts'!$F$6,C14+C14*'1. Your Debts'!$C$6/12),MIN(MAX((C14+C14*'1. Your Debts'!$C$6/12)*'1. Your Debts'!$D$6,'1. Your Debts'!$E$6),C14+C14*'1. Your Debts'!$C$6/12)))+MAX(0,D14+D14*'1. Your Debts'!$C$7/12-IF('1. Your Debts'!$F$7&gt;0,MIN('1. Your Debts'!$F$7,D14+D14*'1. Your Debts'!$C$7/12),MIN(MAX((D14+D14*'1. Your Debts'!$C$7/12)*'1. Your Debts'!$D$7,'1. Your Debts'!$E$7),D14+D14*'1. Your Debts'!$C$7/12)))+MAX(0,E14+E14*'1. Your Debts'!$C$8/12-IF('1. Your Debts'!$F$8&gt;0,MIN('1. Your Debts'!$F$8,E14+E14*'1. Your Debts'!$C$8/12),MIN(MAX((E14+E14*'1. Your Debts'!$C$8/12)*'1. Your Debts'!$D$8,'1. Your Debts'!$E$8),E14+E14*'1. Your Debts'!$C$8/12))))),MAX(0,F14+F14*'1. Your Debts'!$C$9/12-IF('1. Your Debts'!$F$9&gt;0,MIN('1. Your Debts'!$F$9,F14+F14*'1. Your Debts'!$C$9/12),MIN(MAX((F14+F14*'1. Your Debts'!$C$9/12)*'1. Your Debts'!$D$9,'1. Your Debts'!$E$9),F14+F14*'1. Your Debts'!$C$9/12)))))</f>
        <v>5086.54681369774</v>
      </c>
      <c r="G15" s="15" t="n">
        <f aca="false">B14*'1. Your Debts'!$C$5/12+C14*'1. Your Debts'!$C$6/12+D14*'1. Your Debts'!$C$7/12+E14*'1. Your Debts'!$C$8/12+F14*'1. Your Debts'!$C$9/12</f>
        <v>97.7674719162138</v>
      </c>
      <c r="H15" s="15" t="n">
        <f aca="false">SUM(B15:F15)</f>
        <v>8926.59997972135</v>
      </c>
    </row>
    <row r="16" customFormat="false" ht="15" hidden="false" customHeight="false" outlineLevel="0" collapsed="false">
      <c r="A16" s="10" t="n">
        <v>11</v>
      </c>
      <c r="B16" s="15" t="n">
        <f aca="false">MAX(0,MAX(0,B15+B15*'1. Your Debts'!$C$5/12-IF('1. Your Debts'!$F$5&gt;0,MIN('1. Your Debts'!$F$5,B15+B15*'1. Your Debts'!$C$5/12),MIN(MAX((B15+B15*'1. Your Debts'!$C$5/12)*'1. Your Debts'!$D$5,'1. Your Debts'!$E$5),B15+B15*'1. Your Debts'!$C$5/12)))-MIN('1. Your Debts'!$B$12,MAX(0,B15+B15*'1. Your Debts'!$C$5/12-IF('1. Your Debts'!$F$5&gt;0,MIN('1. Your Debts'!$F$5,B15+B15*'1. Your Debts'!$C$5/12),MIN(MAX((B15+B15*'1. Your Debts'!$C$5/12)*'1. Your Debts'!$D$5,'1. Your Debts'!$E$5),B15+B15*'1. Your Debts'!$C$5/12)))))</f>
        <v>0</v>
      </c>
      <c r="C16" s="15" t="n">
        <f aca="false">MAX(0,MAX(0,C15+C15*'1. Your Debts'!$C$6/12-IF('1. Your Debts'!$F$6&gt;0,MIN('1. Your Debts'!$F$6,C15+C15*'1. Your Debts'!$C$6/12),MIN(MAX((C15+C15*'1. Your Debts'!$C$6/12)*'1. Your Debts'!$D$6,'1. Your Debts'!$E$6),C15+C15*'1. Your Debts'!$C$6/12)))-MIN(MAX(0,'1. Your Debts'!$B$12-MIN('1. Your Debts'!$B$12,MAX(0,B15+B15*'1. Your Debts'!$C$5/12-IF('1. Your Debts'!$F$5&gt;0,MIN('1. Your Debts'!$F$5,B15+B15*'1. Your Debts'!$C$5/12),MIN(MAX((B15+B15*'1. Your Debts'!$C$5/12)*'1. Your Debts'!$D$5,'1. Your Debts'!$E$5),B15+B15*'1. Your Debts'!$C$5/12))))),MAX(0,C15+C15*'1. Your Debts'!$C$6/12-IF('1. Your Debts'!$F$6&gt;0,MIN('1. Your Debts'!$F$6,C15+C15*'1. Your Debts'!$C$6/12),MIN(MAX((C15+C15*'1. Your Debts'!$C$6/12)*'1. Your Debts'!$D$6,'1. Your Debts'!$E$6),C15+C15*'1. Your Debts'!$C$6/12)))))</f>
        <v>932.858123353653</v>
      </c>
      <c r="D16" s="15" t="n">
        <f aca="false">MAX(0,MAX(0,D15+D15*'1. Your Debts'!$C$7/12-IF('1. Your Debts'!$F$7&gt;0,MIN('1. Your Debts'!$F$7,D15+D15*'1. Your Debts'!$C$7/12),MIN(MAX((D15+D15*'1. Your Debts'!$C$7/12)*'1. Your Debts'!$D$7,'1. Your Debts'!$E$7),D15+D15*'1. Your Debts'!$C$7/12)))-MIN(MAX(0,'1. Your Debts'!$B$12-MIN('1. Your Debts'!$B$12,MAX(0,B15+B15*'1. Your Debts'!$C$5/12-IF('1. Your Debts'!$F$5&gt;0,MIN('1. Your Debts'!$F$5,B15+B15*'1. Your Debts'!$C$5/12),MIN(MAX((B15+B15*'1. Your Debts'!$C$5/12)*'1. Your Debts'!$D$5,'1. Your Debts'!$E$5),B15+B15*'1. Your Debts'!$C$5/12)))+MAX(0,C15+C15*'1. Your Debts'!$C$6/12-IF('1. Your Debts'!$F$6&gt;0,MIN('1. Your Debts'!$F$6,C15+C15*'1. Your Debts'!$C$6/12),MIN(MAX((C15+C15*'1. Your Debts'!$C$6/12)*'1. Your Debts'!$D$6,'1. Your Debts'!$E$6),C15+C15*'1. Your Debts'!$C$6/12))))),MAX(0,D15+D15*'1. Your Debts'!$C$7/12-IF('1. Your Debts'!$F$7&gt;0,MIN('1. Your Debts'!$F$7,D15+D15*'1. Your Debts'!$C$7/12),MIN(MAX((D15+D15*'1. Your Debts'!$C$7/12)*'1. Your Debts'!$D$7,'1. Your Debts'!$E$7),D15+D15*'1. Your Debts'!$C$7/12)))))</f>
        <v>1303.38859325598</v>
      </c>
      <c r="E16" s="15" t="n">
        <f aca="false">MAX(0,MAX(0,E15+E15*'1. Your Debts'!$C$8/12-IF('1. Your Debts'!$F$8&gt;0,MIN('1. Your Debts'!$F$8,E15+E15*'1. Your Debts'!$C$8/12),MIN(MAX((E15+E15*'1. Your Debts'!$C$8/12)*'1. Your Debts'!$D$8,'1. Your Debts'!$E$8),E15+E15*'1. Your Debts'!$C$8/12)))-MIN(MAX(0,'1. Your Debts'!$B$12-MIN('1. Your Debts'!$B$12,MAX(0,B15+B15*'1. Your Debts'!$C$5/12-IF('1. Your Debts'!$F$5&gt;0,MIN('1. Your Debts'!$F$5,B15+B15*'1. Your Debts'!$C$5/12),MIN(MAX((B15+B15*'1. Your Debts'!$C$5/12)*'1. Your Debts'!$D$5,'1. Your Debts'!$E$5),B15+B15*'1. Your Debts'!$C$5/12)))+MAX(0,C15+C15*'1. Your Debts'!$C$6/12-IF('1. Your Debts'!$F$6&gt;0,MIN('1. Your Debts'!$F$6,C15+C15*'1. Your Debts'!$C$6/12),MIN(MAX((C15+C15*'1. Your Debts'!$C$6/12)*'1. Your Debts'!$D$6,'1. Your Debts'!$E$6),C15+C15*'1. Your Debts'!$C$6/12)))+MAX(0,D15+D15*'1. Your Debts'!$C$7/12-IF('1. Your Debts'!$F$7&gt;0,MIN('1. Your Debts'!$F$7,D15+D15*'1. Your Debts'!$C$7/12),MIN(MAX((D15+D15*'1. Your Debts'!$C$7/12)*'1. Your Debts'!$D$7,'1. Your Debts'!$E$7),D15+D15*'1. Your Debts'!$C$7/12))))),MAX(0,E15+E15*'1. Your Debts'!$C$8/12-IF('1. Your Debts'!$F$8&gt;0,MIN('1. Your Debts'!$F$8,E15+E15*'1. Your Debts'!$C$8/12),MIN(MAX((E15+E15*'1. Your Debts'!$C$8/12)*'1. Your Debts'!$D$8,'1. Your Debts'!$E$8),E15+E15*'1. Your Debts'!$C$8/12)))))</f>
        <v>1252.39358762699</v>
      </c>
      <c r="F16" s="15" t="n">
        <f aca="false">MAX(0,MAX(0,F15+F15*'1. Your Debts'!$C$9/12-IF('1. Your Debts'!$F$9&gt;0,MIN('1. Your Debts'!$F$9,F15+F15*'1. Your Debts'!$C$9/12),MIN(MAX((F15+F15*'1. Your Debts'!$C$9/12)*'1. Your Debts'!$D$9,'1. Your Debts'!$E$9),F15+F15*'1. Your Debts'!$C$9/12)))-MIN(MAX(0,'1. Your Debts'!$B$12-MIN('1. Your Debts'!$B$12,MAX(0,B15+B15*'1. Your Debts'!$C$5/12-IF('1. Your Debts'!$F$5&gt;0,MIN('1. Your Debts'!$F$5,B15+B15*'1. Your Debts'!$C$5/12),MIN(MAX((B15+B15*'1. Your Debts'!$C$5/12)*'1. Your Debts'!$D$5,'1. Your Debts'!$E$5),B15+B15*'1. Your Debts'!$C$5/12)))+MAX(0,C15+C15*'1. Your Debts'!$C$6/12-IF('1. Your Debts'!$F$6&gt;0,MIN('1. Your Debts'!$F$6,C15+C15*'1. Your Debts'!$C$6/12),MIN(MAX((C15+C15*'1. Your Debts'!$C$6/12)*'1. Your Debts'!$D$6,'1. Your Debts'!$E$6),C15+C15*'1. Your Debts'!$C$6/12)))+MAX(0,D15+D15*'1. Your Debts'!$C$7/12-IF('1. Your Debts'!$F$7&gt;0,MIN('1. Your Debts'!$F$7,D15+D15*'1. Your Debts'!$C$7/12),MIN(MAX((D15+D15*'1. Your Debts'!$C$7/12)*'1. Your Debts'!$D$7,'1. Your Debts'!$E$7),D15+D15*'1. Your Debts'!$C$7/12)))+MAX(0,E15+E15*'1. Your Debts'!$C$8/12-IF('1. Your Debts'!$F$8&gt;0,MIN('1. Your Debts'!$F$8,E15+E15*'1. Your Debts'!$C$8/12),MIN(MAX((E15+E15*'1. Your Debts'!$C$8/12)*'1. Your Debts'!$D$8,'1. Your Debts'!$E$8),E15+E15*'1. Your Debts'!$C$8/12))))),MAX(0,F15+F15*'1. Your Debts'!$C$9/12-IF('1. Your Debts'!$F$9&gt;0,MIN('1. Your Debts'!$F$9,F15+F15*'1. Your Debts'!$C$9/12),MIN(MAX((F15+F15*'1. Your Debts'!$C$9/12)*'1. Your Debts'!$D$9,'1. Your Debts'!$E$9),F15+F15*'1. Your Debts'!$C$9/12)))))</f>
        <v>4940.03324688792</v>
      </c>
      <c r="G16" s="15" t="n">
        <f aca="false">B15*'1. Your Debts'!$C$5/12+C15*'1. Your Debts'!$C$6/12+D15*'1. Your Debts'!$C$7/12+E15*'1. Your Debts'!$C$8/12+F15*'1. Your Debts'!$C$9/12</f>
        <v>90.823487213689</v>
      </c>
      <c r="H16" s="15" t="n">
        <f aca="false">SUM(B16:F16)</f>
        <v>8428.67355112453</v>
      </c>
    </row>
    <row r="17" customFormat="false" ht="15" hidden="false" customHeight="false" outlineLevel="0" collapsed="false">
      <c r="A17" s="10" t="n">
        <v>12</v>
      </c>
      <c r="B17" s="15" t="n">
        <f aca="false">MAX(0,MAX(0,B16+B16*'1. Your Debts'!$C$5/12-IF('1. Your Debts'!$F$5&gt;0,MIN('1. Your Debts'!$F$5,B16+B16*'1. Your Debts'!$C$5/12),MIN(MAX((B16+B16*'1. Your Debts'!$C$5/12)*'1. Your Debts'!$D$5,'1. Your Debts'!$E$5),B16+B16*'1. Your Debts'!$C$5/12)))-MIN('1. Your Debts'!$B$12,MAX(0,B16+B16*'1. Your Debts'!$C$5/12-IF('1. Your Debts'!$F$5&gt;0,MIN('1. Your Debts'!$F$5,B16+B16*'1. Your Debts'!$C$5/12),MIN(MAX((B16+B16*'1. Your Debts'!$C$5/12)*'1. Your Debts'!$D$5,'1. Your Debts'!$E$5),B16+B16*'1. Your Debts'!$C$5/12)))))</f>
        <v>0</v>
      </c>
      <c r="C17" s="15" t="n">
        <f aca="false">MAX(0,MAX(0,C16+C16*'1. Your Debts'!$C$6/12-IF('1. Your Debts'!$F$6&gt;0,MIN('1. Your Debts'!$F$6,C16+C16*'1. Your Debts'!$C$6/12),MIN(MAX((C16+C16*'1. Your Debts'!$C$6/12)*'1. Your Debts'!$D$6,'1. Your Debts'!$E$6),C16+C16*'1. Your Debts'!$C$6/12)))-MIN(MAX(0,'1. Your Debts'!$B$12-MIN('1. Your Debts'!$B$12,MAX(0,B16+B16*'1. Your Debts'!$C$5/12-IF('1. Your Debts'!$F$5&gt;0,MIN('1. Your Debts'!$F$5,B16+B16*'1. Your Debts'!$C$5/12),MIN(MAX((B16+B16*'1. Your Debts'!$C$5/12)*'1. Your Debts'!$D$5,'1. Your Debts'!$E$5),B16+B16*'1. Your Debts'!$C$5/12))))),MAX(0,C16+C16*'1. Your Debts'!$C$6/12-IF('1. Your Debts'!$F$6&gt;0,MIN('1. Your Debts'!$F$6,C16+C16*'1. Your Debts'!$C$6/12),MIN(MAX((C16+C16*'1. Your Debts'!$C$6/12)*'1. Your Debts'!$D$6,'1. Your Debts'!$E$6),C16+C16*'1. Your Debts'!$C$6/12)))))</f>
        <v>675.660165874318</v>
      </c>
      <c r="D17" s="15" t="n">
        <f aca="false">MAX(0,MAX(0,D16+D16*'1. Your Debts'!$C$7/12-IF('1. Your Debts'!$F$7&gt;0,MIN('1. Your Debts'!$F$7,D16+D16*'1. Your Debts'!$C$7/12),MIN(MAX((D16+D16*'1. Your Debts'!$C$7/12)*'1. Your Debts'!$D$7,'1. Your Debts'!$E$7),D16+D16*'1. Your Debts'!$C$7/12)))-MIN(MAX(0,'1. Your Debts'!$B$12-MIN('1. Your Debts'!$B$12,MAX(0,B16+B16*'1. Your Debts'!$C$5/12-IF('1. Your Debts'!$F$5&gt;0,MIN('1. Your Debts'!$F$5,B16+B16*'1. Your Debts'!$C$5/12),MIN(MAX((B16+B16*'1. Your Debts'!$C$5/12)*'1. Your Debts'!$D$5,'1. Your Debts'!$E$5),B16+B16*'1. Your Debts'!$C$5/12)))+MAX(0,C16+C16*'1. Your Debts'!$C$6/12-IF('1. Your Debts'!$F$6&gt;0,MIN('1. Your Debts'!$F$6,C16+C16*'1. Your Debts'!$C$6/12),MIN(MAX((C16+C16*'1. Your Debts'!$C$6/12)*'1. Your Debts'!$D$6,'1. Your Debts'!$E$6),C16+C16*'1. Your Debts'!$C$6/12))))),MAX(0,D16+D16*'1. Your Debts'!$C$7/12-IF('1. Your Debts'!$F$7&gt;0,MIN('1. Your Debts'!$F$7,D16+D16*'1. Your Debts'!$C$7/12),MIN(MAX((D16+D16*'1. Your Debts'!$C$7/12)*'1. Your Debts'!$D$7,'1. Your Debts'!$E$7),D16+D16*'1. Your Debts'!$C$7/12)))))</f>
        <v>1290.81903950976</v>
      </c>
      <c r="E17" s="15" t="n">
        <f aca="false">MAX(0,MAX(0,E16+E16*'1. Your Debts'!$C$8/12-IF('1. Your Debts'!$F$8&gt;0,MIN('1. Your Debts'!$F$8,E16+E16*'1. Your Debts'!$C$8/12),MIN(MAX((E16+E16*'1. Your Debts'!$C$8/12)*'1. Your Debts'!$D$8,'1. Your Debts'!$E$8),E16+E16*'1. Your Debts'!$C$8/12)))-MIN(MAX(0,'1. Your Debts'!$B$12-MIN('1. Your Debts'!$B$12,MAX(0,B16+B16*'1. Your Debts'!$C$5/12-IF('1. Your Debts'!$F$5&gt;0,MIN('1. Your Debts'!$F$5,B16+B16*'1. Your Debts'!$C$5/12),MIN(MAX((B16+B16*'1. Your Debts'!$C$5/12)*'1. Your Debts'!$D$5,'1. Your Debts'!$E$5),B16+B16*'1. Your Debts'!$C$5/12)))+MAX(0,C16+C16*'1. Your Debts'!$C$6/12-IF('1. Your Debts'!$F$6&gt;0,MIN('1. Your Debts'!$F$6,C16+C16*'1. Your Debts'!$C$6/12),MIN(MAX((C16+C16*'1. Your Debts'!$C$6/12)*'1. Your Debts'!$D$6,'1. Your Debts'!$E$6),C16+C16*'1. Your Debts'!$C$6/12)))+MAX(0,D16+D16*'1. Your Debts'!$C$7/12-IF('1. Your Debts'!$F$7&gt;0,MIN('1. Your Debts'!$F$7,D16+D16*'1. Your Debts'!$C$7/12),MIN(MAX((D16+D16*'1. Your Debts'!$C$7/12)*'1. Your Debts'!$D$7,'1. Your Debts'!$E$7),D16+D16*'1. Your Debts'!$C$7/12))))),MAX(0,E16+E16*'1. Your Debts'!$C$8/12-IF('1. Your Debts'!$F$8&gt;0,MIN('1. Your Debts'!$F$8,E16+E16*'1. Your Debts'!$C$8/12),MIN(MAX((E16+E16*'1. Your Debts'!$C$8/12)*'1. Your Debts'!$D$8,'1. Your Debts'!$E$8),E16+E16*'1. Your Debts'!$C$8/12)))))</f>
        <v>1170.43935416477</v>
      </c>
      <c r="F17" s="15" t="n">
        <f aca="false">MAX(0,MAX(0,F16+F16*'1. Your Debts'!$C$9/12-IF('1. Your Debts'!$F$9&gt;0,MIN('1. Your Debts'!$F$9,F16+F16*'1. Your Debts'!$C$9/12),MIN(MAX((F16+F16*'1. Your Debts'!$C$9/12)*'1. Your Debts'!$D$9,'1. Your Debts'!$E$9),F16+F16*'1. Your Debts'!$C$9/12)))-MIN(MAX(0,'1. Your Debts'!$B$12-MIN('1. Your Debts'!$B$12,MAX(0,B16+B16*'1. Your Debts'!$C$5/12-IF('1. Your Debts'!$F$5&gt;0,MIN('1. Your Debts'!$F$5,B16+B16*'1. Your Debts'!$C$5/12),MIN(MAX((B16+B16*'1. Your Debts'!$C$5/12)*'1. Your Debts'!$D$5,'1. Your Debts'!$E$5),B16+B16*'1. Your Debts'!$C$5/12)))+MAX(0,C16+C16*'1. Your Debts'!$C$6/12-IF('1. Your Debts'!$F$6&gt;0,MIN('1. Your Debts'!$F$6,C16+C16*'1. Your Debts'!$C$6/12),MIN(MAX((C16+C16*'1. Your Debts'!$C$6/12)*'1. Your Debts'!$D$6,'1. Your Debts'!$E$6),C16+C16*'1. Your Debts'!$C$6/12)))+MAX(0,D16+D16*'1. Your Debts'!$C$7/12-IF('1. Your Debts'!$F$7&gt;0,MIN('1. Your Debts'!$F$7,D16+D16*'1. Your Debts'!$C$7/12),MIN(MAX((D16+D16*'1. Your Debts'!$C$7/12)*'1. Your Debts'!$D$7,'1. Your Debts'!$E$7),D16+D16*'1. Your Debts'!$C$7/12)))+MAX(0,E16+E16*'1. Your Debts'!$C$8/12-IF('1. Your Debts'!$F$8&gt;0,MIN('1. Your Debts'!$F$8,E16+E16*'1. Your Debts'!$C$8/12),MIN(MAX((E16+E16*'1. Your Debts'!$C$8/12)*'1. Your Debts'!$D$8,'1. Your Debts'!$E$8),E16+E16*'1. Your Debts'!$C$8/12))))),MAX(0,F16+F16*'1. Your Debts'!$C$9/12-IF('1. Your Debts'!$F$9&gt;0,MIN('1. Your Debts'!$F$9,F16+F16*'1. Your Debts'!$C$9/12),MIN(MAX((F16+F16*'1. Your Debts'!$C$9/12)*'1. Your Debts'!$D$9,'1. Your Debts'!$E$9),F16+F16*'1. Your Debts'!$C$9/12)))))</f>
        <v>4792.55513242993</v>
      </c>
      <c r="G17" s="15" t="n">
        <f aca="false">B16*'1. Your Debts'!$C$5/12+C16*'1. Your Debts'!$C$6/12+D16*'1. Your Debts'!$C$7/12+E16*'1. Your Debts'!$C$8/12+F16*'1. Your Debts'!$C$9/12</f>
        <v>83.8980649442404</v>
      </c>
      <c r="H17" s="15" t="n">
        <f aca="false">SUM(B17:F17)</f>
        <v>7929.47369197878</v>
      </c>
    </row>
    <row r="18" customFormat="false" ht="15" hidden="false" customHeight="false" outlineLevel="0" collapsed="false">
      <c r="A18" s="10" t="n">
        <v>13</v>
      </c>
      <c r="B18" s="15" t="n">
        <f aca="false">MAX(0,MAX(0,B17+B17*'1. Your Debts'!$C$5/12-IF('1. Your Debts'!$F$5&gt;0,MIN('1. Your Debts'!$F$5,B17+B17*'1. Your Debts'!$C$5/12),MIN(MAX((B17+B17*'1. Your Debts'!$C$5/12)*'1. Your Debts'!$D$5,'1. Your Debts'!$E$5),B17+B17*'1. Your Debts'!$C$5/12)))-MIN('1. Your Debts'!$B$12,MAX(0,B17+B17*'1. Your Debts'!$C$5/12-IF('1. Your Debts'!$F$5&gt;0,MIN('1. Your Debts'!$F$5,B17+B17*'1. Your Debts'!$C$5/12),MIN(MAX((B17+B17*'1. Your Debts'!$C$5/12)*'1. Your Debts'!$D$5,'1. Your Debts'!$E$5),B17+B17*'1. Your Debts'!$C$5/12)))))</f>
        <v>0</v>
      </c>
      <c r="C18" s="15" t="n">
        <f aca="false">MAX(0,MAX(0,C17+C17*'1. Your Debts'!$C$6/12-IF('1. Your Debts'!$F$6&gt;0,MIN('1. Your Debts'!$F$6,C17+C17*'1. Your Debts'!$C$6/12),MIN(MAX((C17+C17*'1. Your Debts'!$C$6/12)*'1. Your Debts'!$D$6,'1. Your Debts'!$E$6),C17+C17*'1. Your Debts'!$C$6/12)))-MIN(MAX(0,'1. Your Debts'!$B$12-MIN('1. Your Debts'!$B$12,MAX(0,B17+B17*'1. Your Debts'!$C$5/12-IF('1. Your Debts'!$F$5&gt;0,MIN('1. Your Debts'!$F$5,B17+B17*'1. Your Debts'!$C$5/12),MIN(MAX((B17+B17*'1. Your Debts'!$C$5/12)*'1. Your Debts'!$D$5,'1. Your Debts'!$E$5),B17+B17*'1. Your Debts'!$C$5/12))))),MAX(0,C17+C17*'1. Your Debts'!$C$6/12-IF('1. Your Debts'!$F$6&gt;0,MIN('1. Your Debts'!$F$6,C17+C17*'1. Your Debts'!$C$6/12),MIN(MAX((C17+C17*'1. Your Debts'!$C$6/12)*'1. Your Debts'!$D$6,'1. Your Debts'!$E$6),C17+C17*'1. Your Debts'!$C$6/12)))))</f>
        <v>413.554014039753</v>
      </c>
      <c r="D18" s="15" t="n">
        <f aca="false">MAX(0,MAX(0,D17+D17*'1. Your Debts'!$C$7/12-IF('1. Your Debts'!$F$7&gt;0,MIN('1. Your Debts'!$F$7,D17+D17*'1. Your Debts'!$C$7/12),MIN(MAX((D17+D17*'1. Your Debts'!$C$7/12)*'1. Your Debts'!$D$7,'1. Your Debts'!$E$7),D17+D17*'1. Your Debts'!$C$7/12)))-MIN(MAX(0,'1. Your Debts'!$B$12-MIN('1. Your Debts'!$B$12,MAX(0,B17+B17*'1. Your Debts'!$C$5/12-IF('1. Your Debts'!$F$5&gt;0,MIN('1. Your Debts'!$F$5,B17+B17*'1. Your Debts'!$C$5/12),MIN(MAX((B17+B17*'1. Your Debts'!$C$5/12)*'1. Your Debts'!$D$5,'1. Your Debts'!$E$5),B17+B17*'1. Your Debts'!$C$5/12)))+MAX(0,C17+C17*'1. Your Debts'!$C$6/12-IF('1. Your Debts'!$F$6&gt;0,MIN('1. Your Debts'!$F$6,C17+C17*'1. Your Debts'!$C$6/12),MIN(MAX((C17+C17*'1. Your Debts'!$C$6/12)*'1. Your Debts'!$D$6,'1. Your Debts'!$E$6),C17+C17*'1. Your Debts'!$C$6/12))))),MAX(0,D17+D17*'1. Your Debts'!$C$7/12-IF('1. Your Debts'!$F$7&gt;0,MIN('1. Your Debts'!$F$7,D17+D17*'1. Your Debts'!$C$7/12),MIN(MAX((D17+D17*'1. Your Debts'!$C$7/12)*'1. Your Debts'!$D$7,'1. Your Debts'!$E$7),D17+D17*'1. Your Debts'!$C$7/12)))))</f>
        <v>1278.37070339749</v>
      </c>
      <c r="E18" s="15" t="n">
        <f aca="false">MAX(0,MAX(0,E17+E17*'1. Your Debts'!$C$8/12-IF('1. Your Debts'!$F$8&gt;0,MIN('1. Your Debts'!$F$8,E17+E17*'1. Your Debts'!$C$8/12),MIN(MAX((E17+E17*'1. Your Debts'!$C$8/12)*'1. Your Debts'!$D$8,'1. Your Debts'!$E$8),E17+E17*'1. Your Debts'!$C$8/12)))-MIN(MAX(0,'1. Your Debts'!$B$12-MIN('1. Your Debts'!$B$12,MAX(0,B17+B17*'1. Your Debts'!$C$5/12-IF('1. Your Debts'!$F$5&gt;0,MIN('1. Your Debts'!$F$5,B17+B17*'1. Your Debts'!$C$5/12),MIN(MAX((B17+B17*'1. Your Debts'!$C$5/12)*'1. Your Debts'!$D$5,'1. Your Debts'!$E$5),B17+B17*'1. Your Debts'!$C$5/12)))+MAX(0,C17+C17*'1. Your Debts'!$C$6/12-IF('1. Your Debts'!$F$6&gt;0,MIN('1. Your Debts'!$F$6,C17+C17*'1. Your Debts'!$C$6/12),MIN(MAX((C17+C17*'1. Your Debts'!$C$6/12)*'1. Your Debts'!$D$6,'1. Your Debts'!$E$6),C17+C17*'1. Your Debts'!$C$6/12)))+MAX(0,D17+D17*'1. Your Debts'!$C$7/12-IF('1. Your Debts'!$F$7&gt;0,MIN('1. Your Debts'!$F$7,D17+D17*'1. Your Debts'!$C$7/12),MIN(MAX((D17+D17*'1. Your Debts'!$C$7/12)*'1. Your Debts'!$D$7,'1. Your Debts'!$E$7),D17+D17*'1. Your Debts'!$C$7/12))))),MAX(0,E17+E17*'1. Your Debts'!$C$8/12-IF('1. Your Debts'!$F$8&gt;0,MIN('1. Your Debts'!$F$8,E17+E17*'1. Your Debts'!$C$8/12),MIN(MAX((E17+E17*'1. Your Debts'!$C$8/12)*'1. Your Debts'!$D$8,'1. Your Debts'!$E$8),E17+E17*'1. Your Debts'!$C$8/12)))))</f>
        <v>1087.63143077065</v>
      </c>
      <c r="F18" s="15" t="n">
        <f aca="false">MAX(0,MAX(0,F17+F17*'1. Your Debts'!$C$9/12-IF('1. Your Debts'!$F$9&gt;0,MIN('1. Your Debts'!$F$9,F17+F17*'1. Your Debts'!$C$9/12),MIN(MAX((F17+F17*'1. Your Debts'!$C$9/12)*'1. Your Debts'!$D$9,'1. Your Debts'!$E$9),F17+F17*'1. Your Debts'!$C$9/12)))-MIN(MAX(0,'1. Your Debts'!$B$12-MIN('1. Your Debts'!$B$12,MAX(0,B17+B17*'1. Your Debts'!$C$5/12-IF('1. Your Debts'!$F$5&gt;0,MIN('1. Your Debts'!$F$5,B17+B17*'1. Your Debts'!$C$5/12),MIN(MAX((B17+B17*'1. Your Debts'!$C$5/12)*'1. Your Debts'!$D$5,'1. Your Debts'!$E$5),B17+B17*'1. Your Debts'!$C$5/12)))+MAX(0,C17+C17*'1. Your Debts'!$C$6/12-IF('1. Your Debts'!$F$6&gt;0,MIN('1. Your Debts'!$F$6,C17+C17*'1. Your Debts'!$C$6/12),MIN(MAX((C17+C17*'1. Your Debts'!$C$6/12)*'1. Your Debts'!$D$6,'1. Your Debts'!$E$6),C17+C17*'1. Your Debts'!$C$6/12)))+MAX(0,D17+D17*'1. Your Debts'!$C$7/12-IF('1. Your Debts'!$F$7&gt;0,MIN('1. Your Debts'!$F$7,D17+D17*'1. Your Debts'!$C$7/12),MIN(MAX((D17+D17*'1. Your Debts'!$C$7/12)*'1. Your Debts'!$D$7,'1. Your Debts'!$E$7),D17+D17*'1. Your Debts'!$C$7/12)))+MAX(0,E17+E17*'1. Your Debts'!$C$8/12-IF('1. Your Debts'!$F$8&gt;0,MIN('1. Your Debts'!$F$8,E17+E17*'1. Your Debts'!$C$8/12),MIN(MAX((E17+E17*'1. Your Debts'!$C$8/12)*'1. Your Debts'!$D$8,'1. Your Debts'!$E$8),E17+E17*'1. Your Debts'!$C$8/12))))),MAX(0,F17+F17*'1. Your Debts'!$C$9/12-IF('1. Your Debts'!$F$9&gt;0,MIN('1. Your Debts'!$F$9,F17+F17*'1. Your Debts'!$C$9/12),MIN(MAX((F17+F17*'1. Your Debts'!$C$9/12)*'1. Your Debts'!$D$9,'1. Your Debts'!$E$9),F17+F17*'1. Your Debts'!$C$9/12)))))</f>
        <v>4644.1061203851</v>
      </c>
      <c r="G18" s="15" t="n">
        <f aca="false">B17*'1. Your Debts'!$C$5/12+C17*'1. Your Debts'!$C$6/12+D17*'1. Your Debts'!$C$7/12+E17*'1. Your Debts'!$C$8/12+F17*'1. Your Debts'!$C$9/12</f>
        <v>76.9673125987604</v>
      </c>
      <c r="H18" s="15" t="n">
        <f aca="false">SUM(B18:F18)</f>
        <v>7423.66226859299</v>
      </c>
    </row>
    <row r="19" customFormat="false" ht="15" hidden="false" customHeight="false" outlineLevel="0" collapsed="false">
      <c r="A19" s="10" t="n">
        <v>14</v>
      </c>
      <c r="B19" s="15" t="n">
        <f aca="false">MAX(0,MAX(0,B18+B18*'1. Your Debts'!$C$5/12-IF('1. Your Debts'!$F$5&gt;0,MIN('1. Your Debts'!$F$5,B18+B18*'1. Your Debts'!$C$5/12),MIN(MAX((B18+B18*'1. Your Debts'!$C$5/12)*'1. Your Debts'!$D$5,'1. Your Debts'!$E$5),B18+B18*'1. Your Debts'!$C$5/12)))-MIN('1. Your Debts'!$B$12,MAX(0,B18+B18*'1. Your Debts'!$C$5/12-IF('1. Your Debts'!$F$5&gt;0,MIN('1. Your Debts'!$F$5,B18+B18*'1. Your Debts'!$C$5/12),MIN(MAX((B18+B18*'1. Your Debts'!$C$5/12)*'1. Your Debts'!$D$5,'1. Your Debts'!$E$5),B18+B18*'1. Your Debts'!$C$5/12)))))</f>
        <v>0</v>
      </c>
      <c r="C19" s="15" t="n">
        <f aca="false">MAX(0,MAX(0,C18+C18*'1. Your Debts'!$C$6/12-IF('1. Your Debts'!$F$6&gt;0,MIN('1. Your Debts'!$F$6,C18+C18*'1. Your Debts'!$C$6/12),MIN(MAX((C18+C18*'1. Your Debts'!$C$6/12)*'1. Your Debts'!$D$6,'1. Your Debts'!$E$6),C18+C18*'1. Your Debts'!$C$6/12)))-MIN(MAX(0,'1. Your Debts'!$B$12-MIN('1. Your Debts'!$B$12,MAX(0,B18+B18*'1. Your Debts'!$C$5/12-IF('1. Your Debts'!$F$5&gt;0,MIN('1. Your Debts'!$F$5,B18+B18*'1. Your Debts'!$C$5/12),MIN(MAX((B18+B18*'1. Your Debts'!$C$5/12)*'1. Your Debts'!$D$5,'1. Your Debts'!$E$5),B18+B18*'1. Your Debts'!$C$5/12))))),MAX(0,C18+C18*'1. Your Debts'!$C$6/12-IF('1. Your Debts'!$F$6&gt;0,MIN('1. Your Debts'!$F$6,C18+C18*'1. Your Debts'!$C$6/12),MIN(MAX((C18+C18*'1. Your Debts'!$C$6/12)*'1. Your Debts'!$D$6,'1. Your Debts'!$E$6),C18+C18*'1. Your Debts'!$C$6/12)))))</f>
        <v>146.446003141012</v>
      </c>
      <c r="D19" s="15" t="n">
        <f aca="false">MAX(0,MAX(0,D18+D18*'1. Your Debts'!$C$7/12-IF('1. Your Debts'!$F$7&gt;0,MIN('1. Your Debts'!$F$7,D18+D18*'1. Your Debts'!$C$7/12),MIN(MAX((D18+D18*'1. Your Debts'!$C$7/12)*'1. Your Debts'!$D$7,'1. Your Debts'!$E$7),D18+D18*'1. Your Debts'!$C$7/12)))-MIN(MAX(0,'1. Your Debts'!$B$12-MIN('1. Your Debts'!$B$12,MAX(0,B18+B18*'1. Your Debts'!$C$5/12-IF('1. Your Debts'!$F$5&gt;0,MIN('1. Your Debts'!$F$5,B18+B18*'1. Your Debts'!$C$5/12),MIN(MAX((B18+B18*'1. Your Debts'!$C$5/12)*'1. Your Debts'!$D$5,'1. Your Debts'!$E$5),B18+B18*'1. Your Debts'!$C$5/12)))+MAX(0,C18+C18*'1. Your Debts'!$C$6/12-IF('1. Your Debts'!$F$6&gt;0,MIN('1. Your Debts'!$F$6,C18+C18*'1. Your Debts'!$C$6/12),MIN(MAX((C18+C18*'1. Your Debts'!$C$6/12)*'1. Your Debts'!$D$6,'1. Your Debts'!$E$6),C18+C18*'1. Your Debts'!$C$6/12))))),MAX(0,D18+D18*'1. Your Debts'!$C$7/12-IF('1. Your Debts'!$F$7&gt;0,MIN('1. Your Debts'!$F$7,D18+D18*'1. Your Debts'!$C$7/12),MIN(MAX((D18+D18*'1. Your Debts'!$C$7/12)*'1. Your Debts'!$D$7,'1. Your Debts'!$E$7),D18+D18*'1. Your Debts'!$C$7/12)))))</f>
        <v>1266.0424159266</v>
      </c>
      <c r="E19" s="15" t="n">
        <f aca="false">MAX(0,MAX(0,E18+E18*'1. Your Debts'!$C$8/12-IF('1. Your Debts'!$F$8&gt;0,MIN('1. Your Debts'!$F$8,E18+E18*'1. Your Debts'!$C$8/12),MIN(MAX((E18+E18*'1. Your Debts'!$C$8/12)*'1. Your Debts'!$D$8,'1. Your Debts'!$E$8),E18+E18*'1. Your Debts'!$C$8/12)))-MIN(MAX(0,'1. Your Debts'!$B$12-MIN('1. Your Debts'!$B$12,MAX(0,B18+B18*'1. Your Debts'!$C$5/12-IF('1. Your Debts'!$F$5&gt;0,MIN('1. Your Debts'!$F$5,B18+B18*'1. Your Debts'!$C$5/12),MIN(MAX((B18+B18*'1. Your Debts'!$C$5/12)*'1. Your Debts'!$D$5,'1. Your Debts'!$E$5),B18+B18*'1. Your Debts'!$C$5/12)))+MAX(0,C18+C18*'1. Your Debts'!$C$6/12-IF('1. Your Debts'!$F$6&gt;0,MIN('1. Your Debts'!$F$6,C18+C18*'1. Your Debts'!$C$6/12),MIN(MAX((C18+C18*'1. Your Debts'!$C$6/12)*'1. Your Debts'!$D$6,'1. Your Debts'!$E$6),C18+C18*'1. Your Debts'!$C$6/12)))+MAX(0,D18+D18*'1. Your Debts'!$C$7/12-IF('1. Your Debts'!$F$7&gt;0,MIN('1. Your Debts'!$F$7,D18+D18*'1. Your Debts'!$C$7/12),MIN(MAX((D18+D18*'1. Your Debts'!$C$7/12)*'1. Your Debts'!$D$7,'1. Your Debts'!$E$7),D18+D18*'1. Your Debts'!$C$7/12))))),MAX(0,E18+E18*'1. Your Debts'!$C$8/12-IF('1. Your Debts'!$F$8&gt;0,MIN('1. Your Debts'!$F$8,E18+E18*'1. Your Debts'!$C$8/12),MIN(MAX((E18+E18*'1. Your Debts'!$C$8/12)*'1. Your Debts'!$D$8,'1. Your Debts'!$E$8),E18+E18*'1. Your Debts'!$C$8/12)))))</f>
        <v>1003.96092484118</v>
      </c>
      <c r="F19" s="15" t="n">
        <f aca="false">MAX(0,MAX(0,F18+F18*'1. Your Debts'!$C$9/12-IF('1. Your Debts'!$F$9&gt;0,MIN('1. Your Debts'!$F$9,F18+F18*'1. Your Debts'!$C$9/12),MIN(MAX((F18+F18*'1. Your Debts'!$C$9/12)*'1. Your Debts'!$D$9,'1. Your Debts'!$E$9),F18+F18*'1. Your Debts'!$C$9/12)))-MIN(MAX(0,'1. Your Debts'!$B$12-MIN('1. Your Debts'!$B$12,MAX(0,B18+B18*'1. Your Debts'!$C$5/12-IF('1. Your Debts'!$F$5&gt;0,MIN('1. Your Debts'!$F$5,B18+B18*'1. Your Debts'!$C$5/12),MIN(MAX((B18+B18*'1. Your Debts'!$C$5/12)*'1. Your Debts'!$D$5,'1. Your Debts'!$E$5),B18+B18*'1. Your Debts'!$C$5/12)))+MAX(0,C18+C18*'1. Your Debts'!$C$6/12-IF('1. Your Debts'!$F$6&gt;0,MIN('1. Your Debts'!$F$6,C18+C18*'1. Your Debts'!$C$6/12),MIN(MAX((C18+C18*'1. Your Debts'!$C$6/12)*'1. Your Debts'!$D$6,'1. Your Debts'!$E$6),C18+C18*'1. Your Debts'!$C$6/12)))+MAX(0,D18+D18*'1. Your Debts'!$C$7/12-IF('1. Your Debts'!$F$7&gt;0,MIN('1. Your Debts'!$F$7,D18+D18*'1. Your Debts'!$C$7/12),MIN(MAX((D18+D18*'1. Your Debts'!$C$7/12)*'1. Your Debts'!$D$7,'1. Your Debts'!$E$7),D18+D18*'1. Your Debts'!$C$7/12)))+MAX(0,E18+E18*'1. Your Debts'!$C$8/12-IF('1. Your Debts'!$F$8&gt;0,MIN('1. Your Debts'!$F$8,E18+E18*'1. Your Debts'!$C$8/12),MIN(MAX((E18+E18*'1. Your Debts'!$C$8/12)*'1. Your Debts'!$D$8,'1. Your Debts'!$E$8),E18+E18*'1. Your Debts'!$C$8/12))))),MAX(0,F18+F18*'1. Your Debts'!$C$9/12-IF('1. Your Debts'!$F$9&gt;0,MIN('1. Your Debts'!$F$9,F18+F18*'1. Your Debts'!$C$9/12),MIN(MAX((F18+F18*'1. Your Debts'!$C$9/12)*'1. Your Debts'!$D$9,'1. Your Debts'!$E$9),F18+F18*'1. Your Debts'!$C$9/12)))))</f>
        <v>4494.67981901096</v>
      </c>
      <c r="G19" s="15" t="n">
        <f aca="false">B18*'1. Your Debts'!$C$5/12+C18*'1. Your Debts'!$C$6/12+D18*'1. Your Debts'!$C$7/12+E18*'1. Your Debts'!$C$8/12+F18*'1. Your Debts'!$C$9/12</f>
        <v>69.9295203761652</v>
      </c>
      <c r="H19" s="15" t="n">
        <f aca="false">SUM(B19:F19)</f>
        <v>6911.12916291975</v>
      </c>
    </row>
    <row r="20" customFormat="false" ht="15" hidden="false" customHeight="false" outlineLevel="0" collapsed="false">
      <c r="A20" s="10" t="n">
        <v>15</v>
      </c>
      <c r="B20" s="15" t="n">
        <f aca="false">MAX(0,MAX(0,B19+B19*'1. Your Debts'!$C$5/12-IF('1. Your Debts'!$F$5&gt;0,MIN('1. Your Debts'!$F$5,B19+B19*'1. Your Debts'!$C$5/12),MIN(MAX((B19+B19*'1. Your Debts'!$C$5/12)*'1. Your Debts'!$D$5,'1. Your Debts'!$E$5),B19+B19*'1. Your Debts'!$C$5/12)))-MIN('1. Your Debts'!$B$12,MAX(0,B19+B19*'1. Your Debts'!$C$5/12-IF('1. Your Debts'!$F$5&gt;0,MIN('1. Your Debts'!$F$5,B19+B19*'1. Your Debts'!$C$5/12),MIN(MAX((B19+B19*'1. Your Debts'!$C$5/12)*'1. Your Debts'!$D$5,'1. Your Debts'!$E$5),B19+B19*'1. Your Debts'!$C$5/12)))))</f>
        <v>0</v>
      </c>
      <c r="C20" s="15" t="n">
        <f aca="false">MAX(0,MAX(0,C19+C19*'1. Your Debts'!$C$6/12-IF('1. Your Debts'!$F$6&gt;0,MIN('1. Your Debts'!$F$6,C19+C19*'1. Your Debts'!$C$6/12),MIN(MAX((C19+C19*'1. Your Debts'!$C$6/12)*'1. Your Debts'!$D$6,'1. Your Debts'!$E$6),C19+C19*'1. Your Debts'!$C$6/12)))-MIN(MAX(0,'1. Your Debts'!$B$12-MIN('1. Your Debts'!$B$12,MAX(0,B19+B19*'1. Your Debts'!$C$5/12-IF('1. Your Debts'!$F$5&gt;0,MIN('1. Your Debts'!$F$5,B19+B19*'1. Your Debts'!$C$5/12),MIN(MAX((B19+B19*'1. Your Debts'!$C$5/12)*'1. Your Debts'!$D$5,'1. Your Debts'!$E$5),B19+B19*'1. Your Debts'!$C$5/12))))),MAX(0,C19+C19*'1. Your Debts'!$C$6/12-IF('1. Your Debts'!$F$6&gt;0,MIN('1. Your Debts'!$F$6,C19+C19*'1. Your Debts'!$C$6/12),MIN(MAX((C19+C19*'1. Your Debts'!$C$6/12)*'1. Your Debts'!$D$6,'1. Your Debts'!$E$6),C19+C19*'1. Your Debts'!$C$6/12)))))</f>
        <v>0</v>
      </c>
      <c r="D20" s="15" t="n">
        <f aca="false">MAX(0,MAX(0,D19+D19*'1. Your Debts'!$C$7/12-IF('1. Your Debts'!$F$7&gt;0,MIN('1. Your Debts'!$F$7,D19+D19*'1. Your Debts'!$C$7/12),MIN(MAX((D19+D19*'1. Your Debts'!$C$7/12)*'1. Your Debts'!$D$7,'1. Your Debts'!$E$7),D19+D19*'1. Your Debts'!$C$7/12)))-MIN(MAX(0,'1. Your Debts'!$B$12-MIN('1. Your Debts'!$B$12,MAX(0,B19+B19*'1. Your Debts'!$C$5/12-IF('1. Your Debts'!$F$5&gt;0,MIN('1. Your Debts'!$F$5,B19+B19*'1. Your Debts'!$C$5/12),MIN(MAX((B19+B19*'1. Your Debts'!$C$5/12)*'1. Your Debts'!$D$5,'1. Your Debts'!$E$5),B19+B19*'1. Your Debts'!$C$5/12)))+MAX(0,C19+C19*'1. Your Debts'!$C$6/12-IF('1. Your Debts'!$F$6&gt;0,MIN('1. Your Debts'!$F$6,C19+C19*'1. Your Debts'!$C$6/12),MIN(MAX((C19+C19*'1. Your Debts'!$C$6/12)*'1. Your Debts'!$D$6,'1. Your Debts'!$E$6),C19+C19*'1. Your Debts'!$C$6/12))))),MAX(0,D19+D19*'1. Your Debts'!$C$7/12-IF('1. Your Debts'!$F$7&gt;0,MIN('1. Your Debts'!$F$7,D19+D19*'1. Your Debts'!$C$7/12),MIN(MAX((D19+D19*'1. Your Debts'!$C$7/12)*'1. Your Debts'!$D$7,'1. Your Debts'!$E$7),D19+D19*'1. Your Debts'!$C$7/12)))))</f>
        <v>1128.0737004123</v>
      </c>
      <c r="E20" s="15" t="n">
        <f aca="false">MAX(0,MAX(0,E19+E19*'1. Your Debts'!$C$8/12-IF('1. Your Debts'!$F$8&gt;0,MIN('1. Your Debts'!$F$8,E19+E19*'1. Your Debts'!$C$8/12),MIN(MAX((E19+E19*'1. Your Debts'!$C$8/12)*'1. Your Debts'!$D$8,'1. Your Debts'!$E$8),E19+E19*'1. Your Debts'!$C$8/12)))-MIN(MAX(0,'1. Your Debts'!$B$12-MIN('1. Your Debts'!$B$12,MAX(0,B19+B19*'1. Your Debts'!$C$5/12-IF('1. Your Debts'!$F$5&gt;0,MIN('1. Your Debts'!$F$5,B19+B19*'1. Your Debts'!$C$5/12),MIN(MAX((B19+B19*'1. Your Debts'!$C$5/12)*'1. Your Debts'!$D$5,'1. Your Debts'!$E$5),B19+B19*'1. Your Debts'!$C$5/12)))+MAX(0,C19+C19*'1. Your Debts'!$C$6/12-IF('1. Your Debts'!$F$6&gt;0,MIN('1. Your Debts'!$F$6,C19+C19*'1. Your Debts'!$C$6/12),MIN(MAX((C19+C19*'1. Your Debts'!$C$6/12)*'1. Your Debts'!$D$6,'1. Your Debts'!$E$6),C19+C19*'1. Your Debts'!$C$6/12)))+MAX(0,D19+D19*'1. Your Debts'!$C$7/12-IF('1. Your Debts'!$F$7&gt;0,MIN('1. Your Debts'!$F$7,D19+D19*'1. Your Debts'!$C$7/12),MIN(MAX((D19+D19*'1. Your Debts'!$C$7/12)*'1. Your Debts'!$D$7,'1. Your Debts'!$E$7),D19+D19*'1. Your Debts'!$C$7/12))))),MAX(0,E19+E19*'1. Your Debts'!$C$8/12-IF('1. Your Debts'!$F$8&gt;0,MIN('1. Your Debts'!$F$8,E19+E19*'1. Your Debts'!$C$8/12),MIN(MAX((E19+E19*'1. Your Debts'!$C$8/12)*'1. Your Debts'!$D$8,'1. Your Debts'!$E$8),E19+E19*'1. Your Debts'!$C$8/12)))))</f>
        <v>919.418851141606</v>
      </c>
      <c r="F20" s="15" t="n">
        <f aca="false">MAX(0,MAX(0,F19+F19*'1. Your Debts'!$C$9/12-IF('1. Your Debts'!$F$9&gt;0,MIN('1. Your Debts'!$F$9,F19+F19*'1. Your Debts'!$C$9/12),MIN(MAX((F19+F19*'1. Your Debts'!$C$9/12)*'1. Your Debts'!$D$9,'1. Your Debts'!$E$9),F19+F19*'1. Your Debts'!$C$9/12)))-MIN(MAX(0,'1. Your Debts'!$B$12-MIN('1. Your Debts'!$B$12,MAX(0,B19+B19*'1. Your Debts'!$C$5/12-IF('1. Your Debts'!$F$5&gt;0,MIN('1. Your Debts'!$F$5,B19+B19*'1. Your Debts'!$C$5/12),MIN(MAX((B19+B19*'1. Your Debts'!$C$5/12)*'1. Your Debts'!$D$5,'1. Your Debts'!$E$5),B19+B19*'1. Your Debts'!$C$5/12)))+MAX(0,C19+C19*'1. Your Debts'!$C$6/12-IF('1. Your Debts'!$F$6&gt;0,MIN('1. Your Debts'!$F$6,C19+C19*'1. Your Debts'!$C$6/12),MIN(MAX((C19+C19*'1. Your Debts'!$C$6/12)*'1. Your Debts'!$D$6,'1. Your Debts'!$E$6),C19+C19*'1. Your Debts'!$C$6/12)))+MAX(0,D19+D19*'1. Your Debts'!$C$7/12-IF('1. Your Debts'!$F$7&gt;0,MIN('1. Your Debts'!$F$7,D19+D19*'1. Your Debts'!$C$7/12),MIN(MAX((D19+D19*'1. Your Debts'!$C$7/12)*'1. Your Debts'!$D$7,'1. Your Debts'!$E$7),D19+D19*'1. Your Debts'!$C$7/12)))+MAX(0,E19+E19*'1. Your Debts'!$C$8/12-IF('1. Your Debts'!$F$8&gt;0,MIN('1. Your Debts'!$F$8,E19+E19*'1. Your Debts'!$C$8/12),MIN(MAX((E19+E19*'1. Your Debts'!$C$8/12)*'1. Your Debts'!$D$8,'1. Your Debts'!$E$8),E19+E19*'1. Your Debts'!$C$8/12))))),MAX(0,F19+F19*'1. Your Debts'!$C$9/12-IF('1. Your Debts'!$F$9&gt;0,MIN('1. Your Debts'!$F$9,F19+F19*'1. Your Debts'!$C$9/12),MIN(MAX((F19+F19*'1. Your Debts'!$C$9/12)*'1. Your Debts'!$D$9,'1. Your Debts'!$E$9),F19+F19*'1. Your Debts'!$C$9/12)))))</f>
        <v>4344.26979448612</v>
      </c>
      <c r="G20" s="15" t="n">
        <f aca="false">B19*'1. Your Debts'!$C$5/12+C19*'1. Your Debts'!$C$6/12+D19*'1. Your Debts'!$C$7/12+E19*'1. Your Debts'!$C$8/12+F19*'1. Your Debts'!$C$9/12</f>
        <v>62.7827477197027</v>
      </c>
      <c r="H20" s="15" t="n">
        <f aca="false">SUM(B20:F20)</f>
        <v>6391.76234604002</v>
      </c>
    </row>
    <row r="21" customFormat="false" ht="15" hidden="false" customHeight="false" outlineLevel="0" collapsed="false">
      <c r="A21" s="10" t="n">
        <v>16</v>
      </c>
      <c r="B21" s="15" t="n">
        <f aca="false">MAX(0,MAX(0,B20+B20*'1. Your Debts'!$C$5/12-IF('1. Your Debts'!$F$5&gt;0,MIN('1. Your Debts'!$F$5,B20+B20*'1. Your Debts'!$C$5/12),MIN(MAX((B20+B20*'1. Your Debts'!$C$5/12)*'1. Your Debts'!$D$5,'1. Your Debts'!$E$5),B20+B20*'1. Your Debts'!$C$5/12)))-MIN('1. Your Debts'!$B$12,MAX(0,B20+B20*'1. Your Debts'!$C$5/12-IF('1. Your Debts'!$F$5&gt;0,MIN('1. Your Debts'!$F$5,B20+B20*'1. Your Debts'!$C$5/12),MIN(MAX((B20+B20*'1. Your Debts'!$C$5/12)*'1. Your Debts'!$D$5,'1. Your Debts'!$E$5),B20+B20*'1. Your Debts'!$C$5/12)))))</f>
        <v>0</v>
      </c>
      <c r="C21" s="15" t="n">
        <f aca="false">MAX(0,MAX(0,C20+C20*'1. Your Debts'!$C$6/12-IF('1. Your Debts'!$F$6&gt;0,MIN('1. Your Debts'!$F$6,C20+C20*'1. Your Debts'!$C$6/12),MIN(MAX((C20+C20*'1. Your Debts'!$C$6/12)*'1. Your Debts'!$D$6,'1. Your Debts'!$E$6),C20+C20*'1. Your Debts'!$C$6/12)))-MIN(MAX(0,'1. Your Debts'!$B$12-MIN('1. Your Debts'!$B$12,MAX(0,B20+B20*'1. Your Debts'!$C$5/12-IF('1. Your Debts'!$F$5&gt;0,MIN('1. Your Debts'!$F$5,B20+B20*'1. Your Debts'!$C$5/12),MIN(MAX((B20+B20*'1. Your Debts'!$C$5/12)*'1. Your Debts'!$D$5,'1. Your Debts'!$E$5),B20+B20*'1. Your Debts'!$C$5/12))))),MAX(0,C20+C20*'1. Your Debts'!$C$6/12-IF('1. Your Debts'!$F$6&gt;0,MIN('1. Your Debts'!$F$6,C20+C20*'1. Your Debts'!$C$6/12),MIN(MAX((C20+C20*'1. Your Debts'!$C$6/12)*'1. Your Debts'!$D$6,'1. Your Debts'!$E$6),C20+C20*'1. Your Debts'!$C$6/12)))))</f>
        <v>0</v>
      </c>
      <c r="D21" s="15" t="n">
        <f aca="false">MAX(0,MAX(0,D20+D20*'1. Your Debts'!$C$7/12-IF('1. Your Debts'!$F$7&gt;0,MIN('1. Your Debts'!$F$7,D20+D20*'1. Your Debts'!$C$7/12),MIN(MAX((D20+D20*'1. Your Debts'!$C$7/12)*'1. Your Debts'!$D$7,'1. Your Debts'!$E$7),D20+D20*'1. Your Debts'!$C$7/12)))-MIN(MAX(0,'1. Your Debts'!$B$12-MIN('1. Your Debts'!$B$12,MAX(0,B20+B20*'1. Your Debts'!$C$5/12-IF('1. Your Debts'!$F$5&gt;0,MIN('1. Your Debts'!$F$5,B20+B20*'1. Your Debts'!$C$5/12),MIN(MAX((B20+B20*'1. Your Debts'!$C$5/12)*'1. Your Debts'!$D$5,'1. Your Debts'!$E$5),B20+B20*'1. Your Debts'!$C$5/12)))+MAX(0,C20+C20*'1. Your Debts'!$C$6/12-IF('1. Your Debts'!$F$6&gt;0,MIN('1. Your Debts'!$F$6,C20+C20*'1. Your Debts'!$C$6/12),MIN(MAX((C20+C20*'1. Your Debts'!$C$6/12)*'1. Your Debts'!$D$6,'1. Your Debts'!$E$6),C20+C20*'1. Your Debts'!$C$6/12))))),MAX(0,D20+D20*'1. Your Debts'!$C$7/12-IF('1. Your Debts'!$F$7&gt;0,MIN('1. Your Debts'!$F$7,D20+D20*'1. Your Debts'!$C$7/12),MIN(MAX((D20+D20*'1. Your Debts'!$C$7/12)*'1. Your Debts'!$D$7,'1. Your Debts'!$E$7),D20+D20*'1. Your Debts'!$C$7/12)))))</f>
        <v>867.194839663944</v>
      </c>
      <c r="E21" s="15" t="n">
        <f aca="false">MAX(0,MAX(0,E20+E20*'1. Your Debts'!$C$8/12-IF('1. Your Debts'!$F$8&gt;0,MIN('1. Your Debts'!$F$8,E20+E20*'1. Your Debts'!$C$8/12),MIN(MAX((E20+E20*'1. Your Debts'!$C$8/12)*'1. Your Debts'!$D$8,'1. Your Debts'!$E$8),E20+E20*'1. Your Debts'!$C$8/12)))-MIN(MAX(0,'1. Your Debts'!$B$12-MIN('1. Your Debts'!$B$12,MAX(0,B20+B20*'1. Your Debts'!$C$5/12-IF('1. Your Debts'!$F$5&gt;0,MIN('1. Your Debts'!$F$5,B20+B20*'1. Your Debts'!$C$5/12),MIN(MAX((B20+B20*'1. Your Debts'!$C$5/12)*'1. Your Debts'!$D$5,'1. Your Debts'!$E$5),B20+B20*'1. Your Debts'!$C$5/12)))+MAX(0,C20+C20*'1. Your Debts'!$C$6/12-IF('1. Your Debts'!$F$6&gt;0,MIN('1. Your Debts'!$F$6,C20+C20*'1. Your Debts'!$C$6/12),MIN(MAX((C20+C20*'1. Your Debts'!$C$6/12)*'1. Your Debts'!$D$6,'1. Your Debts'!$E$6),C20+C20*'1. Your Debts'!$C$6/12)))+MAX(0,D20+D20*'1. Your Debts'!$C$7/12-IF('1. Your Debts'!$F$7&gt;0,MIN('1. Your Debts'!$F$7,D20+D20*'1. Your Debts'!$C$7/12),MIN(MAX((D20+D20*'1. Your Debts'!$C$7/12)*'1. Your Debts'!$D$7,'1. Your Debts'!$E$7),D20+D20*'1. Your Debts'!$C$7/12))))),MAX(0,E20+E20*'1. Your Debts'!$C$8/12-IF('1. Your Debts'!$F$8&gt;0,MIN('1. Your Debts'!$F$8,E20+E20*'1. Your Debts'!$C$8/12),MIN(MAX((E20+E20*'1. Your Debts'!$C$8/12)*'1. Your Debts'!$D$8,'1. Your Debts'!$E$8),E20+E20*'1. Your Debts'!$C$8/12)))))</f>
        <v>833.996130840997</v>
      </c>
      <c r="F21" s="15" t="n">
        <f aca="false">MAX(0,MAX(0,F20+F20*'1. Your Debts'!$C$9/12-IF('1. Your Debts'!$F$9&gt;0,MIN('1. Your Debts'!$F$9,F20+F20*'1. Your Debts'!$C$9/12),MIN(MAX((F20+F20*'1. Your Debts'!$C$9/12)*'1. Your Debts'!$D$9,'1. Your Debts'!$E$9),F20+F20*'1. Your Debts'!$C$9/12)))-MIN(MAX(0,'1. Your Debts'!$B$12-MIN('1. Your Debts'!$B$12,MAX(0,B20+B20*'1. Your Debts'!$C$5/12-IF('1. Your Debts'!$F$5&gt;0,MIN('1. Your Debts'!$F$5,B20+B20*'1. Your Debts'!$C$5/12),MIN(MAX((B20+B20*'1. Your Debts'!$C$5/12)*'1. Your Debts'!$D$5,'1. Your Debts'!$E$5),B20+B20*'1. Your Debts'!$C$5/12)))+MAX(0,C20+C20*'1. Your Debts'!$C$6/12-IF('1. Your Debts'!$F$6&gt;0,MIN('1. Your Debts'!$F$6,C20+C20*'1. Your Debts'!$C$6/12),MIN(MAX((C20+C20*'1. Your Debts'!$C$6/12)*'1. Your Debts'!$D$6,'1. Your Debts'!$E$6),C20+C20*'1. Your Debts'!$C$6/12)))+MAX(0,D20+D20*'1. Your Debts'!$C$7/12-IF('1. Your Debts'!$F$7&gt;0,MIN('1. Your Debts'!$F$7,D20+D20*'1. Your Debts'!$C$7/12),MIN(MAX((D20+D20*'1. Your Debts'!$C$7/12)*'1. Your Debts'!$D$7,'1. Your Debts'!$E$7),D20+D20*'1. Your Debts'!$C$7/12)))+MAX(0,E20+E20*'1. Your Debts'!$C$8/12-IF('1. Your Debts'!$F$8&gt;0,MIN('1. Your Debts'!$F$8,E20+E20*'1. Your Debts'!$C$8/12),MIN(MAX((E20+E20*'1. Your Debts'!$C$8/12)*'1. Your Debts'!$D$8,'1. Your Debts'!$E$8),E20+E20*'1. Your Debts'!$C$8/12))))),MAX(0,F20+F20*'1. Your Debts'!$C$9/12-IF('1. Your Debts'!$F$9&gt;0,MIN('1. Your Debts'!$F$9,F20+F20*'1. Your Debts'!$C$9/12),MIN(MAX((F20+F20*'1. Your Debts'!$C$9/12)*'1. Your Debts'!$D$9,'1. Your Debts'!$E$9),F20+F20*'1. Your Debts'!$C$9/12)))))</f>
        <v>4192.86957063315</v>
      </c>
      <c r="G21" s="15" t="n">
        <f aca="false">B20*'1. Your Debts'!$C$5/12+C20*'1. Your Debts'!$C$6/12+D20*'1. Your Debts'!$C$7/12+E20*'1. Your Debts'!$C$8/12+F20*'1. Your Debts'!$C$9/12</f>
        <v>55.944216627919</v>
      </c>
      <c r="H21" s="15" t="n">
        <f aca="false">SUM(B21:F21)</f>
        <v>5894.0605411381</v>
      </c>
    </row>
    <row r="22" customFormat="false" ht="15" hidden="false" customHeight="false" outlineLevel="0" collapsed="false">
      <c r="A22" s="10" t="n">
        <v>17</v>
      </c>
      <c r="B22" s="15" t="n">
        <f aca="false">MAX(0,MAX(0,B21+B21*'1. Your Debts'!$C$5/12-IF('1. Your Debts'!$F$5&gt;0,MIN('1. Your Debts'!$F$5,B21+B21*'1. Your Debts'!$C$5/12),MIN(MAX((B21+B21*'1. Your Debts'!$C$5/12)*'1. Your Debts'!$D$5,'1. Your Debts'!$E$5),B21+B21*'1. Your Debts'!$C$5/12)))-MIN('1. Your Debts'!$B$12,MAX(0,B21+B21*'1. Your Debts'!$C$5/12-IF('1. Your Debts'!$F$5&gt;0,MIN('1. Your Debts'!$F$5,B21+B21*'1. Your Debts'!$C$5/12),MIN(MAX((B21+B21*'1. Your Debts'!$C$5/12)*'1. Your Debts'!$D$5,'1. Your Debts'!$E$5),B21+B21*'1. Your Debts'!$C$5/12)))))</f>
        <v>0</v>
      </c>
      <c r="C22" s="15" t="n">
        <f aca="false">MAX(0,MAX(0,C21+C21*'1. Your Debts'!$C$6/12-IF('1. Your Debts'!$F$6&gt;0,MIN('1. Your Debts'!$F$6,C21+C21*'1. Your Debts'!$C$6/12),MIN(MAX((C21+C21*'1. Your Debts'!$C$6/12)*'1. Your Debts'!$D$6,'1. Your Debts'!$E$6),C21+C21*'1. Your Debts'!$C$6/12)))-MIN(MAX(0,'1. Your Debts'!$B$12-MIN('1. Your Debts'!$B$12,MAX(0,B21+B21*'1. Your Debts'!$C$5/12-IF('1. Your Debts'!$F$5&gt;0,MIN('1. Your Debts'!$F$5,B21+B21*'1. Your Debts'!$C$5/12),MIN(MAX((B21+B21*'1. Your Debts'!$C$5/12)*'1. Your Debts'!$D$5,'1. Your Debts'!$E$5),B21+B21*'1. Your Debts'!$C$5/12))))),MAX(0,C21+C21*'1. Your Debts'!$C$6/12-IF('1. Your Debts'!$F$6&gt;0,MIN('1. Your Debts'!$F$6,C21+C21*'1. Your Debts'!$C$6/12),MIN(MAX((C21+C21*'1. Your Debts'!$C$6/12)*'1. Your Debts'!$D$6,'1. Your Debts'!$E$6),C21+C21*'1. Your Debts'!$C$6/12)))))</f>
        <v>0</v>
      </c>
      <c r="D22" s="15" t="n">
        <f aca="false">MAX(0,MAX(0,D21+D21*'1. Your Debts'!$C$7/12-IF('1. Your Debts'!$F$7&gt;0,MIN('1. Your Debts'!$F$7,D21+D21*'1. Your Debts'!$C$7/12),MIN(MAX((D21+D21*'1. Your Debts'!$C$7/12)*'1. Your Debts'!$D$7,'1. Your Debts'!$E$7),D21+D21*'1. Your Debts'!$C$7/12)))-MIN(MAX(0,'1. Your Debts'!$B$12-MIN('1. Your Debts'!$B$12,MAX(0,B21+B21*'1. Your Debts'!$C$5/12-IF('1. Your Debts'!$F$5&gt;0,MIN('1. Your Debts'!$F$5,B21+B21*'1. Your Debts'!$C$5/12),MIN(MAX((B21+B21*'1. Your Debts'!$C$5/12)*'1. Your Debts'!$D$5,'1. Your Debts'!$E$5),B21+B21*'1. Your Debts'!$C$5/12)))+MAX(0,C21+C21*'1. Your Debts'!$C$6/12-IF('1. Your Debts'!$F$6&gt;0,MIN('1. Your Debts'!$F$6,C21+C21*'1. Your Debts'!$C$6/12),MIN(MAX((C21+C21*'1. Your Debts'!$C$6/12)*'1. Your Debts'!$D$6,'1. Your Debts'!$E$6),C21+C21*'1. Your Debts'!$C$6/12))))),MAX(0,D21+D21*'1. Your Debts'!$C$7/12-IF('1. Your Debts'!$F$7&gt;0,MIN('1. Your Debts'!$F$7,D21+D21*'1. Your Debts'!$C$7/12),MIN(MAX((D21+D21*'1. Your Debts'!$C$7/12)*'1. Your Debts'!$D$7,'1. Your Debts'!$E$7),D21+D21*'1. Your Debts'!$C$7/12)))))</f>
        <v>605.853158388651</v>
      </c>
      <c r="E22" s="15" t="n">
        <f aca="false">MAX(0,MAX(0,E21+E21*'1. Your Debts'!$C$8/12-IF('1. Your Debts'!$F$8&gt;0,MIN('1. Your Debts'!$F$8,E21+E21*'1. Your Debts'!$C$8/12),MIN(MAX((E21+E21*'1. Your Debts'!$C$8/12)*'1. Your Debts'!$D$8,'1. Your Debts'!$E$8),E21+E21*'1. Your Debts'!$C$8/12)))-MIN(MAX(0,'1. Your Debts'!$B$12-MIN('1. Your Debts'!$B$12,MAX(0,B21+B21*'1. Your Debts'!$C$5/12-IF('1. Your Debts'!$F$5&gt;0,MIN('1. Your Debts'!$F$5,B21+B21*'1. Your Debts'!$C$5/12),MIN(MAX((B21+B21*'1. Your Debts'!$C$5/12)*'1. Your Debts'!$D$5,'1. Your Debts'!$E$5),B21+B21*'1. Your Debts'!$C$5/12)))+MAX(0,C21+C21*'1. Your Debts'!$C$6/12-IF('1. Your Debts'!$F$6&gt;0,MIN('1. Your Debts'!$F$6,C21+C21*'1. Your Debts'!$C$6/12),MIN(MAX((C21+C21*'1. Your Debts'!$C$6/12)*'1. Your Debts'!$D$6,'1. Your Debts'!$E$6),C21+C21*'1. Your Debts'!$C$6/12)))+MAX(0,D21+D21*'1. Your Debts'!$C$7/12-IF('1. Your Debts'!$F$7&gt;0,MIN('1. Your Debts'!$F$7,D21+D21*'1. Your Debts'!$C$7/12),MIN(MAX((D21+D21*'1. Your Debts'!$C$7/12)*'1. Your Debts'!$D$7,'1. Your Debts'!$E$7),D21+D21*'1. Your Debts'!$C$7/12))))),MAX(0,E21+E21*'1. Your Debts'!$C$8/12-IF('1. Your Debts'!$F$8&gt;0,MIN('1. Your Debts'!$F$8,E21+E21*'1. Your Debts'!$C$8/12),MIN(MAX((E21+E21*'1. Your Debts'!$C$8/12)*'1. Your Debts'!$D$8,'1. Your Debts'!$E$8),E21+E21*'1. Your Debts'!$C$8/12)))))</f>
        <v>747.683590537258</v>
      </c>
      <c r="F22" s="15" t="n">
        <f aca="false">MAX(0,MAX(0,F21+F21*'1. Your Debts'!$C$9/12-IF('1. Your Debts'!$F$9&gt;0,MIN('1. Your Debts'!$F$9,F21+F21*'1. Your Debts'!$C$9/12),MIN(MAX((F21+F21*'1. Your Debts'!$C$9/12)*'1. Your Debts'!$D$9,'1. Your Debts'!$E$9),F21+F21*'1. Your Debts'!$C$9/12)))-MIN(MAX(0,'1. Your Debts'!$B$12-MIN('1. Your Debts'!$B$12,MAX(0,B21+B21*'1. Your Debts'!$C$5/12-IF('1. Your Debts'!$F$5&gt;0,MIN('1. Your Debts'!$F$5,B21+B21*'1. Your Debts'!$C$5/12),MIN(MAX((B21+B21*'1. Your Debts'!$C$5/12)*'1. Your Debts'!$D$5,'1. Your Debts'!$E$5),B21+B21*'1. Your Debts'!$C$5/12)))+MAX(0,C21+C21*'1. Your Debts'!$C$6/12-IF('1. Your Debts'!$F$6&gt;0,MIN('1. Your Debts'!$F$6,C21+C21*'1. Your Debts'!$C$6/12),MIN(MAX((C21+C21*'1. Your Debts'!$C$6/12)*'1. Your Debts'!$D$6,'1. Your Debts'!$E$6),C21+C21*'1. Your Debts'!$C$6/12)))+MAX(0,D21+D21*'1. Your Debts'!$C$7/12-IF('1. Your Debts'!$F$7&gt;0,MIN('1. Your Debts'!$F$7,D21+D21*'1. Your Debts'!$C$7/12),MIN(MAX((D21+D21*'1. Your Debts'!$C$7/12)*'1. Your Debts'!$D$7,'1. Your Debts'!$E$7),D21+D21*'1. Your Debts'!$C$7/12)))+MAX(0,E21+E21*'1. Your Debts'!$C$8/12-IF('1. Your Debts'!$F$8&gt;0,MIN('1. Your Debts'!$F$8,E21+E21*'1. Your Debts'!$C$8/12),MIN(MAX((E21+E21*'1. Your Debts'!$C$8/12)*'1. Your Debts'!$D$8,'1. Your Debts'!$E$8),E21+E21*'1. Your Debts'!$C$8/12))))),MAX(0,F21+F21*'1. Your Debts'!$C$9/12-IF('1. Your Debts'!$F$9&gt;0,MIN('1. Your Debts'!$F$9,F21+F21*'1. Your Debts'!$C$9/12),MIN(MAX((F21+F21*'1. Your Debts'!$C$9/12)*'1. Your Debts'!$D$9,'1. Your Debts'!$E$9),F21+F21*'1. Your Debts'!$C$9/12)))))</f>
        <v>4040.47262863982</v>
      </c>
      <c r="G22" s="15" t="n">
        <f aca="false">B21*'1. Your Debts'!$C$5/12+C21*'1. Your Debts'!$C$6/12+D21*'1. Your Debts'!$C$7/12+E21*'1. Your Debts'!$C$8/12+F21*'1. Your Debts'!$C$9/12</f>
        <v>49.9488364276358</v>
      </c>
      <c r="H22" s="15" t="n">
        <f aca="false">SUM(B22:F22)</f>
        <v>5394.00937756573</v>
      </c>
    </row>
    <row r="23" customFormat="false" ht="15" hidden="false" customHeight="false" outlineLevel="0" collapsed="false">
      <c r="A23" s="10" t="n">
        <v>18</v>
      </c>
      <c r="B23" s="15" t="n">
        <f aca="false">MAX(0,MAX(0,B22+B22*'1. Your Debts'!$C$5/12-IF('1. Your Debts'!$F$5&gt;0,MIN('1. Your Debts'!$F$5,B22+B22*'1. Your Debts'!$C$5/12),MIN(MAX((B22+B22*'1. Your Debts'!$C$5/12)*'1. Your Debts'!$D$5,'1. Your Debts'!$E$5),B22+B22*'1. Your Debts'!$C$5/12)))-MIN('1. Your Debts'!$B$12,MAX(0,B22+B22*'1. Your Debts'!$C$5/12-IF('1. Your Debts'!$F$5&gt;0,MIN('1. Your Debts'!$F$5,B22+B22*'1. Your Debts'!$C$5/12),MIN(MAX((B22+B22*'1. Your Debts'!$C$5/12)*'1. Your Debts'!$D$5,'1. Your Debts'!$E$5),B22+B22*'1. Your Debts'!$C$5/12)))))</f>
        <v>0</v>
      </c>
      <c r="C23" s="15" t="n">
        <f aca="false">MAX(0,MAX(0,C22+C22*'1. Your Debts'!$C$6/12-IF('1. Your Debts'!$F$6&gt;0,MIN('1. Your Debts'!$F$6,C22+C22*'1. Your Debts'!$C$6/12),MIN(MAX((C22+C22*'1. Your Debts'!$C$6/12)*'1. Your Debts'!$D$6,'1. Your Debts'!$E$6),C22+C22*'1. Your Debts'!$C$6/12)))-MIN(MAX(0,'1. Your Debts'!$B$12-MIN('1. Your Debts'!$B$12,MAX(0,B22+B22*'1. Your Debts'!$C$5/12-IF('1. Your Debts'!$F$5&gt;0,MIN('1. Your Debts'!$F$5,B22+B22*'1. Your Debts'!$C$5/12),MIN(MAX((B22+B22*'1. Your Debts'!$C$5/12)*'1. Your Debts'!$D$5,'1. Your Debts'!$E$5),B22+B22*'1. Your Debts'!$C$5/12))))),MAX(0,C22+C22*'1. Your Debts'!$C$6/12-IF('1. Your Debts'!$F$6&gt;0,MIN('1. Your Debts'!$F$6,C22+C22*'1. Your Debts'!$C$6/12),MIN(MAX((C22+C22*'1. Your Debts'!$C$6/12)*'1. Your Debts'!$D$6,'1. Your Debts'!$E$6),C22+C22*'1. Your Debts'!$C$6/12)))))</f>
        <v>0</v>
      </c>
      <c r="D23" s="15" t="n">
        <f aca="false">MAX(0,MAX(0,D22+D22*'1. Your Debts'!$C$7/12-IF('1. Your Debts'!$F$7&gt;0,MIN('1. Your Debts'!$F$7,D22+D22*'1. Your Debts'!$C$7/12),MIN(MAX((D22+D22*'1. Your Debts'!$C$7/12)*'1. Your Debts'!$D$7,'1. Your Debts'!$E$7),D22+D22*'1. Your Debts'!$C$7/12)))-MIN(MAX(0,'1. Your Debts'!$B$12-MIN('1. Your Debts'!$B$12,MAX(0,B22+B22*'1. Your Debts'!$C$5/12-IF('1. Your Debts'!$F$5&gt;0,MIN('1. Your Debts'!$F$5,B22+B22*'1. Your Debts'!$C$5/12),MIN(MAX((B22+B22*'1. Your Debts'!$C$5/12)*'1. Your Debts'!$D$5,'1. Your Debts'!$E$5),B22+B22*'1. Your Debts'!$C$5/12)))+MAX(0,C22+C22*'1. Your Debts'!$C$6/12-IF('1. Your Debts'!$F$6&gt;0,MIN('1. Your Debts'!$F$6,C22+C22*'1. Your Debts'!$C$6/12),MIN(MAX((C22+C22*'1. Your Debts'!$C$6/12)*'1. Your Debts'!$D$6,'1. Your Debts'!$E$6),C22+C22*'1. Your Debts'!$C$6/12))))),MAX(0,D22+D22*'1. Your Debts'!$C$7/12-IF('1. Your Debts'!$F$7&gt;0,MIN('1. Your Debts'!$F$7,D22+D22*'1. Your Debts'!$C$7/12),MIN(MAX((D22+D22*'1. Your Debts'!$C$7/12)*'1. Your Debts'!$D$7,'1. Your Debts'!$E$7),D22+D22*'1. Your Debts'!$C$7/12)))))</f>
        <v>340.395345633273</v>
      </c>
      <c r="E23" s="15" t="n">
        <f aca="false">MAX(0,MAX(0,E22+E22*'1. Your Debts'!$C$8/12-IF('1. Your Debts'!$F$8&gt;0,MIN('1. Your Debts'!$F$8,E22+E22*'1. Your Debts'!$C$8/12),MIN(MAX((E22+E22*'1. Your Debts'!$C$8/12)*'1. Your Debts'!$D$8,'1. Your Debts'!$E$8),E22+E22*'1. Your Debts'!$C$8/12)))-MIN(MAX(0,'1. Your Debts'!$B$12-MIN('1. Your Debts'!$B$12,MAX(0,B22+B22*'1. Your Debts'!$C$5/12-IF('1. Your Debts'!$F$5&gt;0,MIN('1. Your Debts'!$F$5,B22+B22*'1. Your Debts'!$C$5/12),MIN(MAX((B22+B22*'1. Your Debts'!$C$5/12)*'1. Your Debts'!$D$5,'1. Your Debts'!$E$5),B22+B22*'1. Your Debts'!$C$5/12)))+MAX(0,C22+C22*'1. Your Debts'!$C$6/12-IF('1. Your Debts'!$F$6&gt;0,MIN('1. Your Debts'!$F$6,C22+C22*'1. Your Debts'!$C$6/12),MIN(MAX((C22+C22*'1. Your Debts'!$C$6/12)*'1. Your Debts'!$D$6,'1. Your Debts'!$E$6),C22+C22*'1. Your Debts'!$C$6/12)))+MAX(0,D22+D22*'1. Your Debts'!$C$7/12-IF('1. Your Debts'!$F$7&gt;0,MIN('1. Your Debts'!$F$7,D22+D22*'1. Your Debts'!$C$7/12),MIN(MAX((D22+D22*'1. Your Debts'!$C$7/12)*'1. Your Debts'!$D$7,'1. Your Debts'!$E$7),D22+D22*'1. Your Debts'!$C$7/12))))),MAX(0,E22+E22*'1. Your Debts'!$C$8/12-IF('1. Your Debts'!$F$8&gt;0,MIN('1. Your Debts'!$F$8,E22+E22*'1. Your Debts'!$C$8/12),MIN(MAX((E22+E22*'1. Your Debts'!$C$8/12)*'1. Your Debts'!$D$8,'1. Your Debts'!$E$8),E22+E22*'1. Your Debts'!$C$8/12)))))</f>
        <v>660.471961272021</v>
      </c>
      <c r="F23" s="15" t="n">
        <f aca="false">MAX(0,MAX(0,F22+F22*'1. Your Debts'!$C$9/12-IF('1. Your Debts'!$F$9&gt;0,MIN('1. Your Debts'!$F$9,F22+F22*'1. Your Debts'!$C$9/12),MIN(MAX((F22+F22*'1. Your Debts'!$C$9/12)*'1. Your Debts'!$D$9,'1. Your Debts'!$E$9),F22+F22*'1. Your Debts'!$C$9/12)))-MIN(MAX(0,'1. Your Debts'!$B$12-MIN('1. Your Debts'!$B$12,MAX(0,B22+B22*'1. Your Debts'!$C$5/12-IF('1. Your Debts'!$F$5&gt;0,MIN('1. Your Debts'!$F$5,B22+B22*'1. Your Debts'!$C$5/12),MIN(MAX((B22+B22*'1. Your Debts'!$C$5/12)*'1. Your Debts'!$D$5,'1. Your Debts'!$E$5),B22+B22*'1. Your Debts'!$C$5/12)))+MAX(0,C22+C22*'1. Your Debts'!$C$6/12-IF('1. Your Debts'!$F$6&gt;0,MIN('1. Your Debts'!$F$6,C22+C22*'1. Your Debts'!$C$6/12),MIN(MAX((C22+C22*'1. Your Debts'!$C$6/12)*'1. Your Debts'!$D$6,'1. Your Debts'!$E$6),C22+C22*'1. Your Debts'!$C$6/12)))+MAX(0,D22+D22*'1. Your Debts'!$C$7/12-IF('1. Your Debts'!$F$7&gt;0,MIN('1. Your Debts'!$F$7,D22+D22*'1. Your Debts'!$C$7/12),MIN(MAX((D22+D22*'1. Your Debts'!$C$7/12)*'1. Your Debts'!$D$7,'1. Your Debts'!$E$7),D22+D22*'1. Your Debts'!$C$7/12)))+MAX(0,E22+E22*'1. Your Debts'!$C$8/12-IF('1. Your Debts'!$F$8&gt;0,MIN('1. Your Debts'!$F$8,E22+E22*'1. Your Debts'!$C$8/12),MIN(MAX((E22+E22*'1. Your Debts'!$C$8/12)*'1. Your Debts'!$D$8,'1. Your Debts'!$E$8),E22+E22*'1. Your Debts'!$C$8/12))))),MAX(0,F22+F22*'1. Your Debts'!$C$9/12-IF('1. Your Debts'!$F$9&gt;0,MIN('1. Your Debts'!$F$9,F22+F22*'1. Your Debts'!$C$9/12),MIN(MAX((F22+F22*'1. Your Debts'!$C$9/12)*'1. Your Debts'!$D$9,'1. Your Debts'!$E$9),F22+F22*'1. Your Debts'!$C$9/12)))))</f>
        <v>3887.07240677837</v>
      </c>
      <c r="G23" s="15" t="n">
        <f aca="false">B22*'1. Your Debts'!$C$5/12+C22*'1. Your Debts'!$C$6/12+D22*'1. Your Debts'!$C$7/12+E22*'1. Your Debts'!$C$8/12+F22*'1. Your Debts'!$C$9/12</f>
        <v>43.9303361179299</v>
      </c>
      <c r="H23" s="15" t="n">
        <f aca="false">SUM(B23:F23)</f>
        <v>4887.93971368366</v>
      </c>
    </row>
    <row r="24" customFormat="false" ht="15" hidden="false" customHeight="false" outlineLevel="0" collapsed="false">
      <c r="A24" s="10" t="n">
        <v>19</v>
      </c>
      <c r="B24" s="15" t="n">
        <f aca="false">MAX(0,MAX(0,B23+B23*'1. Your Debts'!$C$5/12-IF('1. Your Debts'!$F$5&gt;0,MIN('1. Your Debts'!$F$5,B23+B23*'1. Your Debts'!$C$5/12),MIN(MAX((B23+B23*'1. Your Debts'!$C$5/12)*'1. Your Debts'!$D$5,'1. Your Debts'!$E$5),B23+B23*'1. Your Debts'!$C$5/12)))-MIN('1. Your Debts'!$B$12,MAX(0,B23+B23*'1. Your Debts'!$C$5/12-IF('1. Your Debts'!$F$5&gt;0,MIN('1. Your Debts'!$F$5,B23+B23*'1. Your Debts'!$C$5/12),MIN(MAX((B23+B23*'1. Your Debts'!$C$5/12)*'1. Your Debts'!$D$5,'1. Your Debts'!$E$5),B23+B23*'1. Your Debts'!$C$5/12)))))</f>
        <v>0</v>
      </c>
      <c r="C24" s="15" t="n">
        <f aca="false">MAX(0,MAX(0,C23+C23*'1. Your Debts'!$C$6/12-IF('1. Your Debts'!$F$6&gt;0,MIN('1. Your Debts'!$F$6,C23+C23*'1. Your Debts'!$C$6/12),MIN(MAX((C23+C23*'1. Your Debts'!$C$6/12)*'1. Your Debts'!$D$6,'1. Your Debts'!$E$6),C23+C23*'1. Your Debts'!$C$6/12)))-MIN(MAX(0,'1. Your Debts'!$B$12-MIN('1. Your Debts'!$B$12,MAX(0,B23+B23*'1. Your Debts'!$C$5/12-IF('1. Your Debts'!$F$5&gt;0,MIN('1. Your Debts'!$F$5,B23+B23*'1. Your Debts'!$C$5/12),MIN(MAX((B23+B23*'1. Your Debts'!$C$5/12)*'1. Your Debts'!$D$5,'1. Your Debts'!$E$5),B23+B23*'1. Your Debts'!$C$5/12))))),MAX(0,C23+C23*'1. Your Debts'!$C$6/12-IF('1. Your Debts'!$F$6&gt;0,MIN('1. Your Debts'!$F$6,C23+C23*'1. Your Debts'!$C$6/12),MIN(MAX((C23+C23*'1. Your Debts'!$C$6/12)*'1. Your Debts'!$D$6,'1. Your Debts'!$E$6),C23+C23*'1. Your Debts'!$C$6/12)))))</f>
        <v>0</v>
      </c>
      <c r="D24" s="15" t="n">
        <f aca="false">MAX(0,MAX(0,D23+D23*'1. Your Debts'!$C$7/12-IF('1. Your Debts'!$F$7&gt;0,MIN('1. Your Debts'!$F$7,D23+D23*'1. Your Debts'!$C$7/12),MIN(MAX((D23+D23*'1. Your Debts'!$C$7/12)*'1. Your Debts'!$D$7,'1. Your Debts'!$E$7),D23+D23*'1. Your Debts'!$C$7/12)))-MIN(MAX(0,'1. Your Debts'!$B$12-MIN('1. Your Debts'!$B$12,MAX(0,B23+B23*'1. Your Debts'!$C$5/12-IF('1. Your Debts'!$F$5&gt;0,MIN('1. Your Debts'!$F$5,B23+B23*'1. Your Debts'!$C$5/12),MIN(MAX((B23+B23*'1. Your Debts'!$C$5/12)*'1. Your Debts'!$D$5,'1. Your Debts'!$E$5),B23+B23*'1. Your Debts'!$C$5/12)))+MAX(0,C23+C23*'1. Your Debts'!$C$6/12-IF('1. Your Debts'!$F$6&gt;0,MIN('1. Your Debts'!$F$6,C23+C23*'1. Your Debts'!$C$6/12),MIN(MAX((C23+C23*'1. Your Debts'!$C$6/12)*'1. Your Debts'!$D$6,'1. Your Debts'!$E$6),C23+C23*'1. Your Debts'!$C$6/12))))),MAX(0,D23+D23*'1. Your Debts'!$C$7/12-IF('1. Your Debts'!$F$7&gt;0,MIN('1. Your Debts'!$F$7,D23+D23*'1. Your Debts'!$C$7/12),MIN(MAX((D23+D23*'1. Your Debts'!$C$7/12)*'1. Your Debts'!$D$7,'1. Your Debts'!$E$7),D23+D23*'1. Your Debts'!$C$7/12)))))</f>
        <v>70.7565723269967</v>
      </c>
      <c r="E24" s="15" t="n">
        <f aca="false">MAX(0,MAX(0,E23+E23*'1. Your Debts'!$C$8/12-IF('1. Your Debts'!$F$8&gt;0,MIN('1. Your Debts'!$F$8,E23+E23*'1. Your Debts'!$C$8/12),MIN(MAX((E23+E23*'1. Your Debts'!$C$8/12)*'1. Your Debts'!$D$8,'1. Your Debts'!$E$8),E23+E23*'1. Your Debts'!$C$8/12)))-MIN(MAX(0,'1. Your Debts'!$B$12-MIN('1. Your Debts'!$B$12,MAX(0,B23+B23*'1. Your Debts'!$C$5/12-IF('1. Your Debts'!$F$5&gt;0,MIN('1. Your Debts'!$F$5,B23+B23*'1. Your Debts'!$C$5/12),MIN(MAX((B23+B23*'1. Your Debts'!$C$5/12)*'1. Your Debts'!$D$5,'1. Your Debts'!$E$5),B23+B23*'1. Your Debts'!$C$5/12)))+MAX(0,C23+C23*'1. Your Debts'!$C$6/12-IF('1. Your Debts'!$F$6&gt;0,MIN('1. Your Debts'!$F$6,C23+C23*'1. Your Debts'!$C$6/12),MIN(MAX((C23+C23*'1. Your Debts'!$C$6/12)*'1. Your Debts'!$D$6,'1. Your Debts'!$E$6),C23+C23*'1. Your Debts'!$C$6/12)))+MAX(0,D23+D23*'1. Your Debts'!$C$7/12-IF('1. Your Debts'!$F$7&gt;0,MIN('1. Your Debts'!$F$7,D23+D23*'1. Your Debts'!$C$7/12),MIN(MAX((D23+D23*'1. Your Debts'!$C$7/12)*'1. Your Debts'!$D$7,'1. Your Debts'!$E$7),D23+D23*'1. Your Debts'!$C$7/12))))),MAX(0,E23+E23*'1. Your Debts'!$C$8/12-IF('1. Your Debts'!$F$8&gt;0,MIN('1. Your Debts'!$F$8,E23+E23*'1. Your Debts'!$C$8/12),MIN(MAX((E23+E23*'1. Your Debts'!$C$8/12)*'1. Your Debts'!$D$8,'1. Your Debts'!$E$8),E23+E23*'1. Your Debts'!$C$8/12)))))</f>
        <v>572.351877535271</v>
      </c>
      <c r="F24" s="15" t="n">
        <f aca="false">MAX(0,MAX(0,F23+F23*'1. Your Debts'!$C$9/12-IF('1. Your Debts'!$F$9&gt;0,MIN('1. Your Debts'!$F$9,F23+F23*'1. Your Debts'!$C$9/12),MIN(MAX((F23+F23*'1. Your Debts'!$C$9/12)*'1. Your Debts'!$D$9,'1. Your Debts'!$E$9),F23+F23*'1. Your Debts'!$C$9/12)))-MIN(MAX(0,'1. Your Debts'!$B$12-MIN('1. Your Debts'!$B$12,MAX(0,B23+B23*'1. Your Debts'!$C$5/12-IF('1. Your Debts'!$F$5&gt;0,MIN('1. Your Debts'!$F$5,B23+B23*'1. Your Debts'!$C$5/12),MIN(MAX((B23+B23*'1. Your Debts'!$C$5/12)*'1. Your Debts'!$D$5,'1. Your Debts'!$E$5),B23+B23*'1. Your Debts'!$C$5/12)))+MAX(0,C23+C23*'1. Your Debts'!$C$6/12-IF('1. Your Debts'!$F$6&gt;0,MIN('1. Your Debts'!$F$6,C23+C23*'1. Your Debts'!$C$6/12),MIN(MAX((C23+C23*'1. Your Debts'!$C$6/12)*'1. Your Debts'!$D$6,'1. Your Debts'!$E$6),C23+C23*'1. Your Debts'!$C$6/12)))+MAX(0,D23+D23*'1. Your Debts'!$C$7/12-IF('1. Your Debts'!$F$7&gt;0,MIN('1. Your Debts'!$F$7,D23+D23*'1. Your Debts'!$C$7/12),MIN(MAX((D23+D23*'1. Your Debts'!$C$7/12)*'1. Your Debts'!$D$7,'1. Your Debts'!$E$7),D23+D23*'1. Your Debts'!$C$7/12)))+MAX(0,E23+E23*'1. Your Debts'!$C$8/12-IF('1. Your Debts'!$F$8&gt;0,MIN('1. Your Debts'!$F$8,E23+E23*'1. Your Debts'!$C$8/12),MIN(MAX((E23+E23*'1. Your Debts'!$C$8/12)*'1. Your Debts'!$D$8,'1. Your Debts'!$E$8),E23+E23*'1. Your Debts'!$C$8/12))))),MAX(0,F23+F23*'1. Your Debts'!$C$9/12-IF('1. Your Debts'!$F$9&gt;0,MIN('1. Your Debts'!$F$9,F23+F23*'1. Your Debts'!$C$9/12),MIN(MAX((F23+F23*'1. Your Debts'!$C$9/12)*'1. Your Debts'!$D$9,'1. Your Debts'!$E$9),F23+F23*'1. Your Debts'!$C$9/12)))))</f>
        <v>3732.66230012299</v>
      </c>
      <c r="G24" s="15" t="n">
        <f aca="false">B23*'1. Your Debts'!$C$5/12+C23*'1. Your Debts'!$C$6/12+D23*'1. Your Debts'!$C$7/12+E23*'1. Your Debts'!$C$8/12+F23*'1. Your Debts'!$C$9/12</f>
        <v>37.8310363015985</v>
      </c>
      <c r="H24" s="15" t="n">
        <f aca="false">SUM(B24:F24)</f>
        <v>4375.77074998526</v>
      </c>
    </row>
    <row r="25" customFormat="false" ht="15" hidden="false" customHeight="false" outlineLevel="0" collapsed="false">
      <c r="A25" s="10" t="n">
        <v>20</v>
      </c>
      <c r="B25" s="15" t="n">
        <f aca="false">MAX(0,MAX(0,B24+B24*'1. Your Debts'!$C$5/12-IF('1. Your Debts'!$F$5&gt;0,MIN('1. Your Debts'!$F$5,B24+B24*'1. Your Debts'!$C$5/12),MIN(MAX((B24+B24*'1. Your Debts'!$C$5/12)*'1. Your Debts'!$D$5,'1. Your Debts'!$E$5),B24+B24*'1. Your Debts'!$C$5/12)))-MIN('1. Your Debts'!$B$12,MAX(0,B24+B24*'1. Your Debts'!$C$5/12-IF('1. Your Debts'!$F$5&gt;0,MIN('1. Your Debts'!$F$5,B24+B24*'1. Your Debts'!$C$5/12),MIN(MAX((B24+B24*'1. Your Debts'!$C$5/12)*'1. Your Debts'!$D$5,'1. Your Debts'!$E$5),B24+B24*'1. Your Debts'!$C$5/12)))))</f>
        <v>0</v>
      </c>
      <c r="C25" s="15" t="n">
        <f aca="false">MAX(0,MAX(0,C24+C24*'1. Your Debts'!$C$6/12-IF('1. Your Debts'!$F$6&gt;0,MIN('1. Your Debts'!$F$6,C24+C24*'1. Your Debts'!$C$6/12),MIN(MAX((C24+C24*'1. Your Debts'!$C$6/12)*'1. Your Debts'!$D$6,'1. Your Debts'!$E$6),C24+C24*'1. Your Debts'!$C$6/12)))-MIN(MAX(0,'1. Your Debts'!$B$12-MIN('1. Your Debts'!$B$12,MAX(0,B24+B24*'1. Your Debts'!$C$5/12-IF('1. Your Debts'!$F$5&gt;0,MIN('1. Your Debts'!$F$5,B24+B24*'1. Your Debts'!$C$5/12),MIN(MAX((B24+B24*'1. Your Debts'!$C$5/12)*'1. Your Debts'!$D$5,'1. Your Debts'!$E$5),B24+B24*'1. Your Debts'!$C$5/12))))),MAX(0,C24+C24*'1. Your Debts'!$C$6/12-IF('1. Your Debts'!$F$6&gt;0,MIN('1. Your Debts'!$F$6,C24+C24*'1. Your Debts'!$C$6/12),MIN(MAX((C24+C24*'1. Your Debts'!$C$6/12)*'1. Your Debts'!$D$6,'1. Your Debts'!$E$6),C24+C24*'1. Your Debts'!$C$6/12)))))</f>
        <v>0</v>
      </c>
      <c r="D25" s="15" t="n">
        <f aca="false">MAX(0,MAX(0,D24+D24*'1. Your Debts'!$C$7/12-IF('1. Your Debts'!$F$7&gt;0,MIN('1. Your Debts'!$F$7,D24+D24*'1. Your Debts'!$C$7/12),MIN(MAX((D24+D24*'1. Your Debts'!$C$7/12)*'1. Your Debts'!$D$7,'1. Your Debts'!$E$7),D24+D24*'1. Your Debts'!$C$7/12)))-MIN(MAX(0,'1. Your Debts'!$B$12-MIN('1. Your Debts'!$B$12,MAX(0,B24+B24*'1. Your Debts'!$C$5/12-IF('1. Your Debts'!$F$5&gt;0,MIN('1. Your Debts'!$F$5,B24+B24*'1. Your Debts'!$C$5/12),MIN(MAX((B24+B24*'1. Your Debts'!$C$5/12)*'1. Your Debts'!$D$5,'1. Your Debts'!$E$5),B24+B24*'1. Your Debts'!$C$5/12)))+MAX(0,C24+C24*'1. Your Debts'!$C$6/12-IF('1. Your Debts'!$F$6&gt;0,MIN('1. Your Debts'!$F$6,C24+C24*'1. Your Debts'!$C$6/12),MIN(MAX((C24+C24*'1. Your Debts'!$C$6/12)*'1. Your Debts'!$D$6,'1. Your Debts'!$E$6),C24+C24*'1. Your Debts'!$C$6/12))))),MAX(0,D24+D24*'1. Your Debts'!$C$7/12-IF('1. Your Debts'!$F$7&gt;0,MIN('1. Your Debts'!$F$7,D24+D24*'1. Your Debts'!$C$7/12),MIN(MAX((D24+D24*'1. Your Debts'!$C$7/12)*'1. Your Debts'!$D$7,'1. Your Debts'!$E$7),D24+D24*'1. Your Debts'!$C$7/12)))))</f>
        <v>0</v>
      </c>
      <c r="E25" s="15" t="n">
        <f aca="false">MAX(0,MAX(0,E24+E24*'1. Your Debts'!$C$8/12-IF('1. Your Debts'!$F$8&gt;0,MIN('1. Your Debts'!$F$8,E24+E24*'1. Your Debts'!$C$8/12),MIN(MAX((E24+E24*'1. Your Debts'!$C$8/12)*'1. Your Debts'!$D$8,'1. Your Debts'!$E$8),E24+E24*'1. Your Debts'!$C$8/12)))-MIN(MAX(0,'1. Your Debts'!$B$12-MIN('1. Your Debts'!$B$12,MAX(0,B24+B24*'1. Your Debts'!$C$5/12-IF('1. Your Debts'!$F$5&gt;0,MIN('1. Your Debts'!$F$5,B24+B24*'1. Your Debts'!$C$5/12),MIN(MAX((B24+B24*'1. Your Debts'!$C$5/12)*'1. Your Debts'!$D$5,'1. Your Debts'!$E$5),B24+B24*'1. Your Debts'!$C$5/12)))+MAX(0,C24+C24*'1. Your Debts'!$C$6/12-IF('1. Your Debts'!$F$6&gt;0,MIN('1. Your Debts'!$F$6,C24+C24*'1. Your Debts'!$C$6/12),MIN(MAX((C24+C24*'1. Your Debts'!$C$6/12)*'1. Your Debts'!$D$6,'1. Your Debts'!$E$6),C24+C24*'1. Your Debts'!$C$6/12)))+MAX(0,D24+D24*'1. Your Debts'!$C$7/12-IF('1. Your Debts'!$F$7&gt;0,MIN('1. Your Debts'!$F$7,D24+D24*'1. Your Debts'!$C$7/12),MIN(MAX((D24+D24*'1. Your Debts'!$C$7/12)*'1. Your Debts'!$D$7,'1. Your Debts'!$E$7),D24+D24*'1. Your Debts'!$C$7/12))))),MAX(0,E24+E24*'1. Your Debts'!$C$8/12-IF('1. Your Debts'!$F$8&gt;0,MIN('1. Your Debts'!$F$8,E24+E24*'1. Your Debts'!$C$8/12),MIN(MAX((E24+E24*'1. Your Debts'!$C$8/12)*'1. Your Debts'!$D$8,'1. Your Debts'!$E$8),E24+E24*'1. Your Debts'!$C$8/12)))))</f>
        <v>280.184864600744</v>
      </c>
      <c r="F25" s="15" t="n">
        <f aca="false">MAX(0,MAX(0,F24+F24*'1. Your Debts'!$C$9/12-IF('1. Your Debts'!$F$9&gt;0,MIN('1. Your Debts'!$F$9,F24+F24*'1. Your Debts'!$C$9/12),MIN(MAX((F24+F24*'1. Your Debts'!$C$9/12)*'1. Your Debts'!$D$9,'1. Your Debts'!$E$9),F24+F24*'1. Your Debts'!$C$9/12)))-MIN(MAX(0,'1. Your Debts'!$B$12-MIN('1. Your Debts'!$B$12,MAX(0,B24+B24*'1. Your Debts'!$C$5/12-IF('1. Your Debts'!$F$5&gt;0,MIN('1. Your Debts'!$F$5,B24+B24*'1. Your Debts'!$C$5/12),MIN(MAX((B24+B24*'1. Your Debts'!$C$5/12)*'1. Your Debts'!$D$5,'1. Your Debts'!$E$5),B24+B24*'1. Your Debts'!$C$5/12)))+MAX(0,C24+C24*'1. Your Debts'!$C$6/12-IF('1. Your Debts'!$F$6&gt;0,MIN('1. Your Debts'!$F$6,C24+C24*'1. Your Debts'!$C$6/12),MIN(MAX((C24+C24*'1. Your Debts'!$C$6/12)*'1. Your Debts'!$D$6,'1. Your Debts'!$E$6),C24+C24*'1. Your Debts'!$C$6/12)))+MAX(0,D24+D24*'1. Your Debts'!$C$7/12-IF('1. Your Debts'!$F$7&gt;0,MIN('1. Your Debts'!$F$7,D24+D24*'1. Your Debts'!$C$7/12),MIN(MAX((D24+D24*'1. Your Debts'!$C$7/12)*'1. Your Debts'!$D$7,'1. Your Debts'!$E$7),D24+D24*'1. Your Debts'!$C$7/12)))+MAX(0,E24+E24*'1. Your Debts'!$C$8/12-IF('1. Your Debts'!$F$8&gt;0,MIN('1. Your Debts'!$F$8,E24+E24*'1. Your Debts'!$C$8/12),MIN(MAX((E24+E24*'1. Your Debts'!$C$8/12)*'1. Your Debts'!$D$8,'1. Your Debts'!$E$8),E24+E24*'1. Your Debts'!$C$8/12))))),MAX(0,F24+F24*'1. Your Debts'!$C$9/12-IF('1. Your Debts'!$F$9&gt;0,MIN('1. Your Debts'!$F$9,F24+F24*'1. Your Debts'!$C$9/12),MIN(MAX((F24+F24*'1. Your Debts'!$C$9/12)*'1. Your Debts'!$D$9,'1. Your Debts'!$E$9),F24+F24*'1. Your Debts'!$C$9/12)))))</f>
        <v>3577.23566026547</v>
      </c>
      <c r="G25" s="15" t="n">
        <f aca="false">B24*'1. Your Debts'!$C$5/12+C24*'1. Your Debts'!$C$6/12+D24*'1. Your Debts'!$C$7/12+E24*'1. Your Debts'!$C$8/12+F24*'1. Your Debts'!$C$9/12</f>
        <v>31.6497748809523</v>
      </c>
      <c r="H25" s="15" t="n">
        <f aca="false">SUM(B25:F25)</f>
        <v>3857.42052486621</v>
      </c>
    </row>
    <row r="26" customFormat="false" ht="15" hidden="false" customHeight="false" outlineLevel="0" collapsed="false">
      <c r="A26" s="10" t="n">
        <v>21</v>
      </c>
      <c r="B26" s="15" t="n">
        <f aca="false">MAX(0,MAX(0,B25+B25*'1. Your Debts'!$C$5/12-IF('1. Your Debts'!$F$5&gt;0,MIN('1. Your Debts'!$F$5,B25+B25*'1. Your Debts'!$C$5/12),MIN(MAX((B25+B25*'1. Your Debts'!$C$5/12)*'1. Your Debts'!$D$5,'1. Your Debts'!$E$5),B25+B25*'1. Your Debts'!$C$5/12)))-MIN('1. Your Debts'!$B$12,MAX(0,B25+B25*'1. Your Debts'!$C$5/12-IF('1. Your Debts'!$F$5&gt;0,MIN('1. Your Debts'!$F$5,B25+B25*'1. Your Debts'!$C$5/12),MIN(MAX((B25+B25*'1. Your Debts'!$C$5/12)*'1. Your Debts'!$D$5,'1. Your Debts'!$E$5),B25+B25*'1. Your Debts'!$C$5/12)))))</f>
        <v>0</v>
      </c>
      <c r="C26" s="15" t="n">
        <f aca="false">MAX(0,MAX(0,C25+C25*'1. Your Debts'!$C$6/12-IF('1. Your Debts'!$F$6&gt;0,MIN('1. Your Debts'!$F$6,C25+C25*'1. Your Debts'!$C$6/12),MIN(MAX((C25+C25*'1. Your Debts'!$C$6/12)*'1. Your Debts'!$D$6,'1. Your Debts'!$E$6),C25+C25*'1. Your Debts'!$C$6/12)))-MIN(MAX(0,'1. Your Debts'!$B$12-MIN('1. Your Debts'!$B$12,MAX(0,B25+B25*'1. Your Debts'!$C$5/12-IF('1. Your Debts'!$F$5&gt;0,MIN('1. Your Debts'!$F$5,B25+B25*'1. Your Debts'!$C$5/12),MIN(MAX((B25+B25*'1. Your Debts'!$C$5/12)*'1. Your Debts'!$D$5,'1. Your Debts'!$E$5),B25+B25*'1. Your Debts'!$C$5/12))))),MAX(0,C25+C25*'1. Your Debts'!$C$6/12-IF('1. Your Debts'!$F$6&gt;0,MIN('1. Your Debts'!$F$6,C25+C25*'1. Your Debts'!$C$6/12),MIN(MAX((C25+C25*'1. Your Debts'!$C$6/12)*'1. Your Debts'!$D$6,'1. Your Debts'!$E$6),C25+C25*'1. Your Debts'!$C$6/12)))))</f>
        <v>0</v>
      </c>
      <c r="D26" s="15" t="n">
        <f aca="false">MAX(0,MAX(0,D25+D25*'1. Your Debts'!$C$7/12-IF('1. Your Debts'!$F$7&gt;0,MIN('1. Your Debts'!$F$7,D25+D25*'1. Your Debts'!$C$7/12),MIN(MAX((D25+D25*'1. Your Debts'!$C$7/12)*'1. Your Debts'!$D$7,'1. Your Debts'!$E$7),D25+D25*'1. Your Debts'!$C$7/12)))-MIN(MAX(0,'1. Your Debts'!$B$12-MIN('1. Your Debts'!$B$12,MAX(0,B25+B25*'1. Your Debts'!$C$5/12-IF('1. Your Debts'!$F$5&gt;0,MIN('1. Your Debts'!$F$5,B25+B25*'1. Your Debts'!$C$5/12),MIN(MAX((B25+B25*'1. Your Debts'!$C$5/12)*'1. Your Debts'!$D$5,'1. Your Debts'!$E$5),B25+B25*'1. Your Debts'!$C$5/12)))+MAX(0,C25+C25*'1. Your Debts'!$C$6/12-IF('1. Your Debts'!$F$6&gt;0,MIN('1. Your Debts'!$F$6,C25+C25*'1. Your Debts'!$C$6/12),MIN(MAX((C25+C25*'1. Your Debts'!$C$6/12)*'1. Your Debts'!$D$6,'1. Your Debts'!$E$6),C25+C25*'1. Your Debts'!$C$6/12))))),MAX(0,D25+D25*'1. Your Debts'!$C$7/12-IF('1. Your Debts'!$F$7&gt;0,MIN('1. Your Debts'!$F$7,D25+D25*'1. Your Debts'!$C$7/12),MIN(MAX((D25+D25*'1. Your Debts'!$C$7/12)*'1. Your Debts'!$D$7,'1. Your Debts'!$E$7),D25+D25*'1. Your Debts'!$C$7/12)))))</f>
        <v>0</v>
      </c>
      <c r="E26" s="15" t="n">
        <f aca="false">MAX(0,MAX(0,E25+E25*'1. Your Debts'!$C$8/12-IF('1. Your Debts'!$F$8&gt;0,MIN('1. Your Debts'!$F$8,E25+E25*'1. Your Debts'!$C$8/12),MIN(MAX((E25+E25*'1. Your Debts'!$C$8/12)*'1. Your Debts'!$D$8,'1. Your Debts'!$E$8),E25+E25*'1. Your Debts'!$C$8/12)))-MIN(MAX(0,'1. Your Debts'!$B$12-MIN('1. Your Debts'!$B$12,MAX(0,B25+B25*'1. Your Debts'!$C$5/12-IF('1. Your Debts'!$F$5&gt;0,MIN('1. Your Debts'!$F$5,B25+B25*'1. Your Debts'!$C$5/12),MIN(MAX((B25+B25*'1. Your Debts'!$C$5/12)*'1. Your Debts'!$D$5,'1. Your Debts'!$E$5),B25+B25*'1. Your Debts'!$C$5/12)))+MAX(0,C25+C25*'1. Your Debts'!$C$6/12-IF('1. Your Debts'!$F$6&gt;0,MIN('1. Your Debts'!$F$6,C25+C25*'1. Your Debts'!$C$6/12),MIN(MAX((C25+C25*'1. Your Debts'!$C$6/12)*'1. Your Debts'!$D$6,'1. Your Debts'!$E$6),C25+C25*'1. Your Debts'!$C$6/12)))+MAX(0,D25+D25*'1. Your Debts'!$C$7/12-IF('1. Your Debts'!$F$7&gt;0,MIN('1. Your Debts'!$F$7,D25+D25*'1. Your Debts'!$C$7/12),MIN(MAX((D25+D25*'1. Your Debts'!$C$7/12)*'1. Your Debts'!$D$7,'1. Your Debts'!$E$7),D25+D25*'1. Your Debts'!$C$7/12))))),MAX(0,E25+E25*'1. Your Debts'!$C$8/12-IF('1. Your Debts'!$F$8&gt;0,MIN('1. Your Debts'!$F$8,E25+E25*'1. Your Debts'!$C$8/12),MIN(MAX((E25+E25*'1. Your Debts'!$C$8/12)*'1. Your Debts'!$D$8,'1. Your Debts'!$E$8),E25+E25*'1. Your Debts'!$C$8/12)))))</f>
        <v>0</v>
      </c>
      <c r="F26" s="15" t="n">
        <f aca="false">MAX(0,MAX(0,F25+F25*'1. Your Debts'!$C$9/12-IF('1. Your Debts'!$F$9&gt;0,MIN('1. Your Debts'!$F$9,F25+F25*'1. Your Debts'!$C$9/12),MIN(MAX((F25+F25*'1. Your Debts'!$C$9/12)*'1. Your Debts'!$D$9,'1. Your Debts'!$E$9),F25+F25*'1. Your Debts'!$C$9/12)))-MIN(MAX(0,'1. Your Debts'!$B$12-MIN('1. Your Debts'!$B$12,MAX(0,B25+B25*'1. Your Debts'!$C$5/12-IF('1. Your Debts'!$F$5&gt;0,MIN('1. Your Debts'!$F$5,B25+B25*'1. Your Debts'!$C$5/12),MIN(MAX((B25+B25*'1. Your Debts'!$C$5/12)*'1. Your Debts'!$D$5,'1. Your Debts'!$E$5),B25+B25*'1. Your Debts'!$C$5/12)))+MAX(0,C25+C25*'1. Your Debts'!$C$6/12-IF('1. Your Debts'!$F$6&gt;0,MIN('1. Your Debts'!$F$6,C25+C25*'1. Your Debts'!$C$6/12),MIN(MAX((C25+C25*'1. Your Debts'!$C$6/12)*'1. Your Debts'!$D$6,'1. Your Debts'!$E$6),C25+C25*'1. Your Debts'!$C$6/12)))+MAX(0,D25+D25*'1. Your Debts'!$C$7/12-IF('1. Your Debts'!$F$7&gt;0,MIN('1. Your Debts'!$F$7,D25+D25*'1. Your Debts'!$C$7/12),MIN(MAX((D25+D25*'1. Your Debts'!$C$7/12)*'1. Your Debts'!$D$7,'1. Your Debts'!$E$7),D25+D25*'1. Your Debts'!$C$7/12)))+MAX(0,E25+E25*'1. Your Debts'!$C$8/12-IF('1. Your Debts'!$F$8&gt;0,MIN('1. Your Debts'!$F$8,E25+E25*'1. Your Debts'!$C$8/12),MIN(MAX((E25+E25*'1. Your Debts'!$C$8/12)*'1. Your Debts'!$D$8,'1. Your Debts'!$E$8),E25+E25*'1. Your Debts'!$C$8/12))))),MAX(0,F25+F25*'1. Your Debts'!$C$9/12-IF('1. Your Debts'!$F$9&gt;0,MIN('1. Your Debts'!$F$9,F25+F25*'1. Your Debts'!$C$9/12),MIN(MAX((F25+F25*'1. Your Debts'!$C$9/12)*'1. Your Debts'!$D$9,'1. Your Debts'!$E$9),F25+F25*'1. Your Debts'!$C$9/12)))))</f>
        <v>3358.88925196922</v>
      </c>
      <c r="G26" s="15" t="n">
        <f aca="false">B25*'1. Your Debts'!$C$5/12+C25*'1. Your Debts'!$C$6/12+D25*'1. Your Debts'!$C$7/12+E25*'1. Your Debts'!$C$8/12+F25*'1. Your Debts'!$C$9/12</f>
        <v>26.4687271030054</v>
      </c>
      <c r="H26" s="15" t="n">
        <f aca="false">SUM(B26:F26)</f>
        <v>3358.88925196922</v>
      </c>
    </row>
    <row r="27" customFormat="false" ht="15" hidden="false" customHeight="false" outlineLevel="0" collapsed="false">
      <c r="A27" s="10" t="n">
        <v>22</v>
      </c>
      <c r="B27" s="15" t="n">
        <f aca="false">MAX(0,MAX(0,B26+B26*'1. Your Debts'!$C$5/12-IF('1. Your Debts'!$F$5&gt;0,MIN('1. Your Debts'!$F$5,B26+B26*'1. Your Debts'!$C$5/12),MIN(MAX((B26+B26*'1. Your Debts'!$C$5/12)*'1. Your Debts'!$D$5,'1. Your Debts'!$E$5),B26+B26*'1. Your Debts'!$C$5/12)))-MIN('1. Your Debts'!$B$12,MAX(0,B26+B26*'1. Your Debts'!$C$5/12-IF('1. Your Debts'!$F$5&gt;0,MIN('1. Your Debts'!$F$5,B26+B26*'1. Your Debts'!$C$5/12),MIN(MAX((B26+B26*'1. Your Debts'!$C$5/12)*'1. Your Debts'!$D$5,'1. Your Debts'!$E$5),B26+B26*'1. Your Debts'!$C$5/12)))))</f>
        <v>0</v>
      </c>
      <c r="C27" s="15" t="n">
        <f aca="false">MAX(0,MAX(0,C26+C26*'1. Your Debts'!$C$6/12-IF('1. Your Debts'!$F$6&gt;0,MIN('1. Your Debts'!$F$6,C26+C26*'1. Your Debts'!$C$6/12),MIN(MAX((C26+C26*'1. Your Debts'!$C$6/12)*'1. Your Debts'!$D$6,'1. Your Debts'!$E$6),C26+C26*'1. Your Debts'!$C$6/12)))-MIN(MAX(0,'1. Your Debts'!$B$12-MIN('1. Your Debts'!$B$12,MAX(0,B26+B26*'1. Your Debts'!$C$5/12-IF('1. Your Debts'!$F$5&gt;0,MIN('1. Your Debts'!$F$5,B26+B26*'1. Your Debts'!$C$5/12),MIN(MAX((B26+B26*'1. Your Debts'!$C$5/12)*'1. Your Debts'!$D$5,'1. Your Debts'!$E$5),B26+B26*'1. Your Debts'!$C$5/12))))),MAX(0,C26+C26*'1. Your Debts'!$C$6/12-IF('1. Your Debts'!$F$6&gt;0,MIN('1. Your Debts'!$F$6,C26+C26*'1. Your Debts'!$C$6/12),MIN(MAX((C26+C26*'1. Your Debts'!$C$6/12)*'1. Your Debts'!$D$6,'1. Your Debts'!$E$6),C26+C26*'1. Your Debts'!$C$6/12)))))</f>
        <v>0</v>
      </c>
      <c r="D27" s="15" t="n">
        <f aca="false">MAX(0,MAX(0,D26+D26*'1. Your Debts'!$C$7/12-IF('1. Your Debts'!$F$7&gt;0,MIN('1. Your Debts'!$F$7,D26+D26*'1. Your Debts'!$C$7/12),MIN(MAX((D26+D26*'1. Your Debts'!$C$7/12)*'1. Your Debts'!$D$7,'1. Your Debts'!$E$7),D26+D26*'1. Your Debts'!$C$7/12)))-MIN(MAX(0,'1. Your Debts'!$B$12-MIN('1. Your Debts'!$B$12,MAX(0,B26+B26*'1. Your Debts'!$C$5/12-IF('1. Your Debts'!$F$5&gt;0,MIN('1. Your Debts'!$F$5,B26+B26*'1. Your Debts'!$C$5/12),MIN(MAX((B26+B26*'1. Your Debts'!$C$5/12)*'1. Your Debts'!$D$5,'1. Your Debts'!$E$5),B26+B26*'1. Your Debts'!$C$5/12)))+MAX(0,C26+C26*'1. Your Debts'!$C$6/12-IF('1. Your Debts'!$F$6&gt;0,MIN('1. Your Debts'!$F$6,C26+C26*'1. Your Debts'!$C$6/12),MIN(MAX((C26+C26*'1. Your Debts'!$C$6/12)*'1. Your Debts'!$D$6,'1. Your Debts'!$E$6),C26+C26*'1. Your Debts'!$C$6/12))))),MAX(0,D26+D26*'1. Your Debts'!$C$7/12-IF('1. Your Debts'!$F$7&gt;0,MIN('1. Your Debts'!$F$7,D26+D26*'1. Your Debts'!$C$7/12),MIN(MAX((D26+D26*'1. Your Debts'!$C$7/12)*'1. Your Debts'!$D$7,'1. Your Debts'!$E$7),D26+D26*'1. Your Debts'!$C$7/12)))))</f>
        <v>0</v>
      </c>
      <c r="E27" s="15" t="n">
        <f aca="false">MAX(0,MAX(0,E26+E26*'1. Your Debts'!$C$8/12-IF('1. Your Debts'!$F$8&gt;0,MIN('1. Your Debts'!$F$8,E26+E26*'1. Your Debts'!$C$8/12),MIN(MAX((E26+E26*'1. Your Debts'!$C$8/12)*'1. Your Debts'!$D$8,'1. Your Debts'!$E$8),E26+E26*'1. Your Debts'!$C$8/12)))-MIN(MAX(0,'1. Your Debts'!$B$12-MIN('1. Your Debts'!$B$12,MAX(0,B26+B26*'1. Your Debts'!$C$5/12-IF('1. Your Debts'!$F$5&gt;0,MIN('1. Your Debts'!$F$5,B26+B26*'1. Your Debts'!$C$5/12),MIN(MAX((B26+B26*'1. Your Debts'!$C$5/12)*'1. Your Debts'!$D$5,'1. Your Debts'!$E$5),B26+B26*'1. Your Debts'!$C$5/12)))+MAX(0,C26+C26*'1. Your Debts'!$C$6/12-IF('1. Your Debts'!$F$6&gt;0,MIN('1. Your Debts'!$F$6,C26+C26*'1. Your Debts'!$C$6/12),MIN(MAX((C26+C26*'1. Your Debts'!$C$6/12)*'1. Your Debts'!$D$6,'1. Your Debts'!$E$6),C26+C26*'1. Your Debts'!$C$6/12)))+MAX(0,D26+D26*'1. Your Debts'!$C$7/12-IF('1. Your Debts'!$F$7&gt;0,MIN('1. Your Debts'!$F$7,D26+D26*'1. Your Debts'!$C$7/12),MIN(MAX((D26+D26*'1. Your Debts'!$C$7/12)*'1. Your Debts'!$D$7,'1. Your Debts'!$E$7),D26+D26*'1. Your Debts'!$C$7/12))))),MAX(0,E26+E26*'1. Your Debts'!$C$8/12-IF('1. Your Debts'!$F$8&gt;0,MIN('1. Your Debts'!$F$8,E26+E26*'1. Your Debts'!$C$8/12),MIN(MAX((E26+E26*'1. Your Debts'!$C$8/12)*'1. Your Debts'!$D$8,'1. Your Debts'!$E$8),E26+E26*'1. Your Debts'!$C$8/12)))))</f>
        <v>0</v>
      </c>
      <c r="F27" s="15" t="n">
        <f aca="false">MAX(0,MAX(0,F26+F26*'1. Your Debts'!$C$9/12-IF('1. Your Debts'!$F$9&gt;0,MIN('1. Your Debts'!$F$9,F26+F26*'1. Your Debts'!$C$9/12),MIN(MAX((F26+F26*'1. Your Debts'!$C$9/12)*'1. Your Debts'!$D$9,'1. Your Debts'!$E$9),F26+F26*'1. Your Debts'!$C$9/12)))-MIN(MAX(0,'1. Your Debts'!$B$12-MIN('1. Your Debts'!$B$12,MAX(0,B26+B26*'1. Your Debts'!$C$5/12-IF('1. Your Debts'!$F$5&gt;0,MIN('1. Your Debts'!$F$5,B26+B26*'1. Your Debts'!$C$5/12),MIN(MAX((B26+B26*'1. Your Debts'!$C$5/12)*'1. Your Debts'!$D$5,'1. Your Debts'!$E$5),B26+B26*'1. Your Debts'!$C$5/12)))+MAX(0,C26+C26*'1. Your Debts'!$C$6/12-IF('1. Your Debts'!$F$6&gt;0,MIN('1. Your Debts'!$F$6,C26+C26*'1. Your Debts'!$C$6/12),MIN(MAX((C26+C26*'1. Your Debts'!$C$6/12)*'1. Your Debts'!$D$6,'1. Your Debts'!$E$6),C26+C26*'1. Your Debts'!$C$6/12)))+MAX(0,D26+D26*'1. Your Debts'!$C$7/12-IF('1. Your Debts'!$F$7&gt;0,MIN('1. Your Debts'!$F$7,D26+D26*'1. Your Debts'!$C$7/12),MIN(MAX((D26+D26*'1. Your Debts'!$C$7/12)*'1. Your Debts'!$D$7,'1. Your Debts'!$E$7),D26+D26*'1. Your Debts'!$C$7/12)))+MAX(0,E26+E26*'1. Your Debts'!$C$8/12-IF('1. Your Debts'!$F$8&gt;0,MIN('1. Your Debts'!$F$8,E26+E26*'1. Your Debts'!$C$8/12),MIN(MAX((E26+E26*'1. Your Debts'!$C$8/12)*'1. Your Debts'!$D$8,'1. Your Debts'!$E$8),E26+E26*'1. Your Debts'!$C$8/12))))),MAX(0,F26+F26*'1. Your Debts'!$C$9/12-IF('1. Your Debts'!$F$9&gt;0,MIN('1. Your Debts'!$F$9,F26+F26*'1. Your Debts'!$C$9/12),MIN(MAX((F26+F26*'1. Your Debts'!$C$9/12)*'1. Your Debts'!$D$9,'1. Your Debts'!$E$9),F26+F26*'1. Your Debts'!$C$9/12)))))</f>
        <v>2951.00193954468</v>
      </c>
      <c r="G27" s="15" t="n">
        <f aca="false">B26*'1. Your Debts'!$C$5/12+C26*'1. Your Debts'!$C$6/12+D26*'1. Your Debts'!$C$7/12+E26*'1. Your Debts'!$C$8/12+F26*'1. Your Debts'!$C$9/12</f>
        <v>22.112687575464</v>
      </c>
      <c r="H27" s="15" t="n">
        <f aca="false">SUM(B27:F27)</f>
        <v>2951.00193954468</v>
      </c>
    </row>
    <row r="28" customFormat="false" ht="15" hidden="false" customHeight="false" outlineLevel="0" collapsed="false">
      <c r="A28" s="10" t="n">
        <v>23</v>
      </c>
      <c r="B28" s="15" t="n">
        <f aca="false">MAX(0,MAX(0,B27+B27*'1. Your Debts'!$C$5/12-IF('1. Your Debts'!$F$5&gt;0,MIN('1. Your Debts'!$F$5,B27+B27*'1. Your Debts'!$C$5/12),MIN(MAX((B27+B27*'1. Your Debts'!$C$5/12)*'1. Your Debts'!$D$5,'1. Your Debts'!$E$5),B27+B27*'1. Your Debts'!$C$5/12)))-MIN('1. Your Debts'!$B$12,MAX(0,B27+B27*'1. Your Debts'!$C$5/12-IF('1. Your Debts'!$F$5&gt;0,MIN('1. Your Debts'!$F$5,B27+B27*'1. Your Debts'!$C$5/12),MIN(MAX((B27+B27*'1. Your Debts'!$C$5/12)*'1. Your Debts'!$D$5,'1. Your Debts'!$E$5),B27+B27*'1. Your Debts'!$C$5/12)))))</f>
        <v>0</v>
      </c>
      <c r="C28" s="15" t="n">
        <f aca="false">MAX(0,MAX(0,C27+C27*'1. Your Debts'!$C$6/12-IF('1. Your Debts'!$F$6&gt;0,MIN('1. Your Debts'!$F$6,C27+C27*'1. Your Debts'!$C$6/12),MIN(MAX((C27+C27*'1. Your Debts'!$C$6/12)*'1. Your Debts'!$D$6,'1. Your Debts'!$E$6),C27+C27*'1. Your Debts'!$C$6/12)))-MIN(MAX(0,'1. Your Debts'!$B$12-MIN('1. Your Debts'!$B$12,MAX(0,B27+B27*'1. Your Debts'!$C$5/12-IF('1. Your Debts'!$F$5&gt;0,MIN('1. Your Debts'!$F$5,B27+B27*'1. Your Debts'!$C$5/12),MIN(MAX((B27+B27*'1. Your Debts'!$C$5/12)*'1. Your Debts'!$D$5,'1. Your Debts'!$E$5),B27+B27*'1. Your Debts'!$C$5/12))))),MAX(0,C27+C27*'1. Your Debts'!$C$6/12-IF('1. Your Debts'!$F$6&gt;0,MIN('1. Your Debts'!$F$6,C27+C27*'1. Your Debts'!$C$6/12),MIN(MAX((C27+C27*'1. Your Debts'!$C$6/12)*'1. Your Debts'!$D$6,'1. Your Debts'!$E$6),C27+C27*'1. Your Debts'!$C$6/12)))))</f>
        <v>0</v>
      </c>
      <c r="D28" s="15" t="n">
        <f aca="false">MAX(0,MAX(0,D27+D27*'1. Your Debts'!$C$7/12-IF('1. Your Debts'!$F$7&gt;0,MIN('1. Your Debts'!$F$7,D27+D27*'1. Your Debts'!$C$7/12),MIN(MAX((D27+D27*'1. Your Debts'!$C$7/12)*'1. Your Debts'!$D$7,'1. Your Debts'!$E$7),D27+D27*'1. Your Debts'!$C$7/12)))-MIN(MAX(0,'1. Your Debts'!$B$12-MIN('1. Your Debts'!$B$12,MAX(0,B27+B27*'1. Your Debts'!$C$5/12-IF('1. Your Debts'!$F$5&gt;0,MIN('1. Your Debts'!$F$5,B27+B27*'1. Your Debts'!$C$5/12),MIN(MAX((B27+B27*'1. Your Debts'!$C$5/12)*'1. Your Debts'!$D$5,'1. Your Debts'!$E$5),B27+B27*'1. Your Debts'!$C$5/12)))+MAX(0,C27+C27*'1. Your Debts'!$C$6/12-IF('1. Your Debts'!$F$6&gt;0,MIN('1. Your Debts'!$F$6,C27+C27*'1. Your Debts'!$C$6/12),MIN(MAX((C27+C27*'1. Your Debts'!$C$6/12)*'1. Your Debts'!$D$6,'1. Your Debts'!$E$6),C27+C27*'1. Your Debts'!$C$6/12))))),MAX(0,D27+D27*'1. Your Debts'!$C$7/12-IF('1. Your Debts'!$F$7&gt;0,MIN('1. Your Debts'!$F$7,D27+D27*'1. Your Debts'!$C$7/12),MIN(MAX((D27+D27*'1. Your Debts'!$C$7/12)*'1. Your Debts'!$D$7,'1. Your Debts'!$E$7),D27+D27*'1. Your Debts'!$C$7/12)))))</f>
        <v>0</v>
      </c>
      <c r="E28" s="15" t="n">
        <f aca="false">MAX(0,MAX(0,E27+E27*'1. Your Debts'!$C$8/12-IF('1. Your Debts'!$F$8&gt;0,MIN('1. Your Debts'!$F$8,E27+E27*'1. Your Debts'!$C$8/12),MIN(MAX((E27+E27*'1. Your Debts'!$C$8/12)*'1. Your Debts'!$D$8,'1. Your Debts'!$E$8),E27+E27*'1. Your Debts'!$C$8/12)))-MIN(MAX(0,'1. Your Debts'!$B$12-MIN('1. Your Debts'!$B$12,MAX(0,B27+B27*'1. Your Debts'!$C$5/12-IF('1. Your Debts'!$F$5&gt;0,MIN('1. Your Debts'!$F$5,B27+B27*'1. Your Debts'!$C$5/12),MIN(MAX((B27+B27*'1. Your Debts'!$C$5/12)*'1. Your Debts'!$D$5,'1. Your Debts'!$E$5),B27+B27*'1. Your Debts'!$C$5/12)))+MAX(0,C27+C27*'1. Your Debts'!$C$6/12-IF('1. Your Debts'!$F$6&gt;0,MIN('1. Your Debts'!$F$6,C27+C27*'1. Your Debts'!$C$6/12),MIN(MAX((C27+C27*'1. Your Debts'!$C$6/12)*'1. Your Debts'!$D$6,'1. Your Debts'!$E$6),C27+C27*'1. Your Debts'!$C$6/12)))+MAX(0,D27+D27*'1. Your Debts'!$C$7/12-IF('1. Your Debts'!$F$7&gt;0,MIN('1. Your Debts'!$F$7,D27+D27*'1. Your Debts'!$C$7/12),MIN(MAX((D27+D27*'1. Your Debts'!$C$7/12)*'1. Your Debts'!$D$7,'1. Your Debts'!$E$7),D27+D27*'1. Your Debts'!$C$7/12))))),MAX(0,E27+E27*'1. Your Debts'!$C$8/12-IF('1. Your Debts'!$F$8&gt;0,MIN('1. Your Debts'!$F$8,E27+E27*'1. Your Debts'!$C$8/12),MIN(MAX((E27+E27*'1. Your Debts'!$C$8/12)*'1. Your Debts'!$D$8,'1. Your Debts'!$E$8),E27+E27*'1. Your Debts'!$C$8/12)))))</f>
        <v>0</v>
      </c>
      <c r="F28" s="15" t="n">
        <f aca="false">MAX(0,MAX(0,F27+F27*'1. Your Debts'!$C$9/12-IF('1. Your Debts'!$F$9&gt;0,MIN('1. Your Debts'!$F$9,F27+F27*'1. Your Debts'!$C$9/12),MIN(MAX((F27+F27*'1. Your Debts'!$C$9/12)*'1. Your Debts'!$D$9,'1. Your Debts'!$E$9),F27+F27*'1. Your Debts'!$C$9/12)))-MIN(MAX(0,'1. Your Debts'!$B$12-MIN('1. Your Debts'!$B$12,MAX(0,B27+B27*'1. Your Debts'!$C$5/12-IF('1. Your Debts'!$F$5&gt;0,MIN('1. Your Debts'!$F$5,B27+B27*'1. Your Debts'!$C$5/12),MIN(MAX((B27+B27*'1. Your Debts'!$C$5/12)*'1. Your Debts'!$D$5,'1. Your Debts'!$E$5),B27+B27*'1. Your Debts'!$C$5/12)))+MAX(0,C27+C27*'1. Your Debts'!$C$6/12-IF('1. Your Debts'!$F$6&gt;0,MIN('1. Your Debts'!$F$6,C27+C27*'1. Your Debts'!$C$6/12),MIN(MAX((C27+C27*'1. Your Debts'!$C$6/12)*'1. Your Debts'!$D$6,'1. Your Debts'!$E$6),C27+C27*'1. Your Debts'!$C$6/12)))+MAX(0,D27+D27*'1. Your Debts'!$C$7/12-IF('1. Your Debts'!$F$7&gt;0,MIN('1. Your Debts'!$F$7,D27+D27*'1. Your Debts'!$C$7/12),MIN(MAX((D27+D27*'1. Your Debts'!$C$7/12)*'1. Your Debts'!$D$7,'1. Your Debts'!$E$7),D27+D27*'1. Your Debts'!$C$7/12)))+MAX(0,E27+E27*'1. Your Debts'!$C$8/12-IF('1. Your Debts'!$F$8&gt;0,MIN('1. Your Debts'!$F$8,E27+E27*'1. Your Debts'!$C$8/12),MIN(MAX((E27+E27*'1. Your Debts'!$C$8/12)*'1. Your Debts'!$D$8,'1. Your Debts'!$E$8),E27+E27*'1. Your Debts'!$C$8/12))))),MAX(0,F27+F27*'1. Your Debts'!$C$9/12-IF('1. Your Debts'!$F$9&gt;0,MIN('1. Your Debts'!$F$9,F27+F27*'1. Your Debts'!$C$9/12),MIN(MAX((F27+F27*'1. Your Debts'!$C$9/12)*'1. Your Debts'!$D$9,'1. Your Debts'!$E$9),F27+F27*'1. Your Debts'!$C$9/12)))))</f>
        <v>2540.42936898002</v>
      </c>
      <c r="G28" s="15" t="n">
        <f aca="false">B27*'1. Your Debts'!$C$5/12+C27*'1. Your Debts'!$C$6/12+D27*'1. Your Debts'!$C$7/12+E27*'1. Your Debts'!$C$8/12+F27*'1. Your Debts'!$C$9/12</f>
        <v>19.4274294353358</v>
      </c>
      <c r="H28" s="15" t="n">
        <f aca="false">SUM(B28:F28)</f>
        <v>2540.42936898002</v>
      </c>
    </row>
    <row r="29" customFormat="false" ht="15" hidden="false" customHeight="false" outlineLevel="0" collapsed="false">
      <c r="A29" s="10" t="n">
        <v>24</v>
      </c>
      <c r="B29" s="15" t="n">
        <f aca="false">MAX(0,MAX(0,B28+B28*'1. Your Debts'!$C$5/12-IF('1. Your Debts'!$F$5&gt;0,MIN('1. Your Debts'!$F$5,B28+B28*'1. Your Debts'!$C$5/12),MIN(MAX((B28+B28*'1. Your Debts'!$C$5/12)*'1. Your Debts'!$D$5,'1. Your Debts'!$E$5),B28+B28*'1. Your Debts'!$C$5/12)))-MIN('1. Your Debts'!$B$12,MAX(0,B28+B28*'1. Your Debts'!$C$5/12-IF('1. Your Debts'!$F$5&gt;0,MIN('1. Your Debts'!$F$5,B28+B28*'1. Your Debts'!$C$5/12),MIN(MAX((B28+B28*'1. Your Debts'!$C$5/12)*'1. Your Debts'!$D$5,'1. Your Debts'!$E$5),B28+B28*'1. Your Debts'!$C$5/12)))))</f>
        <v>0</v>
      </c>
      <c r="C29" s="15" t="n">
        <f aca="false">MAX(0,MAX(0,C28+C28*'1. Your Debts'!$C$6/12-IF('1. Your Debts'!$F$6&gt;0,MIN('1. Your Debts'!$F$6,C28+C28*'1. Your Debts'!$C$6/12),MIN(MAX((C28+C28*'1. Your Debts'!$C$6/12)*'1. Your Debts'!$D$6,'1. Your Debts'!$E$6),C28+C28*'1. Your Debts'!$C$6/12)))-MIN(MAX(0,'1. Your Debts'!$B$12-MIN('1. Your Debts'!$B$12,MAX(0,B28+B28*'1. Your Debts'!$C$5/12-IF('1. Your Debts'!$F$5&gt;0,MIN('1. Your Debts'!$F$5,B28+B28*'1. Your Debts'!$C$5/12),MIN(MAX((B28+B28*'1. Your Debts'!$C$5/12)*'1. Your Debts'!$D$5,'1. Your Debts'!$E$5),B28+B28*'1. Your Debts'!$C$5/12))))),MAX(0,C28+C28*'1. Your Debts'!$C$6/12-IF('1. Your Debts'!$F$6&gt;0,MIN('1. Your Debts'!$F$6,C28+C28*'1. Your Debts'!$C$6/12),MIN(MAX((C28+C28*'1. Your Debts'!$C$6/12)*'1. Your Debts'!$D$6,'1. Your Debts'!$E$6),C28+C28*'1. Your Debts'!$C$6/12)))))</f>
        <v>0</v>
      </c>
      <c r="D29" s="15" t="n">
        <f aca="false">MAX(0,MAX(0,D28+D28*'1. Your Debts'!$C$7/12-IF('1. Your Debts'!$F$7&gt;0,MIN('1. Your Debts'!$F$7,D28+D28*'1. Your Debts'!$C$7/12),MIN(MAX((D28+D28*'1. Your Debts'!$C$7/12)*'1. Your Debts'!$D$7,'1. Your Debts'!$E$7),D28+D28*'1. Your Debts'!$C$7/12)))-MIN(MAX(0,'1. Your Debts'!$B$12-MIN('1. Your Debts'!$B$12,MAX(0,B28+B28*'1. Your Debts'!$C$5/12-IF('1. Your Debts'!$F$5&gt;0,MIN('1. Your Debts'!$F$5,B28+B28*'1. Your Debts'!$C$5/12),MIN(MAX((B28+B28*'1. Your Debts'!$C$5/12)*'1. Your Debts'!$D$5,'1. Your Debts'!$E$5),B28+B28*'1. Your Debts'!$C$5/12)))+MAX(0,C28+C28*'1. Your Debts'!$C$6/12-IF('1. Your Debts'!$F$6&gt;0,MIN('1. Your Debts'!$F$6,C28+C28*'1. Your Debts'!$C$6/12),MIN(MAX((C28+C28*'1. Your Debts'!$C$6/12)*'1. Your Debts'!$D$6,'1. Your Debts'!$E$6),C28+C28*'1. Your Debts'!$C$6/12))))),MAX(0,D28+D28*'1. Your Debts'!$C$7/12-IF('1. Your Debts'!$F$7&gt;0,MIN('1. Your Debts'!$F$7,D28+D28*'1. Your Debts'!$C$7/12),MIN(MAX((D28+D28*'1. Your Debts'!$C$7/12)*'1. Your Debts'!$D$7,'1. Your Debts'!$E$7),D28+D28*'1. Your Debts'!$C$7/12)))))</f>
        <v>0</v>
      </c>
      <c r="E29" s="15" t="n">
        <f aca="false">MAX(0,MAX(0,E28+E28*'1. Your Debts'!$C$8/12-IF('1. Your Debts'!$F$8&gt;0,MIN('1. Your Debts'!$F$8,E28+E28*'1. Your Debts'!$C$8/12),MIN(MAX((E28+E28*'1. Your Debts'!$C$8/12)*'1. Your Debts'!$D$8,'1. Your Debts'!$E$8),E28+E28*'1. Your Debts'!$C$8/12)))-MIN(MAX(0,'1. Your Debts'!$B$12-MIN('1. Your Debts'!$B$12,MAX(0,B28+B28*'1. Your Debts'!$C$5/12-IF('1. Your Debts'!$F$5&gt;0,MIN('1. Your Debts'!$F$5,B28+B28*'1. Your Debts'!$C$5/12),MIN(MAX((B28+B28*'1. Your Debts'!$C$5/12)*'1. Your Debts'!$D$5,'1. Your Debts'!$E$5),B28+B28*'1. Your Debts'!$C$5/12)))+MAX(0,C28+C28*'1. Your Debts'!$C$6/12-IF('1. Your Debts'!$F$6&gt;0,MIN('1. Your Debts'!$F$6,C28+C28*'1. Your Debts'!$C$6/12),MIN(MAX((C28+C28*'1. Your Debts'!$C$6/12)*'1. Your Debts'!$D$6,'1. Your Debts'!$E$6),C28+C28*'1. Your Debts'!$C$6/12)))+MAX(0,D28+D28*'1. Your Debts'!$C$7/12-IF('1. Your Debts'!$F$7&gt;0,MIN('1. Your Debts'!$F$7,D28+D28*'1. Your Debts'!$C$7/12),MIN(MAX((D28+D28*'1. Your Debts'!$C$7/12)*'1. Your Debts'!$D$7,'1. Your Debts'!$E$7),D28+D28*'1. Your Debts'!$C$7/12))))),MAX(0,E28+E28*'1. Your Debts'!$C$8/12-IF('1. Your Debts'!$F$8&gt;0,MIN('1. Your Debts'!$F$8,E28+E28*'1. Your Debts'!$C$8/12),MIN(MAX((E28+E28*'1. Your Debts'!$C$8/12)*'1. Your Debts'!$D$8,'1. Your Debts'!$E$8),E28+E28*'1. Your Debts'!$C$8/12)))))</f>
        <v>0</v>
      </c>
      <c r="F29" s="15" t="n">
        <f aca="false">MAX(0,MAX(0,F28+F28*'1. Your Debts'!$C$9/12-IF('1. Your Debts'!$F$9&gt;0,MIN('1. Your Debts'!$F$9,F28+F28*'1. Your Debts'!$C$9/12),MIN(MAX((F28+F28*'1. Your Debts'!$C$9/12)*'1. Your Debts'!$D$9,'1. Your Debts'!$E$9),F28+F28*'1. Your Debts'!$C$9/12)))-MIN(MAX(0,'1. Your Debts'!$B$12-MIN('1. Your Debts'!$B$12,MAX(0,B28+B28*'1. Your Debts'!$C$5/12-IF('1. Your Debts'!$F$5&gt;0,MIN('1. Your Debts'!$F$5,B28+B28*'1. Your Debts'!$C$5/12),MIN(MAX((B28+B28*'1. Your Debts'!$C$5/12)*'1. Your Debts'!$D$5,'1. Your Debts'!$E$5),B28+B28*'1. Your Debts'!$C$5/12)))+MAX(0,C28+C28*'1. Your Debts'!$C$6/12-IF('1. Your Debts'!$F$6&gt;0,MIN('1. Your Debts'!$F$6,C28+C28*'1. Your Debts'!$C$6/12),MIN(MAX((C28+C28*'1. Your Debts'!$C$6/12)*'1. Your Debts'!$D$6,'1. Your Debts'!$E$6),C28+C28*'1. Your Debts'!$C$6/12)))+MAX(0,D28+D28*'1. Your Debts'!$C$7/12-IF('1. Your Debts'!$F$7&gt;0,MIN('1. Your Debts'!$F$7,D28+D28*'1. Your Debts'!$C$7/12),MIN(MAX((D28+D28*'1. Your Debts'!$C$7/12)*'1. Your Debts'!$D$7,'1. Your Debts'!$E$7),D28+D28*'1. Your Debts'!$C$7/12)))+MAX(0,E28+E28*'1. Your Debts'!$C$8/12-IF('1. Your Debts'!$F$8&gt;0,MIN('1. Your Debts'!$F$8,E28+E28*'1. Your Debts'!$C$8/12),MIN(MAX((E28+E28*'1. Your Debts'!$C$8/12)*'1. Your Debts'!$D$8,'1. Your Debts'!$E$8),E28+E28*'1. Your Debts'!$C$8/12))))),MAX(0,F28+F28*'1. Your Debts'!$C$9/12-IF('1. Your Debts'!$F$9&gt;0,MIN('1. Your Debts'!$F$9,F28+F28*'1. Your Debts'!$C$9/12),MIN(MAX((F28+F28*'1. Your Debts'!$C$9/12)*'1. Your Debts'!$D$9,'1. Your Debts'!$E$9),F28+F28*'1. Your Debts'!$C$9/12)))))</f>
        <v>2127.1538623258</v>
      </c>
      <c r="G29" s="15" t="n">
        <f aca="false">B28*'1. Your Debts'!$C$5/12+C28*'1. Your Debts'!$C$6/12+D28*'1. Your Debts'!$C$7/12+E28*'1. Your Debts'!$C$8/12+F28*'1. Your Debts'!$C$9/12</f>
        <v>16.7244933457851</v>
      </c>
      <c r="H29" s="15" t="n">
        <f aca="false">SUM(B29:F29)</f>
        <v>2127.1538623258</v>
      </c>
    </row>
    <row r="30" customFormat="false" ht="15" hidden="false" customHeight="false" outlineLevel="0" collapsed="false">
      <c r="A30" s="10" t="n">
        <v>25</v>
      </c>
      <c r="B30" s="15" t="n">
        <f aca="false">MAX(0,MAX(0,B29+B29*'1. Your Debts'!$C$5/12-IF('1. Your Debts'!$F$5&gt;0,MIN('1. Your Debts'!$F$5,B29+B29*'1. Your Debts'!$C$5/12),MIN(MAX((B29+B29*'1. Your Debts'!$C$5/12)*'1. Your Debts'!$D$5,'1. Your Debts'!$E$5),B29+B29*'1. Your Debts'!$C$5/12)))-MIN('1. Your Debts'!$B$12,MAX(0,B29+B29*'1. Your Debts'!$C$5/12-IF('1. Your Debts'!$F$5&gt;0,MIN('1. Your Debts'!$F$5,B29+B29*'1. Your Debts'!$C$5/12),MIN(MAX((B29+B29*'1. Your Debts'!$C$5/12)*'1. Your Debts'!$D$5,'1. Your Debts'!$E$5),B29+B29*'1. Your Debts'!$C$5/12)))))</f>
        <v>0</v>
      </c>
      <c r="C30" s="15" t="n">
        <f aca="false">MAX(0,MAX(0,C29+C29*'1. Your Debts'!$C$6/12-IF('1. Your Debts'!$F$6&gt;0,MIN('1. Your Debts'!$F$6,C29+C29*'1. Your Debts'!$C$6/12),MIN(MAX((C29+C29*'1. Your Debts'!$C$6/12)*'1. Your Debts'!$D$6,'1. Your Debts'!$E$6),C29+C29*'1. Your Debts'!$C$6/12)))-MIN(MAX(0,'1. Your Debts'!$B$12-MIN('1. Your Debts'!$B$12,MAX(0,B29+B29*'1. Your Debts'!$C$5/12-IF('1. Your Debts'!$F$5&gt;0,MIN('1. Your Debts'!$F$5,B29+B29*'1. Your Debts'!$C$5/12),MIN(MAX((B29+B29*'1. Your Debts'!$C$5/12)*'1. Your Debts'!$D$5,'1. Your Debts'!$E$5),B29+B29*'1. Your Debts'!$C$5/12))))),MAX(0,C29+C29*'1. Your Debts'!$C$6/12-IF('1. Your Debts'!$F$6&gt;0,MIN('1. Your Debts'!$F$6,C29+C29*'1. Your Debts'!$C$6/12),MIN(MAX((C29+C29*'1. Your Debts'!$C$6/12)*'1. Your Debts'!$D$6,'1. Your Debts'!$E$6),C29+C29*'1. Your Debts'!$C$6/12)))))</f>
        <v>0</v>
      </c>
      <c r="D30" s="15" t="n">
        <f aca="false">MAX(0,MAX(0,D29+D29*'1. Your Debts'!$C$7/12-IF('1. Your Debts'!$F$7&gt;0,MIN('1. Your Debts'!$F$7,D29+D29*'1. Your Debts'!$C$7/12),MIN(MAX((D29+D29*'1. Your Debts'!$C$7/12)*'1. Your Debts'!$D$7,'1. Your Debts'!$E$7),D29+D29*'1. Your Debts'!$C$7/12)))-MIN(MAX(0,'1. Your Debts'!$B$12-MIN('1. Your Debts'!$B$12,MAX(0,B29+B29*'1. Your Debts'!$C$5/12-IF('1. Your Debts'!$F$5&gt;0,MIN('1. Your Debts'!$F$5,B29+B29*'1. Your Debts'!$C$5/12),MIN(MAX((B29+B29*'1. Your Debts'!$C$5/12)*'1. Your Debts'!$D$5,'1. Your Debts'!$E$5),B29+B29*'1. Your Debts'!$C$5/12)))+MAX(0,C29+C29*'1. Your Debts'!$C$6/12-IF('1. Your Debts'!$F$6&gt;0,MIN('1. Your Debts'!$F$6,C29+C29*'1. Your Debts'!$C$6/12),MIN(MAX((C29+C29*'1. Your Debts'!$C$6/12)*'1. Your Debts'!$D$6,'1. Your Debts'!$E$6),C29+C29*'1. Your Debts'!$C$6/12))))),MAX(0,D29+D29*'1. Your Debts'!$C$7/12-IF('1. Your Debts'!$F$7&gt;0,MIN('1. Your Debts'!$F$7,D29+D29*'1. Your Debts'!$C$7/12),MIN(MAX((D29+D29*'1. Your Debts'!$C$7/12)*'1. Your Debts'!$D$7,'1. Your Debts'!$E$7),D29+D29*'1. Your Debts'!$C$7/12)))))</f>
        <v>0</v>
      </c>
      <c r="E30" s="15" t="n">
        <f aca="false">MAX(0,MAX(0,E29+E29*'1. Your Debts'!$C$8/12-IF('1. Your Debts'!$F$8&gt;0,MIN('1. Your Debts'!$F$8,E29+E29*'1. Your Debts'!$C$8/12),MIN(MAX((E29+E29*'1. Your Debts'!$C$8/12)*'1. Your Debts'!$D$8,'1. Your Debts'!$E$8),E29+E29*'1. Your Debts'!$C$8/12)))-MIN(MAX(0,'1. Your Debts'!$B$12-MIN('1. Your Debts'!$B$12,MAX(0,B29+B29*'1. Your Debts'!$C$5/12-IF('1. Your Debts'!$F$5&gt;0,MIN('1. Your Debts'!$F$5,B29+B29*'1. Your Debts'!$C$5/12),MIN(MAX((B29+B29*'1. Your Debts'!$C$5/12)*'1. Your Debts'!$D$5,'1. Your Debts'!$E$5),B29+B29*'1. Your Debts'!$C$5/12)))+MAX(0,C29+C29*'1. Your Debts'!$C$6/12-IF('1. Your Debts'!$F$6&gt;0,MIN('1. Your Debts'!$F$6,C29+C29*'1. Your Debts'!$C$6/12),MIN(MAX((C29+C29*'1. Your Debts'!$C$6/12)*'1. Your Debts'!$D$6,'1. Your Debts'!$E$6),C29+C29*'1. Your Debts'!$C$6/12)))+MAX(0,D29+D29*'1. Your Debts'!$C$7/12-IF('1. Your Debts'!$F$7&gt;0,MIN('1. Your Debts'!$F$7,D29+D29*'1. Your Debts'!$C$7/12),MIN(MAX((D29+D29*'1. Your Debts'!$C$7/12)*'1. Your Debts'!$D$7,'1. Your Debts'!$E$7),D29+D29*'1. Your Debts'!$C$7/12))))),MAX(0,E29+E29*'1. Your Debts'!$C$8/12-IF('1. Your Debts'!$F$8&gt;0,MIN('1. Your Debts'!$F$8,E29+E29*'1. Your Debts'!$C$8/12),MIN(MAX((E29+E29*'1. Your Debts'!$C$8/12)*'1. Your Debts'!$D$8,'1. Your Debts'!$E$8),E29+E29*'1. Your Debts'!$C$8/12)))))</f>
        <v>0</v>
      </c>
      <c r="F30" s="15" t="n">
        <f aca="false">MAX(0,MAX(0,F29+F29*'1. Your Debts'!$C$9/12-IF('1. Your Debts'!$F$9&gt;0,MIN('1. Your Debts'!$F$9,F29+F29*'1. Your Debts'!$C$9/12),MIN(MAX((F29+F29*'1. Your Debts'!$C$9/12)*'1. Your Debts'!$D$9,'1. Your Debts'!$E$9),F29+F29*'1. Your Debts'!$C$9/12)))-MIN(MAX(0,'1. Your Debts'!$B$12-MIN('1. Your Debts'!$B$12,MAX(0,B29+B29*'1. Your Debts'!$C$5/12-IF('1. Your Debts'!$F$5&gt;0,MIN('1. Your Debts'!$F$5,B29+B29*'1. Your Debts'!$C$5/12),MIN(MAX((B29+B29*'1. Your Debts'!$C$5/12)*'1. Your Debts'!$D$5,'1. Your Debts'!$E$5),B29+B29*'1. Your Debts'!$C$5/12)))+MAX(0,C29+C29*'1. Your Debts'!$C$6/12-IF('1. Your Debts'!$F$6&gt;0,MIN('1. Your Debts'!$F$6,C29+C29*'1. Your Debts'!$C$6/12),MIN(MAX((C29+C29*'1. Your Debts'!$C$6/12)*'1. Your Debts'!$D$6,'1. Your Debts'!$E$6),C29+C29*'1. Your Debts'!$C$6/12)))+MAX(0,D29+D29*'1. Your Debts'!$C$7/12-IF('1. Your Debts'!$F$7&gt;0,MIN('1. Your Debts'!$F$7,D29+D29*'1. Your Debts'!$C$7/12),MIN(MAX((D29+D29*'1. Your Debts'!$C$7/12)*'1. Your Debts'!$D$7,'1. Your Debts'!$E$7),D29+D29*'1. Your Debts'!$C$7/12)))+MAX(0,E29+E29*'1. Your Debts'!$C$8/12-IF('1. Your Debts'!$F$8&gt;0,MIN('1. Your Debts'!$F$8,E29+E29*'1. Your Debts'!$C$8/12),MIN(MAX((E29+E29*'1. Your Debts'!$C$8/12)*'1. Your Debts'!$D$8,'1. Your Debts'!$E$8),E29+E29*'1. Your Debts'!$C$8/12))))),MAX(0,F29+F29*'1. Your Debts'!$C$9/12-IF('1. Your Debts'!$F$9&gt;0,MIN('1. Your Debts'!$F$9,F29+F29*'1. Your Debts'!$C$9/12),MIN(MAX((F29+F29*'1. Your Debts'!$C$9/12)*'1. Your Debts'!$D$9,'1. Your Debts'!$E$9),F29+F29*'1. Your Debts'!$C$9/12)))))</f>
        <v>1711.15762525278</v>
      </c>
      <c r="G30" s="15" t="n">
        <f aca="false">B29*'1. Your Debts'!$C$5/12+C29*'1. Your Debts'!$C$6/12+D29*'1. Your Debts'!$C$7/12+E29*'1. Your Debts'!$C$8/12+F29*'1. Your Debts'!$C$9/12</f>
        <v>14.0037629269782</v>
      </c>
      <c r="H30" s="15" t="n">
        <f aca="false">SUM(B30:F30)</f>
        <v>1711.15762525278</v>
      </c>
    </row>
    <row r="31" customFormat="false" ht="15" hidden="false" customHeight="false" outlineLevel="0" collapsed="false">
      <c r="A31" s="10" t="n">
        <v>26</v>
      </c>
      <c r="B31" s="15" t="n">
        <f aca="false">MAX(0,MAX(0,B30+B30*'1. Your Debts'!$C$5/12-IF('1. Your Debts'!$F$5&gt;0,MIN('1. Your Debts'!$F$5,B30+B30*'1. Your Debts'!$C$5/12),MIN(MAX((B30+B30*'1. Your Debts'!$C$5/12)*'1. Your Debts'!$D$5,'1. Your Debts'!$E$5),B30+B30*'1. Your Debts'!$C$5/12)))-MIN('1. Your Debts'!$B$12,MAX(0,B30+B30*'1. Your Debts'!$C$5/12-IF('1. Your Debts'!$F$5&gt;0,MIN('1. Your Debts'!$F$5,B30+B30*'1. Your Debts'!$C$5/12),MIN(MAX((B30+B30*'1. Your Debts'!$C$5/12)*'1. Your Debts'!$D$5,'1. Your Debts'!$E$5),B30+B30*'1. Your Debts'!$C$5/12)))))</f>
        <v>0</v>
      </c>
      <c r="C31" s="15" t="n">
        <f aca="false">MAX(0,MAX(0,C30+C30*'1. Your Debts'!$C$6/12-IF('1. Your Debts'!$F$6&gt;0,MIN('1. Your Debts'!$F$6,C30+C30*'1. Your Debts'!$C$6/12),MIN(MAX((C30+C30*'1. Your Debts'!$C$6/12)*'1. Your Debts'!$D$6,'1. Your Debts'!$E$6),C30+C30*'1. Your Debts'!$C$6/12)))-MIN(MAX(0,'1. Your Debts'!$B$12-MIN('1. Your Debts'!$B$12,MAX(0,B30+B30*'1. Your Debts'!$C$5/12-IF('1. Your Debts'!$F$5&gt;0,MIN('1. Your Debts'!$F$5,B30+B30*'1. Your Debts'!$C$5/12),MIN(MAX((B30+B30*'1. Your Debts'!$C$5/12)*'1. Your Debts'!$D$5,'1. Your Debts'!$E$5),B30+B30*'1. Your Debts'!$C$5/12))))),MAX(0,C30+C30*'1. Your Debts'!$C$6/12-IF('1. Your Debts'!$F$6&gt;0,MIN('1. Your Debts'!$F$6,C30+C30*'1. Your Debts'!$C$6/12),MIN(MAX((C30+C30*'1. Your Debts'!$C$6/12)*'1. Your Debts'!$D$6,'1. Your Debts'!$E$6),C30+C30*'1. Your Debts'!$C$6/12)))))</f>
        <v>0</v>
      </c>
      <c r="D31" s="15" t="n">
        <f aca="false">MAX(0,MAX(0,D30+D30*'1. Your Debts'!$C$7/12-IF('1. Your Debts'!$F$7&gt;0,MIN('1. Your Debts'!$F$7,D30+D30*'1. Your Debts'!$C$7/12),MIN(MAX((D30+D30*'1. Your Debts'!$C$7/12)*'1. Your Debts'!$D$7,'1. Your Debts'!$E$7),D30+D30*'1. Your Debts'!$C$7/12)))-MIN(MAX(0,'1. Your Debts'!$B$12-MIN('1. Your Debts'!$B$12,MAX(0,B30+B30*'1. Your Debts'!$C$5/12-IF('1. Your Debts'!$F$5&gt;0,MIN('1. Your Debts'!$F$5,B30+B30*'1. Your Debts'!$C$5/12),MIN(MAX((B30+B30*'1. Your Debts'!$C$5/12)*'1. Your Debts'!$D$5,'1. Your Debts'!$E$5),B30+B30*'1. Your Debts'!$C$5/12)))+MAX(0,C30+C30*'1. Your Debts'!$C$6/12-IF('1. Your Debts'!$F$6&gt;0,MIN('1. Your Debts'!$F$6,C30+C30*'1. Your Debts'!$C$6/12),MIN(MAX((C30+C30*'1. Your Debts'!$C$6/12)*'1. Your Debts'!$D$6,'1. Your Debts'!$E$6),C30+C30*'1. Your Debts'!$C$6/12))))),MAX(0,D30+D30*'1. Your Debts'!$C$7/12-IF('1. Your Debts'!$F$7&gt;0,MIN('1. Your Debts'!$F$7,D30+D30*'1. Your Debts'!$C$7/12),MIN(MAX((D30+D30*'1. Your Debts'!$C$7/12)*'1. Your Debts'!$D$7,'1. Your Debts'!$E$7),D30+D30*'1. Your Debts'!$C$7/12)))))</f>
        <v>0</v>
      </c>
      <c r="E31" s="15" t="n">
        <f aca="false">MAX(0,MAX(0,E30+E30*'1. Your Debts'!$C$8/12-IF('1. Your Debts'!$F$8&gt;0,MIN('1. Your Debts'!$F$8,E30+E30*'1. Your Debts'!$C$8/12),MIN(MAX((E30+E30*'1. Your Debts'!$C$8/12)*'1. Your Debts'!$D$8,'1. Your Debts'!$E$8),E30+E30*'1. Your Debts'!$C$8/12)))-MIN(MAX(0,'1. Your Debts'!$B$12-MIN('1. Your Debts'!$B$12,MAX(0,B30+B30*'1. Your Debts'!$C$5/12-IF('1. Your Debts'!$F$5&gt;0,MIN('1. Your Debts'!$F$5,B30+B30*'1. Your Debts'!$C$5/12),MIN(MAX((B30+B30*'1. Your Debts'!$C$5/12)*'1. Your Debts'!$D$5,'1. Your Debts'!$E$5),B30+B30*'1. Your Debts'!$C$5/12)))+MAX(0,C30+C30*'1. Your Debts'!$C$6/12-IF('1. Your Debts'!$F$6&gt;0,MIN('1. Your Debts'!$F$6,C30+C30*'1. Your Debts'!$C$6/12),MIN(MAX((C30+C30*'1. Your Debts'!$C$6/12)*'1. Your Debts'!$D$6,'1. Your Debts'!$E$6),C30+C30*'1. Your Debts'!$C$6/12)))+MAX(0,D30+D30*'1. Your Debts'!$C$7/12-IF('1. Your Debts'!$F$7&gt;0,MIN('1. Your Debts'!$F$7,D30+D30*'1. Your Debts'!$C$7/12),MIN(MAX((D30+D30*'1. Your Debts'!$C$7/12)*'1. Your Debts'!$D$7,'1. Your Debts'!$E$7),D30+D30*'1. Your Debts'!$C$7/12))))),MAX(0,E30+E30*'1. Your Debts'!$C$8/12-IF('1. Your Debts'!$F$8&gt;0,MIN('1. Your Debts'!$F$8,E30+E30*'1. Your Debts'!$C$8/12),MIN(MAX((E30+E30*'1. Your Debts'!$C$8/12)*'1. Your Debts'!$D$8,'1. Your Debts'!$E$8),E30+E30*'1. Your Debts'!$C$8/12)))))</f>
        <v>0</v>
      </c>
      <c r="F31" s="15" t="n">
        <f aca="false">MAX(0,MAX(0,F30+F30*'1. Your Debts'!$C$9/12-IF('1. Your Debts'!$F$9&gt;0,MIN('1. Your Debts'!$F$9,F30+F30*'1. Your Debts'!$C$9/12),MIN(MAX((F30+F30*'1. Your Debts'!$C$9/12)*'1. Your Debts'!$D$9,'1. Your Debts'!$E$9),F30+F30*'1. Your Debts'!$C$9/12)))-MIN(MAX(0,'1. Your Debts'!$B$12-MIN('1. Your Debts'!$B$12,MAX(0,B30+B30*'1. Your Debts'!$C$5/12-IF('1. Your Debts'!$F$5&gt;0,MIN('1. Your Debts'!$F$5,B30+B30*'1. Your Debts'!$C$5/12),MIN(MAX((B30+B30*'1. Your Debts'!$C$5/12)*'1. Your Debts'!$D$5,'1. Your Debts'!$E$5),B30+B30*'1. Your Debts'!$C$5/12)))+MAX(0,C30+C30*'1. Your Debts'!$C$6/12-IF('1. Your Debts'!$F$6&gt;0,MIN('1. Your Debts'!$F$6,C30+C30*'1. Your Debts'!$C$6/12),MIN(MAX((C30+C30*'1. Your Debts'!$C$6/12)*'1. Your Debts'!$D$6,'1. Your Debts'!$E$6),C30+C30*'1. Your Debts'!$C$6/12)))+MAX(0,D30+D30*'1. Your Debts'!$C$7/12-IF('1. Your Debts'!$F$7&gt;0,MIN('1. Your Debts'!$F$7,D30+D30*'1. Your Debts'!$C$7/12),MIN(MAX((D30+D30*'1. Your Debts'!$C$7/12)*'1. Your Debts'!$D$7,'1. Your Debts'!$E$7),D30+D30*'1. Your Debts'!$C$7/12)))+MAX(0,E30+E30*'1. Your Debts'!$C$8/12-IF('1. Your Debts'!$F$8&gt;0,MIN('1. Your Debts'!$F$8,E30+E30*'1. Your Debts'!$C$8/12),MIN(MAX((E30+E30*'1. Your Debts'!$C$8/12)*'1. Your Debts'!$D$8,'1. Your Debts'!$E$8),E30+E30*'1. Your Debts'!$C$8/12))))),MAX(0,F30+F30*'1. Your Debts'!$C$9/12-IF('1. Your Debts'!$F$9&gt;0,MIN('1. Your Debts'!$F$9,F30+F30*'1. Your Debts'!$C$9/12),MIN(MAX((F30+F30*'1. Your Debts'!$C$9/12)*'1. Your Debts'!$D$9,'1. Your Debts'!$E$9),F30+F30*'1. Your Debts'!$C$9/12)))))</f>
        <v>1292.42274628569</v>
      </c>
      <c r="G31" s="15" t="n">
        <f aca="false">B30*'1. Your Debts'!$C$5/12+C30*'1. Your Debts'!$C$6/12+D30*'1. Your Debts'!$C$7/12+E30*'1. Your Debts'!$C$8/12+F30*'1. Your Debts'!$C$9/12</f>
        <v>11.2651210329141</v>
      </c>
      <c r="H31" s="15" t="n">
        <f aca="false">SUM(B31:F31)</f>
        <v>1292.42274628569</v>
      </c>
    </row>
    <row r="32" customFormat="false" ht="15" hidden="false" customHeight="false" outlineLevel="0" collapsed="false">
      <c r="A32" s="10" t="n">
        <v>27</v>
      </c>
      <c r="B32" s="15" t="n">
        <f aca="false">MAX(0,MAX(0,B31+B31*'1. Your Debts'!$C$5/12-IF('1. Your Debts'!$F$5&gt;0,MIN('1. Your Debts'!$F$5,B31+B31*'1. Your Debts'!$C$5/12),MIN(MAX((B31+B31*'1. Your Debts'!$C$5/12)*'1. Your Debts'!$D$5,'1. Your Debts'!$E$5),B31+B31*'1. Your Debts'!$C$5/12)))-MIN('1. Your Debts'!$B$12,MAX(0,B31+B31*'1. Your Debts'!$C$5/12-IF('1. Your Debts'!$F$5&gt;0,MIN('1. Your Debts'!$F$5,B31+B31*'1. Your Debts'!$C$5/12),MIN(MAX((B31+B31*'1. Your Debts'!$C$5/12)*'1. Your Debts'!$D$5,'1. Your Debts'!$E$5),B31+B31*'1. Your Debts'!$C$5/12)))))</f>
        <v>0</v>
      </c>
      <c r="C32" s="15" t="n">
        <f aca="false">MAX(0,MAX(0,C31+C31*'1. Your Debts'!$C$6/12-IF('1. Your Debts'!$F$6&gt;0,MIN('1. Your Debts'!$F$6,C31+C31*'1. Your Debts'!$C$6/12),MIN(MAX((C31+C31*'1. Your Debts'!$C$6/12)*'1. Your Debts'!$D$6,'1. Your Debts'!$E$6),C31+C31*'1. Your Debts'!$C$6/12)))-MIN(MAX(0,'1. Your Debts'!$B$12-MIN('1. Your Debts'!$B$12,MAX(0,B31+B31*'1. Your Debts'!$C$5/12-IF('1. Your Debts'!$F$5&gt;0,MIN('1. Your Debts'!$F$5,B31+B31*'1. Your Debts'!$C$5/12),MIN(MAX((B31+B31*'1. Your Debts'!$C$5/12)*'1. Your Debts'!$D$5,'1. Your Debts'!$E$5),B31+B31*'1. Your Debts'!$C$5/12))))),MAX(0,C31+C31*'1. Your Debts'!$C$6/12-IF('1. Your Debts'!$F$6&gt;0,MIN('1. Your Debts'!$F$6,C31+C31*'1. Your Debts'!$C$6/12),MIN(MAX((C31+C31*'1. Your Debts'!$C$6/12)*'1. Your Debts'!$D$6,'1. Your Debts'!$E$6),C31+C31*'1. Your Debts'!$C$6/12)))))</f>
        <v>0</v>
      </c>
      <c r="D32" s="15" t="n">
        <f aca="false">MAX(0,MAX(0,D31+D31*'1. Your Debts'!$C$7/12-IF('1. Your Debts'!$F$7&gt;0,MIN('1. Your Debts'!$F$7,D31+D31*'1. Your Debts'!$C$7/12),MIN(MAX((D31+D31*'1. Your Debts'!$C$7/12)*'1. Your Debts'!$D$7,'1. Your Debts'!$E$7),D31+D31*'1. Your Debts'!$C$7/12)))-MIN(MAX(0,'1. Your Debts'!$B$12-MIN('1. Your Debts'!$B$12,MAX(0,B31+B31*'1. Your Debts'!$C$5/12-IF('1. Your Debts'!$F$5&gt;0,MIN('1. Your Debts'!$F$5,B31+B31*'1. Your Debts'!$C$5/12),MIN(MAX((B31+B31*'1. Your Debts'!$C$5/12)*'1. Your Debts'!$D$5,'1. Your Debts'!$E$5),B31+B31*'1. Your Debts'!$C$5/12)))+MAX(0,C31+C31*'1. Your Debts'!$C$6/12-IF('1. Your Debts'!$F$6&gt;0,MIN('1. Your Debts'!$F$6,C31+C31*'1. Your Debts'!$C$6/12),MIN(MAX((C31+C31*'1. Your Debts'!$C$6/12)*'1. Your Debts'!$D$6,'1. Your Debts'!$E$6),C31+C31*'1. Your Debts'!$C$6/12))))),MAX(0,D31+D31*'1. Your Debts'!$C$7/12-IF('1. Your Debts'!$F$7&gt;0,MIN('1. Your Debts'!$F$7,D31+D31*'1. Your Debts'!$C$7/12),MIN(MAX((D31+D31*'1. Your Debts'!$C$7/12)*'1. Your Debts'!$D$7,'1. Your Debts'!$E$7),D31+D31*'1. Your Debts'!$C$7/12)))))</f>
        <v>0</v>
      </c>
      <c r="E32" s="15" t="n">
        <f aca="false">MAX(0,MAX(0,E31+E31*'1. Your Debts'!$C$8/12-IF('1. Your Debts'!$F$8&gt;0,MIN('1. Your Debts'!$F$8,E31+E31*'1. Your Debts'!$C$8/12),MIN(MAX((E31+E31*'1. Your Debts'!$C$8/12)*'1. Your Debts'!$D$8,'1. Your Debts'!$E$8),E31+E31*'1. Your Debts'!$C$8/12)))-MIN(MAX(0,'1. Your Debts'!$B$12-MIN('1. Your Debts'!$B$12,MAX(0,B31+B31*'1. Your Debts'!$C$5/12-IF('1. Your Debts'!$F$5&gt;0,MIN('1. Your Debts'!$F$5,B31+B31*'1. Your Debts'!$C$5/12),MIN(MAX((B31+B31*'1. Your Debts'!$C$5/12)*'1. Your Debts'!$D$5,'1. Your Debts'!$E$5),B31+B31*'1. Your Debts'!$C$5/12)))+MAX(0,C31+C31*'1. Your Debts'!$C$6/12-IF('1. Your Debts'!$F$6&gt;0,MIN('1. Your Debts'!$F$6,C31+C31*'1. Your Debts'!$C$6/12),MIN(MAX((C31+C31*'1. Your Debts'!$C$6/12)*'1. Your Debts'!$D$6,'1. Your Debts'!$E$6),C31+C31*'1. Your Debts'!$C$6/12)))+MAX(0,D31+D31*'1. Your Debts'!$C$7/12-IF('1. Your Debts'!$F$7&gt;0,MIN('1. Your Debts'!$F$7,D31+D31*'1. Your Debts'!$C$7/12),MIN(MAX((D31+D31*'1. Your Debts'!$C$7/12)*'1. Your Debts'!$D$7,'1. Your Debts'!$E$7),D31+D31*'1. Your Debts'!$C$7/12))))),MAX(0,E31+E31*'1. Your Debts'!$C$8/12-IF('1. Your Debts'!$F$8&gt;0,MIN('1. Your Debts'!$F$8,E31+E31*'1. Your Debts'!$C$8/12),MIN(MAX((E31+E31*'1. Your Debts'!$C$8/12)*'1. Your Debts'!$D$8,'1. Your Debts'!$E$8),E31+E31*'1. Your Debts'!$C$8/12)))))</f>
        <v>0</v>
      </c>
      <c r="F32" s="15" t="n">
        <f aca="false">MAX(0,MAX(0,F31+F31*'1. Your Debts'!$C$9/12-IF('1. Your Debts'!$F$9&gt;0,MIN('1. Your Debts'!$F$9,F31+F31*'1. Your Debts'!$C$9/12),MIN(MAX((F31+F31*'1. Your Debts'!$C$9/12)*'1. Your Debts'!$D$9,'1. Your Debts'!$E$9),F31+F31*'1. Your Debts'!$C$9/12)))-MIN(MAX(0,'1. Your Debts'!$B$12-MIN('1. Your Debts'!$B$12,MAX(0,B31+B31*'1. Your Debts'!$C$5/12-IF('1. Your Debts'!$F$5&gt;0,MIN('1. Your Debts'!$F$5,B31+B31*'1. Your Debts'!$C$5/12),MIN(MAX((B31+B31*'1. Your Debts'!$C$5/12)*'1. Your Debts'!$D$5,'1. Your Debts'!$E$5),B31+B31*'1. Your Debts'!$C$5/12)))+MAX(0,C31+C31*'1. Your Debts'!$C$6/12-IF('1. Your Debts'!$F$6&gt;0,MIN('1. Your Debts'!$F$6,C31+C31*'1. Your Debts'!$C$6/12),MIN(MAX((C31+C31*'1. Your Debts'!$C$6/12)*'1. Your Debts'!$D$6,'1. Your Debts'!$E$6),C31+C31*'1. Your Debts'!$C$6/12)))+MAX(0,D31+D31*'1. Your Debts'!$C$7/12-IF('1. Your Debts'!$F$7&gt;0,MIN('1. Your Debts'!$F$7,D31+D31*'1. Your Debts'!$C$7/12),MIN(MAX((D31+D31*'1. Your Debts'!$C$7/12)*'1. Your Debts'!$D$7,'1. Your Debts'!$E$7),D31+D31*'1. Your Debts'!$C$7/12)))+MAX(0,E31+E31*'1. Your Debts'!$C$8/12-IF('1. Your Debts'!$F$8&gt;0,MIN('1. Your Debts'!$F$8,E31+E31*'1. Your Debts'!$C$8/12),MIN(MAX((E31+E31*'1. Your Debts'!$C$8/12)*'1. Your Debts'!$D$8,'1. Your Debts'!$E$8),E31+E31*'1. Your Debts'!$C$8/12))))),MAX(0,F31+F31*'1. Your Debts'!$C$9/12-IF('1. Your Debts'!$F$9&gt;0,MIN('1. Your Debts'!$F$9,F31+F31*'1. Your Debts'!$C$9/12),MIN(MAX((F31+F31*'1. Your Debts'!$C$9/12)*'1. Your Debts'!$D$9,'1. Your Debts'!$E$9),F31+F31*'1. Your Debts'!$C$9/12)))))</f>
        <v>870.931196032074</v>
      </c>
      <c r="G32" s="15" t="n">
        <f aca="false">B31*'1. Your Debts'!$C$5/12+C31*'1. Your Debts'!$C$6/12+D31*'1. Your Debts'!$C$7/12+E31*'1. Your Debts'!$C$8/12+F31*'1. Your Debts'!$C$9/12</f>
        <v>8.50844974638081</v>
      </c>
      <c r="H32" s="15" t="n">
        <f aca="false">SUM(B32:F32)</f>
        <v>870.931196032074</v>
      </c>
    </row>
    <row r="33" customFormat="false" ht="15" hidden="false" customHeight="false" outlineLevel="0" collapsed="false">
      <c r="A33" s="10" t="n">
        <v>28</v>
      </c>
      <c r="B33" s="15" t="n">
        <f aca="false">MAX(0,MAX(0,B32+B32*'1. Your Debts'!$C$5/12-IF('1. Your Debts'!$F$5&gt;0,MIN('1. Your Debts'!$F$5,B32+B32*'1. Your Debts'!$C$5/12),MIN(MAX((B32+B32*'1. Your Debts'!$C$5/12)*'1. Your Debts'!$D$5,'1. Your Debts'!$E$5),B32+B32*'1. Your Debts'!$C$5/12)))-MIN('1. Your Debts'!$B$12,MAX(0,B32+B32*'1. Your Debts'!$C$5/12-IF('1. Your Debts'!$F$5&gt;0,MIN('1. Your Debts'!$F$5,B32+B32*'1. Your Debts'!$C$5/12),MIN(MAX((B32+B32*'1. Your Debts'!$C$5/12)*'1. Your Debts'!$D$5,'1. Your Debts'!$E$5),B32+B32*'1. Your Debts'!$C$5/12)))))</f>
        <v>0</v>
      </c>
      <c r="C33" s="15" t="n">
        <f aca="false">MAX(0,MAX(0,C32+C32*'1. Your Debts'!$C$6/12-IF('1. Your Debts'!$F$6&gt;0,MIN('1. Your Debts'!$F$6,C32+C32*'1. Your Debts'!$C$6/12),MIN(MAX((C32+C32*'1. Your Debts'!$C$6/12)*'1. Your Debts'!$D$6,'1. Your Debts'!$E$6),C32+C32*'1. Your Debts'!$C$6/12)))-MIN(MAX(0,'1. Your Debts'!$B$12-MIN('1. Your Debts'!$B$12,MAX(0,B32+B32*'1. Your Debts'!$C$5/12-IF('1. Your Debts'!$F$5&gt;0,MIN('1. Your Debts'!$F$5,B32+B32*'1. Your Debts'!$C$5/12),MIN(MAX((B32+B32*'1. Your Debts'!$C$5/12)*'1. Your Debts'!$D$5,'1. Your Debts'!$E$5),B32+B32*'1. Your Debts'!$C$5/12))))),MAX(0,C32+C32*'1. Your Debts'!$C$6/12-IF('1. Your Debts'!$F$6&gt;0,MIN('1. Your Debts'!$F$6,C32+C32*'1. Your Debts'!$C$6/12),MIN(MAX((C32+C32*'1. Your Debts'!$C$6/12)*'1. Your Debts'!$D$6,'1. Your Debts'!$E$6),C32+C32*'1. Your Debts'!$C$6/12)))))</f>
        <v>0</v>
      </c>
      <c r="D33" s="15" t="n">
        <f aca="false">MAX(0,MAX(0,D32+D32*'1. Your Debts'!$C$7/12-IF('1. Your Debts'!$F$7&gt;0,MIN('1. Your Debts'!$F$7,D32+D32*'1. Your Debts'!$C$7/12),MIN(MAX((D32+D32*'1. Your Debts'!$C$7/12)*'1. Your Debts'!$D$7,'1. Your Debts'!$E$7),D32+D32*'1. Your Debts'!$C$7/12)))-MIN(MAX(0,'1. Your Debts'!$B$12-MIN('1. Your Debts'!$B$12,MAX(0,B32+B32*'1. Your Debts'!$C$5/12-IF('1. Your Debts'!$F$5&gt;0,MIN('1. Your Debts'!$F$5,B32+B32*'1. Your Debts'!$C$5/12),MIN(MAX((B32+B32*'1. Your Debts'!$C$5/12)*'1. Your Debts'!$D$5,'1. Your Debts'!$E$5),B32+B32*'1. Your Debts'!$C$5/12)))+MAX(0,C32+C32*'1. Your Debts'!$C$6/12-IF('1. Your Debts'!$F$6&gt;0,MIN('1. Your Debts'!$F$6,C32+C32*'1. Your Debts'!$C$6/12),MIN(MAX((C32+C32*'1. Your Debts'!$C$6/12)*'1. Your Debts'!$D$6,'1. Your Debts'!$E$6),C32+C32*'1. Your Debts'!$C$6/12))))),MAX(0,D32+D32*'1. Your Debts'!$C$7/12-IF('1. Your Debts'!$F$7&gt;0,MIN('1. Your Debts'!$F$7,D32+D32*'1. Your Debts'!$C$7/12),MIN(MAX((D32+D32*'1. Your Debts'!$C$7/12)*'1. Your Debts'!$D$7,'1. Your Debts'!$E$7),D32+D32*'1. Your Debts'!$C$7/12)))))</f>
        <v>0</v>
      </c>
      <c r="E33" s="15" t="n">
        <f aca="false">MAX(0,MAX(0,E32+E32*'1. Your Debts'!$C$8/12-IF('1. Your Debts'!$F$8&gt;0,MIN('1. Your Debts'!$F$8,E32+E32*'1. Your Debts'!$C$8/12),MIN(MAX((E32+E32*'1. Your Debts'!$C$8/12)*'1. Your Debts'!$D$8,'1. Your Debts'!$E$8),E32+E32*'1. Your Debts'!$C$8/12)))-MIN(MAX(0,'1. Your Debts'!$B$12-MIN('1. Your Debts'!$B$12,MAX(0,B32+B32*'1. Your Debts'!$C$5/12-IF('1. Your Debts'!$F$5&gt;0,MIN('1. Your Debts'!$F$5,B32+B32*'1. Your Debts'!$C$5/12),MIN(MAX((B32+B32*'1. Your Debts'!$C$5/12)*'1. Your Debts'!$D$5,'1. Your Debts'!$E$5),B32+B32*'1. Your Debts'!$C$5/12)))+MAX(0,C32+C32*'1. Your Debts'!$C$6/12-IF('1. Your Debts'!$F$6&gt;0,MIN('1. Your Debts'!$F$6,C32+C32*'1. Your Debts'!$C$6/12),MIN(MAX((C32+C32*'1. Your Debts'!$C$6/12)*'1. Your Debts'!$D$6,'1. Your Debts'!$E$6),C32+C32*'1. Your Debts'!$C$6/12)))+MAX(0,D32+D32*'1. Your Debts'!$C$7/12-IF('1. Your Debts'!$F$7&gt;0,MIN('1. Your Debts'!$F$7,D32+D32*'1. Your Debts'!$C$7/12),MIN(MAX((D32+D32*'1. Your Debts'!$C$7/12)*'1. Your Debts'!$D$7,'1. Your Debts'!$E$7),D32+D32*'1. Your Debts'!$C$7/12))))),MAX(0,E32+E32*'1. Your Debts'!$C$8/12-IF('1. Your Debts'!$F$8&gt;0,MIN('1. Your Debts'!$F$8,E32+E32*'1. Your Debts'!$C$8/12),MIN(MAX((E32+E32*'1. Your Debts'!$C$8/12)*'1. Your Debts'!$D$8,'1. Your Debts'!$E$8),E32+E32*'1. Your Debts'!$C$8/12)))))</f>
        <v>0</v>
      </c>
      <c r="F33" s="15" t="n">
        <f aca="false">MAX(0,MAX(0,F32+F32*'1. Your Debts'!$C$9/12-IF('1. Your Debts'!$F$9&gt;0,MIN('1. Your Debts'!$F$9,F32+F32*'1. Your Debts'!$C$9/12),MIN(MAX((F32+F32*'1. Your Debts'!$C$9/12)*'1. Your Debts'!$D$9,'1. Your Debts'!$E$9),F32+F32*'1. Your Debts'!$C$9/12)))-MIN(MAX(0,'1. Your Debts'!$B$12-MIN('1. Your Debts'!$B$12,MAX(0,B32+B32*'1. Your Debts'!$C$5/12-IF('1. Your Debts'!$F$5&gt;0,MIN('1. Your Debts'!$F$5,B32+B32*'1. Your Debts'!$C$5/12),MIN(MAX((B32+B32*'1. Your Debts'!$C$5/12)*'1. Your Debts'!$D$5,'1. Your Debts'!$E$5),B32+B32*'1. Your Debts'!$C$5/12)))+MAX(0,C32+C32*'1. Your Debts'!$C$6/12-IF('1. Your Debts'!$F$6&gt;0,MIN('1. Your Debts'!$F$6,C32+C32*'1. Your Debts'!$C$6/12),MIN(MAX((C32+C32*'1. Your Debts'!$C$6/12)*'1. Your Debts'!$D$6,'1. Your Debts'!$E$6),C32+C32*'1. Your Debts'!$C$6/12)))+MAX(0,D32+D32*'1. Your Debts'!$C$7/12-IF('1. Your Debts'!$F$7&gt;0,MIN('1. Your Debts'!$F$7,D32+D32*'1. Your Debts'!$C$7/12),MIN(MAX((D32+D32*'1. Your Debts'!$C$7/12)*'1. Your Debts'!$D$7,'1. Your Debts'!$E$7),D32+D32*'1. Your Debts'!$C$7/12)))+MAX(0,E32+E32*'1. Your Debts'!$C$8/12-IF('1. Your Debts'!$F$8&gt;0,MIN('1. Your Debts'!$F$8,E32+E32*'1. Your Debts'!$C$8/12),MIN(MAX((E32+E32*'1. Your Debts'!$C$8/12)*'1. Your Debts'!$D$8,'1. Your Debts'!$E$8),E32+E32*'1. Your Debts'!$C$8/12))))),MAX(0,F32+F32*'1. Your Debts'!$C$9/12-IF('1. Your Debts'!$F$9&gt;0,MIN('1. Your Debts'!$F$9,F32+F32*'1. Your Debts'!$C$9/12),MIN(MAX((F32+F32*'1. Your Debts'!$C$9/12)*'1. Your Debts'!$D$9,'1. Your Debts'!$E$9),F32+F32*'1. Your Debts'!$C$9/12)))))</f>
        <v>446.664826405952</v>
      </c>
      <c r="G33" s="15" t="n">
        <f aca="false">B32*'1. Your Debts'!$C$5/12+C32*'1. Your Debts'!$C$6/12+D32*'1. Your Debts'!$C$7/12+E32*'1. Your Debts'!$C$8/12+F32*'1. Your Debts'!$C$9/12</f>
        <v>5.73363037387782</v>
      </c>
      <c r="H33" s="15" t="n">
        <f aca="false">SUM(B33:F33)</f>
        <v>446.664826405952</v>
      </c>
    </row>
    <row r="34" customFormat="false" ht="15" hidden="false" customHeight="false" outlineLevel="0" collapsed="false">
      <c r="A34" s="10" t="n">
        <v>29</v>
      </c>
      <c r="B34" s="15" t="n">
        <f aca="false">MAX(0,MAX(0,B33+B33*'1. Your Debts'!$C$5/12-IF('1. Your Debts'!$F$5&gt;0,MIN('1. Your Debts'!$F$5,B33+B33*'1. Your Debts'!$C$5/12),MIN(MAX((B33+B33*'1. Your Debts'!$C$5/12)*'1. Your Debts'!$D$5,'1. Your Debts'!$E$5),B33+B33*'1. Your Debts'!$C$5/12)))-MIN('1. Your Debts'!$B$12,MAX(0,B33+B33*'1. Your Debts'!$C$5/12-IF('1. Your Debts'!$F$5&gt;0,MIN('1. Your Debts'!$F$5,B33+B33*'1. Your Debts'!$C$5/12),MIN(MAX((B33+B33*'1. Your Debts'!$C$5/12)*'1. Your Debts'!$D$5,'1. Your Debts'!$E$5),B33+B33*'1. Your Debts'!$C$5/12)))))</f>
        <v>0</v>
      </c>
      <c r="C34" s="15" t="n">
        <f aca="false">MAX(0,MAX(0,C33+C33*'1. Your Debts'!$C$6/12-IF('1. Your Debts'!$F$6&gt;0,MIN('1. Your Debts'!$F$6,C33+C33*'1. Your Debts'!$C$6/12),MIN(MAX((C33+C33*'1. Your Debts'!$C$6/12)*'1. Your Debts'!$D$6,'1. Your Debts'!$E$6),C33+C33*'1. Your Debts'!$C$6/12)))-MIN(MAX(0,'1. Your Debts'!$B$12-MIN('1. Your Debts'!$B$12,MAX(0,B33+B33*'1. Your Debts'!$C$5/12-IF('1. Your Debts'!$F$5&gt;0,MIN('1. Your Debts'!$F$5,B33+B33*'1. Your Debts'!$C$5/12),MIN(MAX((B33+B33*'1. Your Debts'!$C$5/12)*'1. Your Debts'!$D$5,'1. Your Debts'!$E$5),B33+B33*'1. Your Debts'!$C$5/12))))),MAX(0,C33+C33*'1. Your Debts'!$C$6/12-IF('1. Your Debts'!$F$6&gt;0,MIN('1. Your Debts'!$F$6,C33+C33*'1. Your Debts'!$C$6/12),MIN(MAX((C33+C33*'1. Your Debts'!$C$6/12)*'1. Your Debts'!$D$6,'1. Your Debts'!$E$6),C33+C33*'1. Your Debts'!$C$6/12)))))</f>
        <v>0</v>
      </c>
      <c r="D34" s="15" t="n">
        <f aca="false">MAX(0,MAX(0,D33+D33*'1. Your Debts'!$C$7/12-IF('1. Your Debts'!$F$7&gt;0,MIN('1. Your Debts'!$F$7,D33+D33*'1. Your Debts'!$C$7/12),MIN(MAX((D33+D33*'1. Your Debts'!$C$7/12)*'1. Your Debts'!$D$7,'1. Your Debts'!$E$7),D33+D33*'1. Your Debts'!$C$7/12)))-MIN(MAX(0,'1. Your Debts'!$B$12-MIN('1. Your Debts'!$B$12,MAX(0,B33+B33*'1. Your Debts'!$C$5/12-IF('1. Your Debts'!$F$5&gt;0,MIN('1. Your Debts'!$F$5,B33+B33*'1. Your Debts'!$C$5/12),MIN(MAX((B33+B33*'1. Your Debts'!$C$5/12)*'1. Your Debts'!$D$5,'1. Your Debts'!$E$5),B33+B33*'1. Your Debts'!$C$5/12)))+MAX(0,C33+C33*'1. Your Debts'!$C$6/12-IF('1. Your Debts'!$F$6&gt;0,MIN('1. Your Debts'!$F$6,C33+C33*'1. Your Debts'!$C$6/12),MIN(MAX((C33+C33*'1. Your Debts'!$C$6/12)*'1. Your Debts'!$D$6,'1. Your Debts'!$E$6),C33+C33*'1. Your Debts'!$C$6/12))))),MAX(0,D33+D33*'1. Your Debts'!$C$7/12-IF('1. Your Debts'!$F$7&gt;0,MIN('1. Your Debts'!$F$7,D33+D33*'1. Your Debts'!$C$7/12),MIN(MAX((D33+D33*'1. Your Debts'!$C$7/12)*'1. Your Debts'!$D$7,'1. Your Debts'!$E$7),D33+D33*'1. Your Debts'!$C$7/12)))))</f>
        <v>0</v>
      </c>
      <c r="E34" s="15" t="n">
        <f aca="false">MAX(0,MAX(0,E33+E33*'1. Your Debts'!$C$8/12-IF('1. Your Debts'!$F$8&gt;0,MIN('1. Your Debts'!$F$8,E33+E33*'1. Your Debts'!$C$8/12),MIN(MAX((E33+E33*'1. Your Debts'!$C$8/12)*'1. Your Debts'!$D$8,'1. Your Debts'!$E$8),E33+E33*'1. Your Debts'!$C$8/12)))-MIN(MAX(0,'1. Your Debts'!$B$12-MIN('1. Your Debts'!$B$12,MAX(0,B33+B33*'1. Your Debts'!$C$5/12-IF('1. Your Debts'!$F$5&gt;0,MIN('1. Your Debts'!$F$5,B33+B33*'1. Your Debts'!$C$5/12),MIN(MAX((B33+B33*'1. Your Debts'!$C$5/12)*'1. Your Debts'!$D$5,'1. Your Debts'!$E$5),B33+B33*'1. Your Debts'!$C$5/12)))+MAX(0,C33+C33*'1. Your Debts'!$C$6/12-IF('1. Your Debts'!$F$6&gt;0,MIN('1. Your Debts'!$F$6,C33+C33*'1. Your Debts'!$C$6/12),MIN(MAX((C33+C33*'1. Your Debts'!$C$6/12)*'1. Your Debts'!$D$6,'1. Your Debts'!$E$6),C33+C33*'1. Your Debts'!$C$6/12)))+MAX(0,D33+D33*'1. Your Debts'!$C$7/12-IF('1. Your Debts'!$F$7&gt;0,MIN('1. Your Debts'!$F$7,D33+D33*'1. Your Debts'!$C$7/12),MIN(MAX((D33+D33*'1. Your Debts'!$C$7/12)*'1. Your Debts'!$D$7,'1. Your Debts'!$E$7),D33+D33*'1. Your Debts'!$C$7/12))))),MAX(0,E33+E33*'1. Your Debts'!$C$8/12-IF('1. Your Debts'!$F$8&gt;0,MIN('1. Your Debts'!$F$8,E33+E33*'1. Your Debts'!$C$8/12),MIN(MAX((E33+E33*'1. Your Debts'!$C$8/12)*'1. Your Debts'!$D$8,'1. Your Debts'!$E$8),E33+E33*'1. Your Debts'!$C$8/12)))))</f>
        <v>0</v>
      </c>
      <c r="F34" s="15" t="n">
        <f aca="false">MAX(0,MAX(0,F33+F33*'1. Your Debts'!$C$9/12-IF('1. Your Debts'!$F$9&gt;0,MIN('1. Your Debts'!$F$9,F33+F33*'1. Your Debts'!$C$9/12),MIN(MAX((F33+F33*'1. Your Debts'!$C$9/12)*'1. Your Debts'!$D$9,'1. Your Debts'!$E$9),F33+F33*'1. Your Debts'!$C$9/12)))-MIN(MAX(0,'1. Your Debts'!$B$12-MIN('1. Your Debts'!$B$12,MAX(0,B33+B33*'1. Your Debts'!$C$5/12-IF('1. Your Debts'!$F$5&gt;0,MIN('1. Your Debts'!$F$5,B33+B33*'1. Your Debts'!$C$5/12),MIN(MAX((B33+B33*'1. Your Debts'!$C$5/12)*'1. Your Debts'!$D$5,'1. Your Debts'!$E$5),B33+B33*'1. Your Debts'!$C$5/12)))+MAX(0,C33+C33*'1. Your Debts'!$C$6/12-IF('1. Your Debts'!$F$6&gt;0,MIN('1. Your Debts'!$F$6,C33+C33*'1. Your Debts'!$C$6/12),MIN(MAX((C33+C33*'1. Your Debts'!$C$6/12)*'1. Your Debts'!$D$6,'1. Your Debts'!$E$6),C33+C33*'1. Your Debts'!$C$6/12)))+MAX(0,D33+D33*'1. Your Debts'!$C$7/12-IF('1. Your Debts'!$F$7&gt;0,MIN('1. Your Debts'!$F$7,D33+D33*'1. Your Debts'!$C$7/12),MIN(MAX((D33+D33*'1. Your Debts'!$C$7/12)*'1. Your Debts'!$D$7,'1. Your Debts'!$E$7),D33+D33*'1. Your Debts'!$C$7/12)))+MAX(0,E33+E33*'1. Your Debts'!$C$8/12-IF('1. Your Debts'!$F$8&gt;0,MIN('1. Your Debts'!$F$8,E33+E33*'1. Your Debts'!$C$8/12),MIN(MAX((E33+E33*'1. Your Debts'!$C$8/12)*'1. Your Debts'!$D$8,'1. Your Debts'!$E$8),E33+E33*'1. Your Debts'!$C$8/12))))),MAX(0,F33+F33*'1. Your Debts'!$C$9/12-IF('1. Your Debts'!$F$9&gt;0,MIN('1. Your Debts'!$F$9,F33+F33*'1. Your Debts'!$C$9/12),MIN(MAX((F33+F33*'1. Your Debts'!$C$9/12)*'1. Your Debts'!$D$9,'1. Your Debts'!$E$9),F33+F33*'1. Your Debts'!$C$9/12)))))</f>
        <v>19.605369846458</v>
      </c>
      <c r="G34" s="15" t="n">
        <f aca="false">B33*'1. Your Debts'!$C$5/12+C33*'1. Your Debts'!$C$6/12+D33*'1. Your Debts'!$C$7/12+E33*'1. Your Debts'!$C$8/12+F33*'1. Your Debts'!$C$9/12</f>
        <v>2.94054344050585</v>
      </c>
      <c r="H34" s="15" t="n">
        <f aca="false">SUM(B34:F34)</f>
        <v>19.605369846458</v>
      </c>
    </row>
    <row r="35" customFormat="false" ht="15" hidden="false" customHeight="false" outlineLevel="0" collapsed="false">
      <c r="A35" s="10" t="n">
        <v>30</v>
      </c>
      <c r="B35" s="15" t="n">
        <f aca="false">MAX(0,MAX(0,B34+B34*'1. Your Debts'!$C$5/12-IF('1. Your Debts'!$F$5&gt;0,MIN('1. Your Debts'!$F$5,B34+B34*'1. Your Debts'!$C$5/12),MIN(MAX((B34+B34*'1. Your Debts'!$C$5/12)*'1. Your Debts'!$D$5,'1. Your Debts'!$E$5),B34+B34*'1. Your Debts'!$C$5/12)))-MIN('1. Your Debts'!$B$12,MAX(0,B34+B34*'1. Your Debts'!$C$5/12-IF('1. Your Debts'!$F$5&gt;0,MIN('1. Your Debts'!$F$5,B34+B34*'1. Your Debts'!$C$5/12),MIN(MAX((B34+B34*'1. Your Debts'!$C$5/12)*'1. Your Debts'!$D$5,'1. Your Debts'!$E$5),B34+B34*'1. Your Debts'!$C$5/12)))))</f>
        <v>0</v>
      </c>
      <c r="C35" s="15" t="n">
        <f aca="false">MAX(0,MAX(0,C34+C34*'1. Your Debts'!$C$6/12-IF('1. Your Debts'!$F$6&gt;0,MIN('1. Your Debts'!$F$6,C34+C34*'1. Your Debts'!$C$6/12),MIN(MAX((C34+C34*'1. Your Debts'!$C$6/12)*'1. Your Debts'!$D$6,'1. Your Debts'!$E$6),C34+C34*'1. Your Debts'!$C$6/12)))-MIN(MAX(0,'1. Your Debts'!$B$12-MIN('1. Your Debts'!$B$12,MAX(0,B34+B34*'1. Your Debts'!$C$5/12-IF('1. Your Debts'!$F$5&gt;0,MIN('1. Your Debts'!$F$5,B34+B34*'1. Your Debts'!$C$5/12),MIN(MAX((B34+B34*'1. Your Debts'!$C$5/12)*'1. Your Debts'!$D$5,'1. Your Debts'!$E$5),B34+B34*'1. Your Debts'!$C$5/12))))),MAX(0,C34+C34*'1. Your Debts'!$C$6/12-IF('1. Your Debts'!$F$6&gt;0,MIN('1. Your Debts'!$F$6,C34+C34*'1. Your Debts'!$C$6/12),MIN(MAX((C34+C34*'1. Your Debts'!$C$6/12)*'1. Your Debts'!$D$6,'1. Your Debts'!$E$6),C34+C34*'1. Your Debts'!$C$6/12)))))</f>
        <v>0</v>
      </c>
      <c r="D35" s="15" t="n">
        <f aca="false">MAX(0,MAX(0,D34+D34*'1. Your Debts'!$C$7/12-IF('1. Your Debts'!$F$7&gt;0,MIN('1. Your Debts'!$F$7,D34+D34*'1. Your Debts'!$C$7/12),MIN(MAX((D34+D34*'1. Your Debts'!$C$7/12)*'1. Your Debts'!$D$7,'1. Your Debts'!$E$7),D34+D34*'1. Your Debts'!$C$7/12)))-MIN(MAX(0,'1. Your Debts'!$B$12-MIN('1. Your Debts'!$B$12,MAX(0,B34+B34*'1. Your Debts'!$C$5/12-IF('1. Your Debts'!$F$5&gt;0,MIN('1. Your Debts'!$F$5,B34+B34*'1. Your Debts'!$C$5/12),MIN(MAX((B34+B34*'1. Your Debts'!$C$5/12)*'1. Your Debts'!$D$5,'1. Your Debts'!$E$5),B34+B34*'1. Your Debts'!$C$5/12)))+MAX(0,C34+C34*'1. Your Debts'!$C$6/12-IF('1. Your Debts'!$F$6&gt;0,MIN('1. Your Debts'!$F$6,C34+C34*'1. Your Debts'!$C$6/12),MIN(MAX((C34+C34*'1. Your Debts'!$C$6/12)*'1. Your Debts'!$D$6,'1. Your Debts'!$E$6),C34+C34*'1. Your Debts'!$C$6/12))))),MAX(0,D34+D34*'1. Your Debts'!$C$7/12-IF('1. Your Debts'!$F$7&gt;0,MIN('1. Your Debts'!$F$7,D34+D34*'1. Your Debts'!$C$7/12),MIN(MAX((D34+D34*'1. Your Debts'!$C$7/12)*'1. Your Debts'!$D$7,'1. Your Debts'!$E$7),D34+D34*'1. Your Debts'!$C$7/12)))))</f>
        <v>0</v>
      </c>
      <c r="E35" s="15" t="n">
        <f aca="false">MAX(0,MAX(0,E34+E34*'1. Your Debts'!$C$8/12-IF('1. Your Debts'!$F$8&gt;0,MIN('1. Your Debts'!$F$8,E34+E34*'1. Your Debts'!$C$8/12),MIN(MAX((E34+E34*'1. Your Debts'!$C$8/12)*'1. Your Debts'!$D$8,'1. Your Debts'!$E$8),E34+E34*'1. Your Debts'!$C$8/12)))-MIN(MAX(0,'1. Your Debts'!$B$12-MIN('1. Your Debts'!$B$12,MAX(0,B34+B34*'1. Your Debts'!$C$5/12-IF('1. Your Debts'!$F$5&gt;0,MIN('1. Your Debts'!$F$5,B34+B34*'1. Your Debts'!$C$5/12),MIN(MAX((B34+B34*'1. Your Debts'!$C$5/12)*'1. Your Debts'!$D$5,'1. Your Debts'!$E$5),B34+B34*'1. Your Debts'!$C$5/12)))+MAX(0,C34+C34*'1. Your Debts'!$C$6/12-IF('1. Your Debts'!$F$6&gt;0,MIN('1. Your Debts'!$F$6,C34+C34*'1. Your Debts'!$C$6/12),MIN(MAX((C34+C34*'1. Your Debts'!$C$6/12)*'1. Your Debts'!$D$6,'1. Your Debts'!$E$6),C34+C34*'1. Your Debts'!$C$6/12)))+MAX(0,D34+D34*'1. Your Debts'!$C$7/12-IF('1. Your Debts'!$F$7&gt;0,MIN('1. Your Debts'!$F$7,D34+D34*'1. Your Debts'!$C$7/12),MIN(MAX((D34+D34*'1. Your Debts'!$C$7/12)*'1. Your Debts'!$D$7,'1. Your Debts'!$E$7),D34+D34*'1. Your Debts'!$C$7/12))))),MAX(0,E34+E34*'1. Your Debts'!$C$8/12-IF('1. Your Debts'!$F$8&gt;0,MIN('1. Your Debts'!$F$8,E34+E34*'1. Your Debts'!$C$8/12),MIN(MAX((E34+E34*'1. Your Debts'!$C$8/12)*'1. Your Debts'!$D$8,'1. Your Debts'!$E$8),E34+E34*'1. Your Debts'!$C$8/12)))))</f>
        <v>0</v>
      </c>
      <c r="F35" s="15" t="n">
        <f aca="false">MAX(0,MAX(0,F34+F34*'1. Your Debts'!$C$9/12-IF('1. Your Debts'!$F$9&gt;0,MIN('1. Your Debts'!$F$9,F34+F34*'1. Your Debts'!$C$9/12),MIN(MAX((F34+F34*'1. Your Debts'!$C$9/12)*'1. Your Debts'!$D$9,'1. Your Debts'!$E$9),F34+F34*'1. Your Debts'!$C$9/12)))-MIN(MAX(0,'1. Your Debts'!$B$12-MIN('1. Your Debts'!$B$12,MAX(0,B34+B34*'1. Your Debts'!$C$5/12-IF('1. Your Debts'!$F$5&gt;0,MIN('1. Your Debts'!$F$5,B34+B34*'1. Your Debts'!$C$5/12),MIN(MAX((B34+B34*'1. Your Debts'!$C$5/12)*'1. Your Debts'!$D$5,'1. Your Debts'!$E$5),B34+B34*'1. Your Debts'!$C$5/12)))+MAX(0,C34+C34*'1. Your Debts'!$C$6/12-IF('1. Your Debts'!$F$6&gt;0,MIN('1. Your Debts'!$F$6,C34+C34*'1. Your Debts'!$C$6/12),MIN(MAX((C34+C34*'1. Your Debts'!$C$6/12)*'1. Your Debts'!$D$6,'1. Your Debts'!$E$6),C34+C34*'1. Your Debts'!$C$6/12)))+MAX(0,D34+D34*'1. Your Debts'!$C$7/12-IF('1. Your Debts'!$F$7&gt;0,MIN('1. Your Debts'!$F$7,D34+D34*'1. Your Debts'!$C$7/12),MIN(MAX((D34+D34*'1. Your Debts'!$C$7/12)*'1. Your Debts'!$D$7,'1. Your Debts'!$E$7),D34+D34*'1. Your Debts'!$C$7/12)))+MAX(0,E34+E34*'1. Your Debts'!$C$8/12-IF('1. Your Debts'!$F$8&gt;0,MIN('1. Your Debts'!$F$8,E34+E34*'1. Your Debts'!$C$8/12),MIN(MAX((E34+E34*'1. Your Debts'!$C$8/12)*'1. Your Debts'!$D$8,'1. Your Debts'!$E$8),E34+E34*'1. Your Debts'!$C$8/12))))),MAX(0,F34+F34*'1. Your Debts'!$C$9/12-IF('1. Your Debts'!$F$9&gt;0,MIN('1. Your Debts'!$F$9,F34+F34*'1. Your Debts'!$C$9/12),MIN(MAX((F34+F34*'1. Your Debts'!$C$9/12)*'1. Your Debts'!$D$9,'1. Your Debts'!$E$9),F34+F34*'1. Your Debts'!$C$9/12)))))</f>
        <v>0</v>
      </c>
      <c r="G35" s="15" t="n">
        <f aca="false">B34*'1. Your Debts'!$C$5/12+C34*'1. Your Debts'!$C$6/12+D34*'1. Your Debts'!$C$7/12+E34*'1. Your Debts'!$C$8/12+F34*'1. Your Debts'!$C$9/12</f>
        <v>0.129068684822515</v>
      </c>
      <c r="H35" s="15" t="n">
        <f aca="false">SUM(B35:F35)</f>
        <v>0</v>
      </c>
    </row>
    <row r="36" customFormat="false" ht="15" hidden="false" customHeight="false" outlineLevel="0" collapsed="false">
      <c r="A36" s="10" t="n">
        <v>31</v>
      </c>
      <c r="B36" s="15" t="n">
        <f aca="false">MAX(0,MAX(0,B35+B35*'1. Your Debts'!$C$5/12-IF('1. Your Debts'!$F$5&gt;0,MIN('1. Your Debts'!$F$5,B35+B35*'1. Your Debts'!$C$5/12),MIN(MAX((B35+B35*'1. Your Debts'!$C$5/12)*'1. Your Debts'!$D$5,'1. Your Debts'!$E$5),B35+B35*'1. Your Debts'!$C$5/12)))-MIN('1. Your Debts'!$B$12,MAX(0,B35+B35*'1. Your Debts'!$C$5/12-IF('1. Your Debts'!$F$5&gt;0,MIN('1. Your Debts'!$F$5,B35+B35*'1. Your Debts'!$C$5/12),MIN(MAX((B35+B35*'1. Your Debts'!$C$5/12)*'1. Your Debts'!$D$5,'1. Your Debts'!$E$5),B35+B35*'1. Your Debts'!$C$5/12)))))</f>
        <v>0</v>
      </c>
      <c r="C36" s="15" t="n">
        <f aca="false">MAX(0,MAX(0,C35+C35*'1. Your Debts'!$C$6/12-IF('1. Your Debts'!$F$6&gt;0,MIN('1. Your Debts'!$F$6,C35+C35*'1. Your Debts'!$C$6/12),MIN(MAX((C35+C35*'1. Your Debts'!$C$6/12)*'1. Your Debts'!$D$6,'1. Your Debts'!$E$6),C35+C35*'1. Your Debts'!$C$6/12)))-MIN(MAX(0,'1. Your Debts'!$B$12-MIN('1. Your Debts'!$B$12,MAX(0,B35+B35*'1. Your Debts'!$C$5/12-IF('1. Your Debts'!$F$5&gt;0,MIN('1. Your Debts'!$F$5,B35+B35*'1. Your Debts'!$C$5/12),MIN(MAX((B35+B35*'1. Your Debts'!$C$5/12)*'1. Your Debts'!$D$5,'1. Your Debts'!$E$5),B35+B35*'1. Your Debts'!$C$5/12))))),MAX(0,C35+C35*'1. Your Debts'!$C$6/12-IF('1. Your Debts'!$F$6&gt;0,MIN('1. Your Debts'!$F$6,C35+C35*'1. Your Debts'!$C$6/12),MIN(MAX((C35+C35*'1. Your Debts'!$C$6/12)*'1. Your Debts'!$D$6,'1. Your Debts'!$E$6),C35+C35*'1. Your Debts'!$C$6/12)))))</f>
        <v>0</v>
      </c>
      <c r="D36" s="15" t="n">
        <f aca="false">MAX(0,MAX(0,D35+D35*'1. Your Debts'!$C$7/12-IF('1. Your Debts'!$F$7&gt;0,MIN('1. Your Debts'!$F$7,D35+D35*'1. Your Debts'!$C$7/12),MIN(MAX((D35+D35*'1. Your Debts'!$C$7/12)*'1. Your Debts'!$D$7,'1. Your Debts'!$E$7),D35+D35*'1. Your Debts'!$C$7/12)))-MIN(MAX(0,'1. Your Debts'!$B$12-MIN('1. Your Debts'!$B$12,MAX(0,B35+B35*'1. Your Debts'!$C$5/12-IF('1. Your Debts'!$F$5&gt;0,MIN('1. Your Debts'!$F$5,B35+B35*'1. Your Debts'!$C$5/12),MIN(MAX((B35+B35*'1. Your Debts'!$C$5/12)*'1. Your Debts'!$D$5,'1. Your Debts'!$E$5),B35+B35*'1. Your Debts'!$C$5/12)))+MAX(0,C35+C35*'1. Your Debts'!$C$6/12-IF('1. Your Debts'!$F$6&gt;0,MIN('1. Your Debts'!$F$6,C35+C35*'1. Your Debts'!$C$6/12),MIN(MAX((C35+C35*'1. Your Debts'!$C$6/12)*'1. Your Debts'!$D$6,'1. Your Debts'!$E$6),C35+C35*'1. Your Debts'!$C$6/12))))),MAX(0,D35+D35*'1. Your Debts'!$C$7/12-IF('1. Your Debts'!$F$7&gt;0,MIN('1. Your Debts'!$F$7,D35+D35*'1. Your Debts'!$C$7/12),MIN(MAX((D35+D35*'1. Your Debts'!$C$7/12)*'1. Your Debts'!$D$7,'1. Your Debts'!$E$7),D35+D35*'1. Your Debts'!$C$7/12)))))</f>
        <v>0</v>
      </c>
      <c r="E36" s="15" t="n">
        <f aca="false">MAX(0,MAX(0,E35+E35*'1. Your Debts'!$C$8/12-IF('1. Your Debts'!$F$8&gt;0,MIN('1. Your Debts'!$F$8,E35+E35*'1. Your Debts'!$C$8/12),MIN(MAX((E35+E35*'1. Your Debts'!$C$8/12)*'1. Your Debts'!$D$8,'1. Your Debts'!$E$8),E35+E35*'1. Your Debts'!$C$8/12)))-MIN(MAX(0,'1. Your Debts'!$B$12-MIN('1. Your Debts'!$B$12,MAX(0,B35+B35*'1. Your Debts'!$C$5/12-IF('1. Your Debts'!$F$5&gt;0,MIN('1. Your Debts'!$F$5,B35+B35*'1. Your Debts'!$C$5/12),MIN(MAX((B35+B35*'1. Your Debts'!$C$5/12)*'1. Your Debts'!$D$5,'1. Your Debts'!$E$5),B35+B35*'1. Your Debts'!$C$5/12)))+MAX(0,C35+C35*'1. Your Debts'!$C$6/12-IF('1. Your Debts'!$F$6&gt;0,MIN('1. Your Debts'!$F$6,C35+C35*'1. Your Debts'!$C$6/12),MIN(MAX((C35+C35*'1. Your Debts'!$C$6/12)*'1. Your Debts'!$D$6,'1. Your Debts'!$E$6),C35+C35*'1. Your Debts'!$C$6/12)))+MAX(0,D35+D35*'1. Your Debts'!$C$7/12-IF('1. Your Debts'!$F$7&gt;0,MIN('1. Your Debts'!$F$7,D35+D35*'1. Your Debts'!$C$7/12),MIN(MAX((D35+D35*'1. Your Debts'!$C$7/12)*'1. Your Debts'!$D$7,'1. Your Debts'!$E$7),D35+D35*'1. Your Debts'!$C$7/12))))),MAX(0,E35+E35*'1. Your Debts'!$C$8/12-IF('1. Your Debts'!$F$8&gt;0,MIN('1. Your Debts'!$F$8,E35+E35*'1. Your Debts'!$C$8/12),MIN(MAX((E35+E35*'1. Your Debts'!$C$8/12)*'1. Your Debts'!$D$8,'1. Your Debts'!$E$8),E35+E35*'1. Your Debts'!$C$8/12)))))</f>
        <v>0</v>
      </c>
      <c r="F36" s="15" t="n">
        <f aca="false">MAX(0,MAX(0,F35+F35*'1. Your Debts'!$C$9/12-IF('1. Your Debts'!$F$9&gt;0,MIN('1. Your Debts'!$F$9,F35+F35*'1. Your Debts'!$C$9/12),MIN(MAX((F35+F35*'1. Your Debts'!$C$9/12)*'1. Your Debts'!$D$9,'1. Your Debts'!$E$9),F35+F35*'1. Your Debts'!$C$9/12)))-MIN(MAX(0,'1. Your Debts'!$B$12-MIN('1. Your Debts'!$B$12,MAX(0,B35+B35*'1. Your Debts'!$C$5/12-IF('1. Your Debts'!$F$5&gt;0,MIN('1. Your Debts'!$F$5,B35+B35*'1. Your Debts'!$C$5/12),MIN(MAX((B35+B35*'1. Your Debts'!$C$5/12)*'1. Your Debts'!$D$5,'1. Your Debts'!$E$5),B35+B35*'1. Your Debts'!$C$5/12)))+MAX(0,C35+C35*'1. Your Debts'!$C$6/12-IF('1. Your Debts'!$F$6&gt;0,MIN('1. Your Debts'!$F$6,C35+C35*'1. Your Debts'!$C$6/12),MIN(MAX((C35+C35*'1. Your Debts'!$C$6/12)*'1. Your Debts'!$D$6,'1. Your Debts'!$E$6),C35+C35*'1. Your Debts'!$C$6/12)))+MAX(0,D35+D35*'1. Your Debts'!$C$7/12-IF('1. Your Debts'!$F$7&gt;0,MIN('1. Your Debts'!$F$7,D35+D35*'1. Your Debts'!$C$7/12),MIN(MAX((D35+D35*'1. Your Debts'!$C$7/12)*'1. Your Debts'!$D$7,'1. Your Debts'!$E$7),D35+D35*'1. Your Debts'!$C$7/12)))+MAX(0,E35+E35*'1. Your Debts'!$C$8/12-IF('1. Your Debts'!$F$8&gt;0,MIN('1. Your Debts'!$F$8,E35+E35*'1. Your Debts'!$C$8/12),MIN(MAX((E35+E35*'1. Your Debts'!$C$8/12)*'1. Your Debts'!$D$8,'1. Your Debts'!$E$8),E35+E35*'1. Your Debts'!$C$8/12))))),MAX(0,F35+F35*'1. Your Debts'!$C$9/12-IF('1. Your Debts'!$F$9&gt;0,MIN('1. Your Debts'!$F$9,F35+F35*'1. Your Debts'!$C$9/12),MIN(MAX((F35+F35*'1. Your Debts'!$C$9/12)*'1. Your Debts'!$D$9,'1. Your Debts'!$E$9),F35+F35*'1. Your Debts'!$C$9/12)))))</f>
        <v>0</v>
      </c>
      <c r="G36" s="15" t="n">
        <f aca="false">B35*'1. Your Debts'!$C$5/12+C35*'1. Your Debts'!$C$6/12+D35*'1. Your Debts'!$C$7/12+E35*'1. Your Debts'!$C$8/12+F35*'1. Your Debts'!$C$9/12</f>
        <v>0</v>
      </c>
      <c r="H36" s="15" t="n">
        <f aca="false">SUM(B36:F36)</f>
        <v>0</v>
      </c>
    </row>
    <row r="37" customFormat="false" ht="15" hidden="false" customHeight="false" outlineLevel="0" collapsed="false">
      <c r="A37" s="10" t="n">
        <v>32</v>
      </c>
      <c r="B37" s="15" t="n">
        <f aca="false">MAX(0,MAX(0,B36+B36*'1. Your Debts'!$C$5/12-IF('1. Your Debts'!$F$5&gt;0,MIN('1. Your Debts'!$F$5,B36+B36*'1. Your Debts'!$C$5/12),MIN(MAX((B36+B36*'1. Your Debts'!$C$5/12)*'1. Your Debts'!$D$5,'1. Your Debts'!$E$5),B36+B36*'1. Your Debts'!$C$5/12)))-MIN('1. Your Debts'!$B$12,MAX(0,B36+B36*'1. Your Debts'!$C$5/12-IF('1. Your Debts'!$F$5&gt;0,MIN('1. Your Debts'!$F$5,B36+B36*'1. Your Debts'!$C$5/12),MIN(MAX((B36+B36*'1. Your Debts'!$C$5/12)*'1. Your Debts'!$D$5,'1. Your Debts'!$E$5),B36+B36*'1. Your Debts'!$C$5/12)))))</f>
        <v>0</v>
      </c>
      <c r="C37" s="15" t="n">
        <f aca="false">MAX(0,MAX(0,C36+C36*'1. Your Debts'!$C$6/12-IF('1. Your Debts'!$F$6&gt;0,MIN('1. Your Debts'!$F$6,C36+C36*'1. Your Debts'!$C$6/12),MIN(MAX((C36+C36*'1. Your Debts'!$C$6/12)*'1. Your Debts'!$D$6,'1. Your Debts'!$E$6),C36+C36*'1. Your Debts'!$C$6/12)))-MIN(MAX(0,'1. Your Debts'!$B$12-MIN('1. Your Debts'!$B$12,MAX(0,B36+B36*'1. Your Debts'!$C$5/12-IF('1. Your Debts'!$F$5&gt;0,MIN('1. Your Debts'!$F$5,B36+B36*'1. Your Debts'!$C$5/12),MIN(MAX((B36+B36*'1. Your Debts'!$C$5/12)*'1. Your Debts'!$D$5,'1. Your Debts'!$E$5),B36+B36*'1. Your Debts'!$C$5/12))))),MAX(0,C36+C36*'1. Your Debts'!$C$6/12-IF('1. Your Debts'!$F$6&gt;0,MIN('1. Your Debts'!$F$6,C36+C36*'1. Your Debts'!$C$6/12),MIN(MAX((C36+C36*'1. Your Debts'!$C$6/12)*'1. Your Debts'!$D$6,'1. Your Debts'!$E$6),C36+C36*'1. Your Debts'!$C$6/12)))))</f>
        <v>0</v>
      </c>
      <c r="D37" s="15" t="n">
        <f aca="false">MAX(0,MAX(0,D36+D36*'1. Your Debts'!$C$7/12-IF('1. Your Debts'!$F$7&gt;0,MIN('1. Your Debts'!$F$7,D36+D36*'1. Your Debts'!$C$7/12),MIN(MAX((D36+D36*'1. Your Debts'!$C$7/12)*'1. Your Debts'!$D$7,'1. Your Debts'!$E$7),D36+D36*'1. Your Debts'!$C$7/12)))-MIN(MAX(0,'1. Your Debts'!$B$12-MIN('1. Your Debts'!$B$12,MAX(0,B36+B36*'1. Your Debts'!$C$5/12-IF('1. Your Debts'!$F$5&gt;0,MIN('1. Your Debts'!$F$5,B36+B36*'1. Your Debts'!$C$5/12),MIN(MAX((B36+B36*'1. Your Debts'!$C$5/12)*'1. Your Debts'!$D$5,'1. Your Debts'!$E$5),B36+B36*'1. Your Debts'!$C$5/12)))+MAX(0,C36+C36*'1. Your Debts'!$C$6/12-IF('1. Your Debts'!$F$6&gt;0,MIN('1. Your Debts'!$F$6,C36+C36*'1. Your Debts'!$C$6/12),MIN(MAX((C36+C36*'1. Your Debts'!$C$6/12)*'1. Your Debts'!$D$6,'1. Your Debts'!$E$6),C36+C36*'1. Your Debts'!$C$6/12))))),MAX(0,D36+D36*'1. Your Debts'!$C$7/12-IF('1. Your Debts'!$F$7&gt;0,MIN('1. Your Debts'!$F$7,D36+D36*'1. Your Debts'!$C$7/12),MIN(MAX((D36+D36*'1. Your Debts'!$C$7/12)*'1. Your Debts'!$D$7,'1. Your Debts'!$E$7),D36+D36*'1. Your Debts'!$C$7/12)))))</f>
        <v>0</v>
      </c>
      <c r="E37" s="15" t="n">
        <f aca="false">MAX(0,MAX(0,E36+E36*'1. Your Debts'!$C$8/12-IF('1. Your Debts'!$F$8&gt;0,MIN('1. Your Debts'!$F$8,E36+E36*'1. Your Debts'!$C$8/12),MIN(MAX((E36+E36*'1. Your Debts'!$C$8/12)*'1. Your Debts'!$D$8,'1. Your Debts'!$E$8),E36+E36*'1. Your Debts'!$C$8/12)))-MIN(MAX(0,'1. Your Debts'!$B$12-MIN('1. Your Debts'!$B$12,MAX(0,B36+B36*'1. Your Debts'!$C$5/12-IF('1. Your Debts'!$F$5&gt;0,MIN('1. Your Debts'!$F$5,B36+B36*'1. Your Debts'!$C$5/12),MIN(MAX((B36+B36*'1. Your Debts'!$C$5/12)*'1. Your Debts'!$D$5,'1. Your Debts'!$E$5),B36+B36*'1. Your Debts'!$C$5/12)))+MAX(0,C36+C36*'1. Your Debts'!$C$6/12-IF('1. Your Debts'!$F$6&gt;0,MIN('1. Your Debts'!$F$6,C36+C36*'1. Your Debts'!$C$6/12),MIN(MAX((C36+C36*'1. Your Debts'!$C$6/12)*'1. Your Debts'!$D$6,'1. Your Debts'!$E$6),C36+C36*'1. Your Debts'!$C$6/12)))+MAX(0,D36+D36*'1. Your Debts'!$C$7/12-IF('1. Your Debts'!$F$7&gt;0,MIN('1. Your Debts'!$F$7,D36+D36*'1. Your Debts'!$C$7/12),MIN(MAX((D36+D36*'1. Your Debts'!$C$7/12)*'1. Your Debts'!$D$7,'1. Your Debts'!$E$7),D36+D36*'1. Your Debts'!$C$7/12))))),MAX(0,E36+E36*'1. Your Debts'!$C$8/12-IF('1. Your Debts'!$F$8&gt;0,MIN('1. Your Debts'!$F$8,E36+E36*'1. Your Debts'!$C$8/12),MIN(MAX((E36+E36*'1. Your Debts'!$C$8/12)*'1. Your Debts'!$D$8,'1. Your Debts'!$E$8),E36+E36*'1. Your Debts'!$C$8/12)))))</f>
        <v>0</v>
      </c>
      <c r="F37" s="15" t="n">
        <f aca="false">MAX(0,MAX(0,F36+F36*'1. Your Debts'!$C$9/12-IF('1. Your Debts'!$F$9&gt;0,MIN('1. Your Debts'!$F$9,F36+F36*'1. Your Debts'!$C$9/12),MIN(MAX((F36+F36*'1. Your Debts'!$C$9/12)*'1. Your Debts'!$D$9,'1. Your Debts'!$E$9),F36+F36*'1. Your Debts'!$C$9/12)))-MIN(MAX(0,'1. Your Debts'!$B$12-MIN('1. Your Debts'!$B$12,MAX(0,B36+B36*'1. Your Debts'!$C$5/12-IF('1. Your Debts'!$F$5&gt;0,MIN('1. Your Debts'!$F$5,B36+B36*'1. Your Debts'!$C$5/12),MIN(MAX((B36+B36*'1. Your Debts'!$C$5/12)*'1. Your Debts'!$D$5,'1. Your Debts'!$E$5),B36+B36*'1. Your Debts'!$C$5/12)))+MAX(0,C36+C36*'1. Your Debts'!$C$6/12-IF('1. Your Debts'!$F$6&gt;0,MIN('1. Your Debts'!$F$6,C36+C36*'1. Your Debts'!$C$6/12),MIN(MAX((C36+C36*'1. Your Debts'!$C$6/12)*'1. Your Debts'!$D$6,'1. Your Debts'!$E$6),C36+C36*'1. Your Debts'!$C$6/12)))+MAX(0,D36+D36*'1. Your Debts'!$C$7/12-IF('1. Your Debts'!$F$7&gt;0,MIN('1. Your Debts'!$F$7,D36+D36*'1. Your Debts'!$C$7/12),MIN(MAX((D36+D36*'1. Your Debts'!$C$7/12)*'1. Your Debts'!$D$7,'1. Your Debts'!$E$7),D36+D36*'1. Your Debts'!$C$7/12)))+MAX(0,E36+E36*'1. Your Debts'!$C$8/12-IF('1. Your Debts'!$F$8&gt;0,MIN('1. Your Debts'!$F$8,E36+E36*'1. Your Debts'!$C$8/12),MIN(MAX((E36+E36*'1. Your Debts'!$C$8/12)*'1. Your Debts'!$D$8,'1. Your Debts'!$E$8),E36+E36*'1. Your Debts'!$C$8/12))))),MAX(0,F36+F36*'1. Your Debts'!$C$9/12-IF('1. Your Debts'!$F$9&gt;0,MIN('1. Your Debts'!$F$9,F36+F36*'1. Your Debts'!$C$9/12),MIN(MAX((F36+F36*'1. Your Debts'!$C$9/12)*'1. Your Debts'!$D$9,'1. Your Debts'!$E$9),F36+F36*'1. Your Debts'!$C$9/12)))))</f>
        <v>0</v>
      </c>
      <c r="G37" s="15" t="n">
        <f aca="false">B36*'1. Your Debts'!$C$5/12+C36*'1. Your Debts'!$C$6/12+D36*'1. Your Debts'!$C$7/12+E36*'1. Your Debts'!$C$8/12+F36*'1. Your Debts'!$C$9/12</f>
        <v>0</v>
      </c>
      <c r="H37" s="15" t="n">
        <f aca="false">SUM(B37:F37)</f>
        <v>0</v>
      </c>
    </row>
    <row r="38" customFormat="false" ht="15" hidden="false" customHeight="false" outlineLevel="0" collapsed="false">
      <c r="A38" s="10" t="n">
        <v>33</v>
      </c>
      <c r="B38" s="15" t="n">
        <f aca="false">MAX(0,MAX(0,B37+B37*'1. Your Debts'!$C$5/12-IF('1. Your Debts'!$F$5&gt;0,MIN('1. Your Debts'!$F$5,B37+B37*'1. Your Debts'!$C$5/12),MIN(MAX((B37+B37*'1. Your Debts'!$C$5/12)*'1. Your Debts'!$D$5,'1. Your Debts'!$E$5),B37+B37*'1. Your Debts'!$C$5/12)))-MIN('1. Your Debts'!$B$12,MAX(0,B37+B37*'1. Your Debts'!$C$5/12-IF('1. Your Debts'!$F$5&gt;0,MIN('1. Your Debts'!$F$5,B37+B37*'1. Your Debts'!$C$5/12),MIN(MAX((B37+B37*'1. Your Debts'!$C$5/12)*'1. Your Debts'!$D$5,'1. Your Debts'!$E$5),B37+B37*'1. Your Debts'!$C$5/12)))))</f>
        <v>0</v>
      </c>
      <c r="C38" s="15" t="n">
        <f aca="false">MAX(0,MAX(0,C37+C37*'1. Your Debts'!$C$6/12-IF('1. Your Debts'!$F$6&gt;0,MIN('1. Your Debts'!$F$6,C37+C37*'1. Your Debts'!$C$6/12),MIN(MAX((C37+C37*'1. Your Debts'!$C$6/12)*'1. Your Debts'!$D$6,'1. Your Debts'!$E$6),C37+C37*'1. Your Debts'!$C$6/12)))-MIN(MAX(0,'1. Your Debts'!$B$12-MIN('1. Your Debts'!$B$12,MAX(0,B37+B37*'1. Your Debts'!$C$5/12-IF('1. Your Debts'!$F$5&gt;0,MIN('1. Your Debts'!$F$5,B37+B37*'1. Your Debts'!$C$5/12),MIN(MAX((B37+B37*'1. Your Debts'!$C$5/12)*'1. Your Debts'!$D$5,'1. Your Debts'!$E$5),B37+B37*'1. Your Debts'!$C$5/12))))),MAX(0,C37+C37*'1. Your Debts'!$C$6/12-IF('1. Your Debts'!$F$6&gt;0,MIN('1. Your Debts'!$F$6,C37+C37*'1. Your Debts'!$C$6/12),MIN(MAX((C37+C37*'1. Your Debts'!$C$6/12)*'1. Your Debts'!$D$6,'1. Your Debts'!$E$6),C37+C37*'1. Your Debts'!$C$6/12)))))</f>
        <v>0</v>
      </c>
      <c r="D38" s="15" t="n">
        <f aca="false">MAX(0,MAX(0,D37+D37*'1. Your Debts'!$C$7/12-IF('1. Your Debts'!$F$7&gt;0,MIN('1. Your Debts'!$F$7,D37+D37*'1. Your Debts'!$C$7/12),MIN(MAX((D37+D37*'1. Your Debts'!$C$7/12)*'1. Your Debts'!$D$7,'1. Your Debts'!$E$7),D37+D37*'1. Your Debts'!$C$7/12)))-MIN(MAX(0,'1. Your Debts'!$B$12-MIN('1. Your Debts'!$B$12,MAX(0,B37+B37*'1. Your Debts'!$C$5/12-IF('1. Your Debts'!$F$5&gt;0,MIN('1. Your Debts'!$F$5,B37+B37*'1. Your Debts'!$C$5/12),MIN(MAX((B37+B37*'1. Your Debts'!$C$5/12)*'1. Your Debts'!$D$5,'1. Your Debts'!$E$5),B37+B37*'1. Your Debts'!$C$5/12)))+MAX(0,C37+C37*'1. Your Debts'!$C$6/12-IF('1. Your Debts'!$F$6&gt;0,MIN('1. Your Debts'!$F$6,C37+C37*'1. Your Debts'!$C$6/12),MIN(MAX((C37+C37*'1. Your Debts'!$C$6/12)*'1. Your Debts'!$D$6,'1. Your Debts'!$E$6),C37+C37*'1. Your Debts'!$C$6/12))))),MAX(0,D37+D37*'1. Your Debts'!$C$7/12-IF('1. Your Debts'!$F$7&gt;0,MIN('1. Your Debts'!$F$7,D37+D37*'1. Your Debts'!$C$7/12),MIN(MAX((D37+D37*'1. Your Debts'!$C$7/12)*'1. Your Debts'!$D$7,'1. Your Debts'!$E$7),D37+D37*'1. Your Debts'!$C$7/12)))))</f>
        <v>0</v>
      </c>
      <c r="E38" s="15" t="n">
        <f aca="false">MAX(0,MAX(0,E37+E37*'1. Your Debts'!$C$8/12-IF('1. Your Debts'!$F$8&gt;0,MIN('1. Your Debts'!$F$8,E37+E37*'1. Your Debts'!$C$8/12),MIN(MAX((E37+E37*'1. Your Debts'!$C$8/12)*'1. Your Debts'!$D$8,'1. Your Debts'!$E$8),E37+E37*'1. Your Debts'!$C$8/12)))-MIN(MAX(0,'1. Your Debts'!$B$12-MIN('1. Your Debts'!$B$12,MAX(0,B37+B37*'1. Your Debts'!$C$5/12-IF('1. Your Debts'!$F$5&gt;0,MIN('1. Your Debts'!$F$5,B37+B37*'1. Your Debts'!$C$5/12),MIN(MAX((B37+B37*'1. Your Debts'!$C$5/12)*'1. Your Debts'!$D$5,'1. Your Debts'!$E$5),B37+B37*'1. Your Debts'!$C$5/12)))+MAX(0,C37+C37*'1. Your Debts'!$C$6/12-IF('1. Your Debts'!$F$6&gt;0,MIN('1. Your Debts'!$F$6,C37+C37*'1. Your Debts'!$C$6/12),MIN(MAX((C37+C37*'1. Your Debts'!$C$6/12)*'1. Your Debts'!$D$6,'1. Your Debts'!$E$6),C37+C37*'1. Your Debts'!$C$6/12)))+MAX(0,D37+D37*'1. Your Debts'!$C$7/12-IF('1. Your Debts'!$F$7&gt;0,MIN('1. Your Debts'!$F$7,D37+D37*'1. Your Debts'!$C$7/12),MIN(MAX((D37+D37*'1. Your Debts'!$C$7/12)*'1. Your Debts'!$D$7,'1. Your Debts'!$E$7),D37+D37*'1. Your Debts'!$C$7/12))))),MAX(0,E37+E37*'1. Your Debts'!$C$8/12-IF('1. Your Debts'!$F$8&gt;0,MIN('1. Your Debts'!$F$8,E37+E37*'1. Your Debts'!$C$8/12),MIN(MAX((E37+E37*'1. Your Debts'!$C$8/12)*'1. Your Debts'!$D$8,'1. Your Debts'!$E$8),E37+E37*'1. Your Debts'!$C$8/12)))))</f>
        <v>0</v>
      </c>
      <c r="F38" s="15" t="n">
        <f aca="false">MAX(0,MAX(0,F37+F37*'1. Your Debts'!$C$9/12-IF('1. Your Debts'!$F$9&gt;0,MIN('1. Your Debts'!$F$9,F37+F37*'1. Your Debts'!$C$9/12),MIN(MAX((F37+F37*'1. Your Debts'!$C$9/12)*'1. Your Debts'!$D$9,'1. Your Debts'!$E$9),F37+F37*'1. Your Debts'!$C$9/12)))-MIN(MAX(0,'1. Your Debts'!$B$12-MIN('1. Your Debts'!$B$12,MAX(0,B37+B37*'1. Your Debts'!$C$5/12-IF('1. Your Debts'!$F$5&gt;0,MIN('1. Your Debts'!$F$5,B37+B37*'1. Your Debts'!$C$5/12),MIN(MAX((B37+B37*'1. Your Debts'!$C$5/12)*'1. Your Debts'!$D$5,'1. Your Debts'!$E$5),B37+B37*'1. Your Debts'!$C$5/12)))+MAX(0,C37+C37*'1. Your Debts'!$C$6/12-IF('1. Your Debts'!$F$6&gt;0,MIN('1. Your Debts'!$F$6,C37+C37*'1. Your Debts'!$C$6/12),MIN(MAX((C37+C37*'1. Your Debts'!$C$6/12)*'1. Your Debts'!$D$6,'1. Your Debts'!$E$6),C37+C37*'1. Your Debts'!$C$6/12)))+MAX(0,D37+D37*'1. Your Debts'!$C$7/12-IF('1. Your Debts'!$F$7&gt;0,MIN('1. Your Debts'!$F$7,D37+D37*'1. Your Debts'!$C$7/12),MIN(MAX((D37+D37*'1. Your Debts'!$C$7/12)*'1. Your Debts'!$D$7,'1. Your Debts'!$E$7),D37+D37*'1. Your Debts'!$C$7/12)))+MAX(0,E37+E37*'1. Your Debts'!$C$8/12-IF('1. Your Debts'!$F$8&gt;0,MIN('1. Your Debts'!$F$8,E37+E37*'1. Your Debts'!$C$8/12),MIN(MAX((E37+E37*'1. Your Debts'!$C$8/12)*'1. Your Debts'!$D$8,'1. Your Debts'!$E$8),E37+E37*'1. Your Debts'!$C$8/12))))),MAX(0,F37+F37*'1. Your Debts'!$C$9/12-IF('1. Your Debts'!$F$9&gt;0,MIN('1. Your Debts'!$F$9,F37+F37*'1. Your Debts'!$C$9/12),MIN(MAX((F37+F37*'1. Your Debts'!$C$9/12)*'1. Your Debts'!$D$9,'1. Your Debts'!$E$9),F37+F37*'1. Your Debts'!$C$9/12)))))</f>
        <v>0</v>
      </c>
      <c r="G38" s="15" t="n">
        <f aca="false">B37*'1. Your Debts'!$C$5/12+C37*'1. Your Debts'!$C$6/12+D37*'1. Your Debts'!$C$7/12+E37*'1. Your Debts'!$C$8/12+F37*'1. Your Debts'!$C$9/12</f>
        <v>0</v>
      </c>
      <c r="H38" s="15" t="n">
        <f aca="false">SUM(B38:F38)</f>
        <v>0</v>
      </c>
    </row>
    <row r="39" customFormat="false" ht="15" hidden="false" customHeight="false" outlineLevel="0" collapsed="false">
      <c r="A39" s="10" t="n">
        <v>34</v>
      </c>
      <c r="B39" s="15" t="n">
        <f aca="false">MAX(0,MAX(0,B38+B38*'1. Your Debts'!$C$5/12-IF('1. Your Debts'!$F$5&gt;0,MIN('1. Your Debts'!$F$5,B38+B38*'1. Your Debts'!$C$5/12),MIN(MAX((B38+B38*'1. Your Debts'!$C$5/12)*'1. Your Debts'!$D$5,'1. Your Debts'!$E$5),B38+B38*'1. Your Debts'!$C$5/12)))-MIN('1. Your Debts'!$B$12,MAX(0,B38+B38*'1. Your Debts'!$C$5/12-IF('1. Your Debts'!$F$5&gt;0,MIN('1. Your Debts'!$F$5,B38+B38*'1. Your Debts'!$C$5/12),MIN(MAX((B38+B38*'1. Your Debts'!$C$5/12)*'1. Your Debts'!$D$5,'1. Your Debts'!$E$5),B38+B38*'1. Your Debts'!$C$5/12)))))</f>
        <v>0</v>
      </c>
      <c r="C39" s="15" t="n">
        <f aca="false">MAX(0,MAX(0,C38+C38*'1. Your Debts'!$C$6/12-IF('1. Your Debts'!$F$6&gt;0,MIN('1. Your Debts'!$F$6,C38+C38*'1. Your Debts'!$C$6/12),MIN(MAX((C38+C38*'1. Your Debts'!$C$6/12)*'1. Your Debts'!$D$6,'1. Your Debts'!$E$6),C38+C38*'1. Your Debts'!$C$6/12)))-MIN(MAX(0,'1. Your Debts'!$B$12-MIN('1. Your Debts'!$B$12,MAX(0,B38+B38*'1. Your Debts'!$C$5/12-IF('1. Your Debts'!$F$5&gt;0,MIN('1. Your Debts'!$F$5,B38+B38*'1. Your Debts'!$C$5/12),MIN(MAX((B38+B38*'1. Your Debts'!$C$5/12)*'1. Your Debts'!$D$5,'1. Your Debts'!$E$5),B38+B38*'1. Your Debts'!$C$5/12))))),MAX(0,C38+C38*'1. Your Debts'!$C$6/12-IF('1. Your Debts'!$F$6&gt;0,MIN('1. Your Debts'!$F$6,C38+C38*'1. Your Debts'!$C$6/12),MIN(MAX((C38+C38*'1. Your Debts'!$C$6/12)*'1. Your Debts'!$D$6,'1. Your Debts'!$E$6),C38+C38*'1. Your Debts'!$C$6/12)))))</f>
        <v>0</v>
      </c>
      <c r="D39" s="15" t="n">
        <f aca="false">MAX(0,MAX(0,D38+D38*'1. Your Debts'!$C$7/12-IF('1. Your Debts'!$F$7&gt;0,MIN('1. Your Debts'!$F$7,D38+D38*'1. Your Debts'!$C$7/12),MIN(MAX((D38+D38*'1. Your Debts'!$C$7/12)*'1. Your Debts'!$D$7,'1. Your Debts'!$E$7),D38+D38*'1. Your Debts'!$C$7/12)))-MIN(MAX(0,'1. Your Debts'!$B$12-MIN('1. Your Debts'!$B$12,MAX(0,B38+B38*'1. Your Debts'!$C$5/12-IF('1. Your Debts'!$F$5&gt;0,MIN('1. Your Debts'!$F$5,B38+B38*'1. Your Debts'!$C$5/12),MIN(MAX((B38+B38*'1. Your Debts'!$C$5/12)*'1. Your Debts'!$D$5,'1. Your Debts'!$E$5),B38+B38*'1. Your Debts'!$C$5/12)))+MAX(0,C38+C38*'1. Your Debts'!$C$6/12-IF('1. Your Debts'!$F$6&gt;0,MIN('1. Your Debts'!$F$6,C38+C38*'1. Your Debts'!$C$6/12),MIN(MAX((C38+C38*'1. Your Debts'!$C$6/12)*'1. Your Debts'!$D$6,'1. Your Debts'!$E$6),C38+C38*'1. Your Debts'!$C$6/12))))),MAX(0,D38+D38*'1. Your Debts'!$C$7/12-IF('1. Your Debts'!$F$7&gt;0,MIN('1. Your Debts'!$F$7,D38+D38*'1. Your Debts'!$C$7/12),MIN(MAX((D38+D38*'1. Your Debts'!$C$7/12)*'1. Your Debts'!$D$7,'1. Your Debts'!$E$7),D38+D38*'1. Your Debts'!$C$7/12)))))</f>
        <v>0</v>
      </c>
      <c r="E39" s="15" t="n">
        <f aca="false">MAX(0,MAX(0,E38+E38*'1. Your Debts'!$C$8/12-IF('1. Your Debts'!$F$8&gt;0,MIN('1. Your Debts'!$F$8,E38+E38*'1. Your Debts'!$C$8/12),MIN(MAX((E38+E38*'1. Your Debts'!$C$8/12)*'1. Your Debts'!$D$8,'1. Your Debts'!$E$8),E38+E38*'1. Your Debts'!$C$8/12)))-MIN(MAX(0,'1. Your Debts'!$B$12-MIN('1. Your Debts'!$B$12,MAX(0,B38+B38*'1. Your Debts'!$C$5/12-IF('1. Your Debts'!$F$5&gt;0,MIN('1. Your Debts'!$F$5,B38+B38*'1. Your Debts'!$C$5/12),MIN(MAX((B38+B38*'1. Your Debts'!$C$5/12)*'1. Your Debts'!$D$5,'1. Your Debts'!$E$5),B38+B38*'1. Your Debts'!$C$5/12)))+MAX(0,C38+C38*'1. Your Debts'!$C$6/12-IF('1. Your Debts'!$F$6&gt;0,MIN('1. Your Debts'!$F$6,C38+C38*'1. Your Debts'!$C$6/12),MIN(MAX((C38+C38*'1. Your Debts'!$C$6/12)*'1. Your Debts'!$D$6,'1. Your Debts'!$E$6),C38+C38*'1. Your Debts'!$C$6/12)))+MAX(0,D38+D38*'1. Your Debts'!$C$7/12-IF('1. Your Debts'!$F$7&gt;0,MIN('1. Your Debts'!$F$7,D38+D38*'1. Your Debts'!$C$7/12),MIN(MAX((D38+D38*'1. Your Debts'!$C$7/12)*'1. Your Debts'!$D$7,'1. Your Debts'!$E$7),D38+D38*'1. Your Debts'!$C$7/12))))),MAX(0,E38+E38*'1. Your Debts'!$C$8/12-IF('1. Your Debts'!$F$8&gt;0,MIN('1. Your Debts'!$F$8,E38+E38*'1. Your Debts'!$C$8/12),MIN(MAX((E38+E38*'1. Your Debts'!$C$8/12)*'1. Your Debts'!$D$8,'1. Your Debts'!$E$8),E38+E38*'1. Your Debts'!$C$8/12)))))</f>
        <v>0</v>
      </c>
      <c r="F39" s="15" t="n">
        <f aca="false">MAX(0,MAX(0,F38+F38*'1. Your Debts'!$C$9/12-IF('1. Your Debts'!$F$9&gt;0,MIN('1. Your Debts'!$F$9,F38+F38*'1. Your Debts'!$C$9/12),MIN(MAX((F38+F38*'1. Your Debts'!$C$9/12)*'1. Your Debts'!$D$9,'1. Your Debts'!$E$9),F38+F38*'1. Your Debts'!$C$9/12)))-MIN(MAX(0,'1. Your Debts'!$B$12-MIN('1. Your Debts'!$B$12,MAX(0,B38+B38*'1. Your Debts'!$C$5/12-IF('1. Your Debts'!$F$5&gt;0,MIN('1. Your Debts'!$F$5,B38+B38*'1. Your Debts'!$C$5/12),MIN(MAX((B38+B38*'1. Your Debts'!$C$5/12)*'1. Your Debts'!$D$5,'1. Your Debts'!$E$5),B38+B38*'1. Your Debts'!$C$5/12)))+MAX(0,C38+C38*'1. Your Debts'!$C$6/12-IF('1. Your Debts'!$F$6&gt;0,MIN('1. Your Debts'!$F$6,C38+C38*'1. Your Debts'!$C$6/12),MIN(MAX((C38+C38*'1. Your Debts'!$C$6/12)*'1. Your Debts'!$D$6,'1. Your Debts'!$E$6),C38+C38*'1. Your Debts'!$C$6/12)))+MAX(0,D38+D38*'1. Your Debts'!$C$7/12-IF('1. Your Debts'!$F$7&gt;0,MIN('1. Your Debts'!$F$7,D38+D38*'1. Your Debts'!$C$7/12),MIN(MAX((D38+D38*'1. Your Debts'!$C$7/12)*'1. Your Debts'!$D$7,'1. Your Debts'!$E$7),D38+D38*'1. Your Debts'!$C$7/12)))+MAX(0,E38+E38*'1. Your Debts'!$C$8/12-IF('1. Your Debts'!$F$8&gt;0,MIN('1. Your Debts'!$F$8,E38+E38*'1. Your Debts'!$C$8/12),MIN(MAX((E38+E38*'1. Your Debts'!$C$8/12)*'1. Your Debts'!$D$8,'1. Your Debts'!$E$8),E38+E38*'1. Your Debts'!$C$8/12))))),MAX(0,F38+F38*'1. Your Debts'!$C$9/12-IF('1. Your Debts'!$F$9&gt;0,MIN('1. Your Debts'!$F$9,F38+F38*'1. Your Debts'!$C$9/12),MIN(MAX((F38+F38*'1. Your Debts'!$C$9/12)*'1. Your Debts'!$D$9,'1. Your Debts'!$E$9),F38+F38*'1. Your Debts'!$C$9/12)))))</f>
        <v>0</v>
      </c>
      <c r="G39" s="15" t="n">
        <f aca="false">B38*'1. Your Debts'!$C$5/12+C38*'1. Your Debts'!$C$6/12+D38*'1. Your Debts'!$C$7/12+E38*'1. Your Debts'!$C$8/12+F38*'1. Your Debts'!$C$9/12</f>
        <v>0</v>
      </c>
      <c r="H39" s="15" t="n">
        <f aca="false">SUM(B39:F39)</f>
        <v>0</v>
      </c>
    </row>
    <row r="40" customFormat="false" ht="15" hidden="false" customHeight="false" outlineLevel="0" collapsed="false">
      <c r="A40" s="10" t="n">
        <v>35</v>
      </c>
      <c r="B40" s="15" t="n">
        <f aca="false">MAX(0,MAX(0,B39+B39*'1. Your Debts'!$C$5/12-IF('1. Your Debts'!$F$5&gt;0,MIN('1. Your Debts'!$F$5,B39+B39*'1. Your Debts'!$C$5/12),MIN(MAX((B39+B39*'1. Your Debts'!$C$5/12)*'1. Your Debts'!$D$5,'1. Your Debts'!$E$5),B39+B39*'1. Your Debts'!$C$5/12)))-MIN('1. Your Debts'!$B$12,MAX(0,B39+B39*'1. Your Debts'!$C$5/12-IF('1. Your Debts'!$F$5&gt;0,MIN('1. Your Debts'!$F$5,B39+B39*'1. Your Debts'!$C$5/12),MIN(MAX((B39+B39*'1. Your Debts'!$C$5/12)*'1. Your Debts'!$D$5,'1. Your Debts'!$E$5),B39+B39*'1. Your Debts'!$C$5/12)))))</f>
        <v>0</v>
      </c>
      <c r="C40" s="15" t="n">
        <f aca="false">MAX(0,MAX(0,C39+C39*'1. Your Debts'!$C$6/12-IF('1. Your Debts'!$F$6&gt;0,MIN('1. Your Debts'!$F$6,C39+C39*'1. Your Debts'!$C$6/12),MIN(MAX((C39+C39*'1. Your Debts'!$C$6/12)*'1. Your Debts'!$D$6,'1. Your Debts'!$E$6),C39+C39*'1. Your Debts'!$C$6/12)))-MIN(MAX(0,'1. Your Debts'!$B$12-MIN('1. Your Debts'!$B$12,MAX(0,B39+B39*'1. Your Debts'!$C$5/12-IF('1. Your Debts'!$F$5&gt;0,MIN('1. Your Debts'!$F$5,B39+B39*'1. Your Debts'!$C$5/12),MIN(MAX((B39+B39*'1. Your Debts'!$C$5/12)*'1. Your Debts'!$D$5,'1. Your Debts'!$E$5),B39+B39*'1. Your Debts'!$C$5/12))))),MAX(0,C39+C39*'1. Your Debts'!$C$6/12-IF('1. Your Debts'!$F$6&gt;0,MIN('1. Your Debts'!$F$6,C39+C39*'1. Your Debts'!$C$6/12),MIN(MAX((C39+C39*'1. Your Debts'!$C$6/12)*'1. Your Debts'!$D$6,'1. Your Debts'!$E$6),C39+C39*'1. Your Debts'!$C$6/12)))))</f>
        <v>0</v>
      </c>
      <c r="D40" s="15" t="n">
        <f aca="false">MAX(0,MAX(0,D39+D39*'1. Your Debts'!$C$7/12-IF('1. Your Debts'!$F$7&gt;0,MIN('1. Your Debts'!$F$7,D39+D39*'1. Your Debts'!$C$7/12),MIN(MAX((D39+D39*'1. Your Debts'!$C$7/12)*'1. Your Debts'!$D$7,'1. Your Debts'!$E$7),D39+D39*'1. Your Debts'!$C$7/12)))-MIN(MAX(0,'1. Your Debts'!$B$12-MIN('1. Your Debts'!$B$12,MAX(0,B39+B39*'1. Your Debts'!$C$5/12-IF('1. Your Debts'!$F$5&gt;0,MIN('1. Your Debts'!$F$5,B39+B39*'1. Your Debts'!$C$5/12),MIN(MAX((B39+B39*'1. Your Debts'!$C$5/12)*'1. Your Debts'!$D$5,'1. Your Debts'!$E$5),B39+B39*'1. Your Debts'!$C$5/12)))+MAX(0,C39+C39*'1. Your Debts'!$C$6/12-IF('1. Your Debts'!$F$6&gt;0,MIN('1. Your Debts'!$F$6,C39+C39*'1. Your Debts'!$C$6/12),MIN(MAX((C39+C39*'1. Your Debts'!$C$6/12)*'1. Your Debts'!$D$6,'1. Your Debts'!$E$6),C39+C39*'1. Your Debts'!$C$6/12))))),MAX(0,D39+D39*'1. Your Debts'!$C$7/12-IF('1. Your Debts'!$F$7&gt;0,MIN('1. Your Debts'!$F$7,D39+D39*'1. Your Debts'!$C$7/12),MIN(MAX((D39+D39*'1. Your Debts'!$C$7/12)*'1. Your Debts'!$D$7,'1. Your Debts'!$E$7),D39+D39*'1. Your Debts'!$C$7/12)))))</f>
        <v>0</v>
      </c>
      <c r="E40" s="15" t="n">
        <f aca="false">MAX(0,MAX(0,E39+E39*'1. Your Debts'!$C$8/12-IF('1. Your Debts'!$F$8&gt;0,MIN('1. Your Debts'!$F$8,E39+E39*'1. Your Debts'!$C$8/12),MIN(MAX((E39+E39*'1. Your Debts'!$C$8/12)*'1. Your Debts'!$D$8,'1. Your Debts'!$E$8),E39+E39*'1. Your Debts'!$C$8/12)))-MIN(MAX(0,'1. Your Debts'!$B$12-MIN('1. Your Debts'!$B$12,MAX(0,B39+B39*'1. Your Debts'!$C$5/12-IF('1. Your Debts'!$F$5&gt;0,MIN('1. Your Debts'!$F$5,B39+B39*'1. Your Debts'!$C$5/12),MIN(MAX((B39+B39*'1. Your Debts'!$C$5/12)*'1. Your Debts'!$D$5,'1. Your Debts'!$E$5),B39+B39*'1. Your Debts'!$C$5/12)))+MAX(0,C39+C39*'1. Your Debts'!$C$6/12-IF('1. Your Debts'!$F$6&gt;0,MIN('1. Your Debts'!$F$6,C39+C39*'1. Your Debts'!$C$6/12),MIN(MAX((C39+C39*'1. Your Debts'!$C$6/12)*'1. Your Debts'!$D$6,'1. Your Debts'!$E$6),C39+C39*'1. Your Debts'!$C$6/12)))+MAX(0,D39+D39*'1. Your Debts'!$C$7/12-IF('1. Your Debts'!$F$7&gt;0,MIN('1. Your Debts'!$F$7,D39+D39*'1. Your Debts'!$C$7/12),MIN(MAX((D39+D39*'1. Your Debts'!$C$7/12)*'1. Your Debts'!$D$7,'1. Your Debts'!$E$7),D39+D39*'1. Your Debts'!$C$7/12))))),MAX(0,E39+E39*'1. Your Debts'!$C$8/12-IF('1. Your Debts'!$F$8&gt;0,MIN('1. Your Debts'!$F$8,E39+E39*'1. Your Debts'!$C$8/12),MIN(MAX((E39+E39*'1. Your Debts'!$C$8/12)*'1. Your Debts'!$D$8,'1. Your Debts'!$E$8),E39+E39*'1. Your Debts'!$C$8/12)))))</f>
        <v>0</v>
      </c>
      <c r="F40" s="15" t="n">
        <f aca="false">MAX(0,MAX(0,F39+F39*'1. Your Debts'!$C$9/12-IF('1. Your Debts'!$F$9&gt;0,MIN('1. Your Debts'!$F$9,F39+F39*'1. Your Debts'!$C$9/12),MIN(MAX((F39+F39*'1. Your Debts'!$C$9/12)*'1. Your Debts'!$D$9,'1. Your Debts'!$E$9),F39+F39*'1. Your Debts'!$C$9/12)))-MIN(MAX(0,'1. Your Debts'!$B$12-MIN('1. Your Debts'!$B$12,MAX(0,B39+B39*'1. Your Debts'!$C$5/12-IF('1. Your Debts'!$F$5&gt;0,MIN('1. Your Debts'!$F$5,B39+B39*'1. Your Debts'!$C$5/12),MIN(MAX((B39+B39*'1. Your Debts'!$C$5/12)*'1. Your Debts'!$D$5,'1. Your Debts'!$E$5),B39+B39*'1. Your Debts'!$C$5/12)))+MAX(0,C39+C39*'1. Your Debts'!$C$6/12-IF('1. Your Debts'!$F$6&gt;0,MIN('1. Your Debts'!$F$6,C39+C39*'1. Your Debts'!$C$6/12),MIN(MAX((C39+C39*'1. Your Debts'!$C$6/12)*'1. Your Debts'!$D$6,'1. Your Debts'!$E$6),C39+C39*'1. Your Debts'!$C$6/12)))+MAX(0,D39+D39*'1. Your Debts'!$C$7/12-IF('1. Your Debts'!$F$7&gt;0,MIN('1. Your Debts'!$F$7,D39+D39*'1. Your Debts'!$C$7/12),MIN(MAX((D39+D39*'1. Your Debts'!$C$7/12)*'1. Your Debts'!$D$7,'1. Your Debts'!$E$7),D39+D39*'1. Your Debts'!$C$7/12)))+MAX(0,E39+E39*'1. Your Debts'!$C$8/12-IF('1. Your Debts'!$F$8&gt;0,MIN('1. Your Debts'!$F$8,E39+E39*'1. Your Debts'!$C$8/12),MIN(MAX((E39+E39*'1. Your Debts'!$C$8/12)*'1. Your Debts'!$D$8,'1. Your Debts'!$E$8),E39+E39*'1. Your Debts'!$C$8/12))))),MAX(0,F39+F39*'1. Your Debts'!$C$9/12-IF('1. Your Debts'!$F$9&gt;0,MIN('1. Your Debts'!$F$9,F39+F39*'1. Your Debts'!$C$9/12),MIN(MAX((F39+F39*'1. Your Debts'!$C$9/12)*'1. Your Debts'!$D$9,'1. Your Debts'!$E$9),F39+F39*'1. Your Debts'!$C$9/12)))))</f>
        <v>0</v>
      </c>
      <c r="G40" s="15" t="n">
        <f aca="false">B39*'1. Your Debts'!$C$5/12+C39*'1. Your Debts'!$C$6/12+D39*'1. Your Debts'!$C$7/12+E39*'1. Your Debts'!$C$8/12+F39*'1. Your Debts'!$C$9/12</f>
        <v>0</v>
      </c>
      <c r="H40" s="15" t="n">
        <f aca="false">SUM(B40:F40)</f>
        <v>0</v>
      </c>
    </row>
    <row r="41" customFormat="false" ht="15" hidden="false" customHeight="false" outlineLevel="0" collapsed="false">
      <c r="A41" s="10" t="n">
        <v>36</v>
      </c>
      <c r="B41" s="15" t="n">
        <f aca="false">MAX(0,MAX(0,B40+B40*'1. Your Debts'!$C$5/12-IF('1. Your Debts'!$F$5&gt;0,MIN('1. Your Debts'!$F$5,B40+B40*'1. Your Debts'!$C$5/12),MIN(MAX((B40+B40*'1. Your Debts'!$C$5/12)*'1. Your Debts'!$D$5,'1. Your Debts'!$E$5),B40+B40*'1. Your Debts'!$C$5/12)))-MIN('1. Your Debts'!$B$12,MAX(0,B40+B40*'1. Your Debts'!$C$5/12-IF('1. Your Debts'!$F$5&gt;0,MIN('1. Your Debts'!$F$5,B40+B40*'1. Your Debts'!$C$5/12),MIN(MAX((B40+B40*'1. Your Debts'!$C$5/12)*'1. Your Debts'!$D$5,'1. Your Debts'!$E$5),B40+B40*'1. Your Debts'!$C$5/12)))))</f>
        <v>0</v>
      </c>
      <c r="C41" s="15" t="n">
        <f aca="false">MAX(0,MAX(0,C40+C40*'1. Your Debts'!$C$6/12-IF('1. Your Debts'!$F$6&gt;0,MIN('1. Your Debts'!$F$6,C40+C40*'1. Your Debts'!$C$6/12),MIN(MAX((C40+C40*'1. Your Debts'!$C$6/12)*'1. Your Debts'!$D$6,'1. Your Debts'!$E$6),C40+C40*'1. Your Debts'!$C$6/12)))-MIN(MAX(0,'1. Your Debts'!$B$12-MIN('1. Your Debts'!$B$12,MAX(0,B40+B40*'1. Your Debts'!$C$5/12-IF('1. Your Debts'!$F$5&gt;0,MIN('1. Your Debts'!$F$5,B40+B40*'1. Your Debts'!$C$5/12),MIN(MAX((B40+B40*'1. Your Debts'!$C$5/12)*'1. Your Debts'!$D$5,'1. Your Debts'!$E$5),B40+B40*'1. Your Debts'!$C$5/12))))),MAX(0,C40+C40*'1. Your Debts'!$C$6/12-IF('1. Your Debts'!$F$6&gt;0,MIN('1. Your Debts'!$F$6,C40+C40*'1. Your Debts'!$C$6/12),MIN(MAX((C40+C40*'1. Your Debts'!$C$6/12)*'1. Your Debts'!$D$6,'1. Your Debts'!$E$6),C40+C40*'1. Your Debts'!$C$6/12)))))</f>
        <v>0</v>
      </c>
      <c r="D41" s="15" t="n">
        <f aca="false">MAX(0,MAX(0,D40+D40*'1. Your Debts'!$C$7/12-IF('1. Your Debts'!$F$7&gt;0,MIN('1. Your Debts'!$F$7,D40+D40*'1. Your Debts'!$C$7/12),MIN(MAX((D40+D40*'1. Your Debts'!$C$7/12)*'1. Your Debts'!$D$7,'1. Your Debts'!$E$7),D40+D40*'1. Your Debts'!$C$7/12)))-MIN(MAX(0,'1. Your Debts'!$B$12-MIN('1. Your Debts'!$B$12,MAX(0,B40+B40*'1. Your Debts'!$C$5/12-IF('1. Your Debts'!$F$5&gt;0,MIN('1. Your Debts'!$F$5,B40+B40*'1. Your Debts'!$C$5/12),MIN(MAX((B40+B40*'1. Your Debts'!$C$5/12)*'1. Your Debts'!$D$5,'1. Your Debts'!$E$5),B40+B40*'1. Your Debts'!$C$5/12)))+MAX(0,C40+C40*'1. Your Debts'!$C$6/12-IF('1. Your Debts'!$F$6&gt;0,MIN('1. Your Debts'!$F$6,C40+C40*'1. Your Debts'!$C$6/12),MIN(MAX((C40+C40*'1. Your Debts'!$C$6/12)*'1. Your Debts'!$D$6,'1. Your Debts'!$E$6),C40+C40*'1. Your Debts'!$C$6/12))))),MAX(0,D40+D40*'1. Your Debts'!$C$7/12-IF('1. Your Debts'!$F$7&gt;0,MIN('1. Your Debts'!$F$7,D40+D40*'1. Your Debts'!$C$7/12),MIN(MAX((D40+D40*'1. Your Debts'!$C$7/12)*'1. Your Debts'!$D$7,'1. Your Debts'!$E$7),D40+D40*'1. Your Debts'!$C$7/12)))))</f>
        <v>0</v>
      </c>
      <c r="E41" s="15" t="n">
        <f aca="false">MAX(0,MAX(0,E40+E40*'1. Your Debts'!$C$8/12-IF('1. Your Debts'!$F$8&gt;0,MIN('1. Your Debts'!$F$8,E40+E40*'1. Your Debts'!$C$8/12),MIN(MAX((E40+E40*'1. Your Debts'!$C$8/12)*'1. Your Debts'!$D$8,'1. Your Debts'!$E$8),E40+E40*'1. Your Debts'!$C$8/12)))-MIN(MAX(0,'1. Your Debts'!$B$12-MIN('1. Your Debts'!$B$12,MAX(0,B40+B40*'1. Your Debts'!$C$5/12-IF('1. Your Debts'!$F$5&gt;0,MIN('1. Your Debts'!$F$5,B40+B40*'1. Your Debts'!$C$5/12),MIN(MAX((B40+B40*'1. Your Debts'!$C$5/12)*'1. Your Debts'!$D$5,'1. Your Debts'!$E$5),B40+B40*'1. Your Debts'!$C$5/12)))+MAX(0,C40+C40*'1. Your Debts'!$C$6/12-IF('1. Your Debts'!$F$6&gt;0,MIN('1. Your Debts'!$F$6,C40+C40*'1. Your Debts'!$C$6/12),MIN(MAX((C40+C40*'1. Your Debts'!$C$6/12)*'1. Your Debts'!$D$6,'1. Your Debts'!$E$6),C40+C40*'1. Your Debts'!$C$6/12)))+MAX(0,D40+D40*'1. Your Debts'!$C$7/12-IF('1. Your Debts'!$F$7&gt;0,MIN('1. Your Debts'!$F$7,D40+D40*'1. Your Debts'!$C$7/12),MIN(MAX((D40+D40*'1. Your Debts'!$C$7/12)*'1. Your Debts'!$D$7,'1. Your Debts'!$E$7),D40+D40*'1. Your Debts'!$C$7/12))))),MAX(0,E40+E40*'1. Your Debts'!$C$8/12-IF('1. Your Debts'!$F$8&gt;0,MIN('1. Your Debts'!$F$8,E40+E40*'1. Your Debts'!$C$8/12),MIN(MAX((E40+E40*'1. Your Debts'!$C$8/12)*'1. Your Debts'!$D$8,'1. Your Debts'!$E$8),E40+E40*'1. Your Debts'!$C$8/12)))))</f>
        <v>0</v>
      </c>
      <c r="F41" s="15" t="n">
        <f aca="false">MAX(0,MAX(0,F40+F40*'1. Your Debts'!$C$9/12-IF('1. Your Debts'!$F$9&gt;0,MIN('1. Your Debts'!$F$9,F40+F40*'1. Your Debts'!$C$9/12),MIN(MAX((F40+F40*'1. Your Debts'!$C$9/12)*'1. Your Debts'!$D$9,'1. Your Debts'!$E$9),F40+F40*'1. Your Debts'!$C$9/12)))-MIN(MAX(0,'1. Your Debts'!$B$12-MIN('1. Your Debts'!$B$12,MAX(0,B40+B40*'1. Your Debts'!$C$5/12-IF('1. Your Debts'!$F$5&gt;0,MIN('1. Your Debts'!$F$5,B40+B40*'1. Your Debts'!$C$5/12),MIN(MAX((B40+B40*'1. Your Debts'!$C$5/12)*'1. Your Debts'!$D$5,'1. Your Debts'!$E$5),B40+B40*'1. Your Debts'!$C$5/12)))+MAX(0,C40+C40*'1. Your Debts'!$C$6/12-IF('1. Your Debts'!$F$6&gt;0,MIN('1. Your Debts'!$F$6,C40+C40*'1. Your Debts'!$C$6/12),MIN(MAX((C40+C40*'1. Your Debts'!$C$6/12)*'1. Your Debts'!$D$6,'1. Your Debts'!$E$6),C40+C40*'1. Your Debts'!$C$6/12)))+MAX(0,D40+D40*'1. Your Debts'!$C$7/12-IF('1. Your Debts'!$F$7&gt;0,MIN('1. Your Debts'!$F$7,D40+D40*'1. Your Debts'!$C$7/12),MIN(MAX((D40+D40*'1. Your Debts'!$C$7/12)*'1. Your Debts'!$D$7,'1. Your Debts'!$E$7),D40+D40*'1. Your Debts'!$C$7/12)))+MAX(0,E40+E40*'1. Your Debts'!$C$8/12-IF('1. Your Debts'!$F$8&gt;0,MIN('1. Your Debts'!$F$8,E40+E40*'1. Your Debts'!$C$8/12),MIN(MAX((E40+E40*'1. Your Debts'!$C$8/12)*'1. Your Debts'!$D$8,'1. Your Debts'!$E$8),E40+E40*'1. Your Debts'!$C$8/12))))),MAX(0,F40+F40*'1. Your Debts'!$C$9/12-IF('1. Your Debts'!$F$9&gt;0,MIN('1. Your Debts'!$F$9,F40+F40*'1. Your Debts'!$C$9/12),MIN(MAX((F40+F40*'1. Your Debts'!$C$9/12)*'1. Your Debts'!$D$9,'1. Your Debts'!$E$9),F40+F40*'1. Your Debts'!$C$9/12)))))</f>
        <v>0</v>
      </c>
      <c r="G41" s="15" t="n">
        <f aca="false">B40*'1. Your Debts'!$C$5/12+C40*'1. Your Debts'!$C$6/12+D40*'1. Your Debts'!$C$7/12+E40*'1. Your Debts'!$C$8/12+F40*'1. Your Debts'!$C$9/12</f>
        <v>0</v>
      </c>
      <c r="H41" s="15" t="n">
        <f aca="false">SUM(B41:F41)</f>
        <v>0</v>
      </c>
    </row>
    <row r="42" customFormat="false" ht="15" hidden="false" customHeight="false" outlineLevel="0" collapsed="false">
      <c r="A42" s="10" t="n">
        <v>37</v>
      </c>
      <c r="B42" s="15" t="n">
        <f aca="false">MAX(0,MAX(0,B41+B41*'1. Your Debts'!$C$5/12-IF('1. Your Debts'!$F$5&gt;0,MIN('1. Your Debts'!$F$5,B41+B41*'1. Your Debts'!$C$5/12),MIN(MAX((B41+B41*'1. Your Debts'!$C$5/12)*'1. Your Debts'!$D$5,'1. Your Debts'!$E$5),B41+B41*'1. Your Debts'!$C$5/12)))-MIN('1. Your Debts'!$B$12,MAX(0,B41+B41*'1. Your Debts'!$C$5/12-IF('1. Your Debts'!$F$5&gt;0,MIN('1. Your Debts'!$F$5,B41+B41*'1. Your Debts'!$C$5/12),MIN(MAX((B41+B41*'1. Your Debts'!$C$5/12)*'1. Your Debts'!$D$5,'1. Your Debts'!$E$5),B41+B41*'1. Your Debts'!$C$5/12)))))</f>
        <v>0</v>
      </c>
      <c r="C42" s="15" t="n">
        <f aca="false">MAX(0,MAX(0,C41+C41*'1. Your Debts'!$C$6/12-IF('1. Your Debts'!$F$6&gt;0,MIN('1. Your Debts'!$F$6,C41+C41*'1. Your Debts'!$C$6/12),MIN(MAX((C41+C41*'1. Your Debts'!$C$6/12)*'1. Your Debts'!$D$6,'1. Your Debts'!$E$6),C41+C41*'1. Your Debts'!$C$6/12)))-MIN(MAX(0,'1. Your Debts'!$B$12-MIN('1. Your Debts'!$B$12,MAX(0,B41+B41*'1. Your Debts'!$C$5/12-IF('1. Your Debts'!$F$5&gt;0,MIN('1. Your Debts'!$F$5,B41+B41*'1. Your Debts'!$C$5/12),MIN(MAX((B41+B41*'1. Your Debts'!$C$5/12)*'1. Your Debts'!$D$5,'1. Your Debts'!$E$5),B41+B41*'1. Your Debts'!$C$5/12))))),MAX(0,C41+C41*'1. Your Debts'!$C$6/12-IF('1. Your Debts'!$F$6&gt;0,MIN('1. Your Debts'!$F$6,C41+C41*'1. Your Debts'!$C$6/12),MIN(MAX((C41+C41*'1. Your Debts'!$C$6/12)*'1. Your Debts'!$D$6,'1. Your Debts'!$E$6),C41+C41*'1. Your Debts'!$C$6/12)))))</f>
        <v>0</v>
      </c>
      <c r="D42" s="15" t="n">
        <f aca="false">MAX(0,MAX(0,D41+D41*'1. Your Debts'!$C$7/12-IF('1. Your Debts'!$F$7&gt;0,MIN('1. Your Debts'!$F$7,D41+D41*'1. Your Debts'!$C$7/12),MIN(MAX((D41+D41*'1. Your Debts'!$C$7/12)*'1. Your Debts'!$D$7,'1. Your Debts'!$E$7),D41+D41*'1. Your Debts'!$C$7/12)))-MIN(MAX(0,'1. Your Debts'!$B$12-MIN('1. Your Debts'!$B$12,MAX(0,B41+B41*'1. Your Debts'!$C$5/12-IF('1. Your Debts'!$F$5&gt;0,MIN('1. Your Debts'!$F$5,B41+B41*'1. Your Debts'!$C$5/12),MIN(MAX((B41+B41*'1. Your Debts'!$C$5/12)*'1. Your Debts'!$D$5,'1. Your Debts'!$E$5),B41+B41*'1. Your Debts'!$C$5/12)))+MAX(0,C41+C41*'1. Your Debts'!$C$6/12-IF('1. Your Debts'!$F$6&gt;0,MIN('1. Your Debts'!$F$6,C41+C41*'1. Your Debts'!$C$6/12),MIN(MAX((C41+C41*'1. Your Debts'!$C$6/12)*'1. Your Debts'!$D$6,'1. Your Debts'!$E$6),C41+C41*'1. Your Debts'!$C$6/12))))),MAX(0,D41+D41*'1. Your Debts'!$C$7/12-IF('1. Your Debts'!$F$7&gt;0,MIN('1. Your Debts'!$F$7,D41+D41*'1. Your Debts'!$C$7/12),MIN(MAX((D41+D41*'1. Your Debts'!$C$7/12)*'1. Your Debts'!$D$7,'1. Your Debts'!$E$7),D41+D41*'1. Your Debts'!$C$7/12)))))</f>
        <v>0</v>
      </c>
      <c r="E42" s="15" t="n">
        <f aca="false">MAX(0,MAX(0,E41+E41*'1. Your Debts'!$C$8/12-IF('1. Your Debts'!$F$8&gt;0,MIN('1. Your Debts'!$F$8,E41+E41*'1. Your Debts'!$C$8/12),MIN(MAX((E41+E41*'1. Your Debts'!$C$8/12)*'1. Your Debts'!$D$8,'1. Your Debts'!$E$8),E41+E41*'1. Your Debts'!$C$8/12)))-MIN(MAX(0,'1. Your Debts'!$B$12-MIN('1. Your Debts'!$B$12,MAX(0,B41+B41*'1. Your Debts'!$C$5/12-IF('1. Your Debts'!$F$5&gt;0,MIN('1. Your Debts'!$F$5,B41+B41*'1. Your Debts'!$C$5/12),MIN(MAX((B41+B41*'1. Your Debts'!$C$5/12)*'1. Your Debts'!$D$5,'1. Your Debts'!$E$5),B41+B41*'1. Your Debts'!$C$5/12)))+MAX(0,C41+C41*'1. Your Debts'!$C$6/12-IF('1. Your Debts'!$F$6&gt;0,MIN('1. Your Debts'!$F$6,C41+C41*'1. Your Debts'!$C$6/12),MIN(MAX((C41+C41*'1. Your Debts'!$C$6/12)*'1. Your Debts'!$D$6,'1. Your Debts'!$E$6),C41+C41*'1. Your Debts'!$C$6/12)))+MAX(0,D41+D41*'1. Your Debts'!$C$7/12-IF('1. Your Debts'!$F$7&gt;0,MIN('1. Your Debts'!$F$7,D41+D41*'1. Your Debts'!$C$7/12),MIN(MAX((D41+D41*'1. Your Debts'!$C$7/12)*'1. Your Debts'!$D$7,'1. Your Debts'!$E$7),D41+D41*'1. Your Debts'!$C$7/12))))),MAX(0,E41+E41*'1. Your Debts'!$C$8/12-IF('1. Your Debts'!$F$8&gt;0,MIN('1. Your Debts'!$F$8,E41+E41*'1. Your Debts'!$C$8/12),MIN(MAX((E41+E41*'1. Your Debts'!$C$8/12)*'1. Your Debts'!$D$8,'1. Your Debts'!$E$8),E41+E41*'1. Your Debts'!$C$8/12)))))</f>
        <v>0</v>
      </c>
      <c r="F42" s="15" t="n">
        <f aca="false">MAX(0,MAX(0,F41+F41*'1. Your Debts'!$C$9/12-IF('1. Your Debts'!$F$9&gt;0,MIN('1. Your Debts'!$F$9,F41+F41*'1. Your Debts'!$C$9/12),MIN(MAX((F41+F41*'1. Your Debts'!$C$9/12)*'1. Your Debts'!$D$9,'1. Your Debts'!$E$9),F41+F41*'1. Your Debts'!$C$9/12)))-MIN(MAX(0,'1. Your Debts'!$B$12-MIN('1. Your Debts'!$B$12,MAX(0,B41+B41*'1. Your Debts'!$C$5/12-IF('1. Your Debts'!$F$5&gt;0,MIN('1. Your Debts'!$F$5,B41+B41*'1. Your Debts'!$C$5/12),MIN(MAX((B41+B41*'1. Your Debts'!$C$5/12)*'1. Your Debts'!$D$5,'1. Your Debts'!$E$5),B41+B41*'1. Your Debts'!$C$5/12)))+MAX(0,C41+C41*'1. Your Debts'!$C$6/12-IF('1. Your Debts'!$F$6&gt;0,MIN('1. Your Debts'!$F$6,C41+C41*'1. Your Debts'!$C$6/12),MIN(MAX((C41+C41*'1. Your Debts'!$C$6/12)*'1. Your Debts'!$D$6,'1. Your Debts'!$E$6),C41+C41*'1. Your Debts'!$C$6/12)))+MAX(0,D41+D41*'1. Your Debts'!$C$7/12-IF('1. Your Debts'!$F$7&gt;0,MIN('1. Your Debts'!$F$7,D41+D41*'1. Your Debts'!$C$7/12),MIN(MAX((D41+D41*'1. Your Debts'!$C$7/12)*'1. Your Debts'!$D$7,'1. Your Debts'!$E$7),D41+D41*'1. Your Debts'!$C$7/12)))+MAX(0,E41+E41*'1. Your Debts'!$C$8/12-IF('1. Your Debts'!$F$8&gt;0,MIN('1. Your Debts'!$F$8,E41+E41*'1. Your Debts'!$C$8/12),MIN(MAX((E41+E41*'1. Your Debts'!$C$8/12)*'1. Your Debts'!$D$8,'1. Your Debts'!$E$8),E41+E41*'1. Your Debts'!$C$8/12))))),MAX(0,F41+F41*'1. Your Debts'!$C$9/12-IF('1. Your Debts'!$F$9&gt;0,MIN('1. Your Debts'!$F$9,F41+F41*'1. Your Debts'!$C$9/12),MIN(MAX((F41+F41*'1. Your Debts'!$C$9/12)*'1. Your Debts'!$D$9,'1. Your Debts'!$E$9),F41+F41*'1. Your Debts'!$C$9/12)))))</f>
        <v>0</v>
      </c>
      <c r="G42" s="15" t="n">
        <f aca="false">B41*'1. Your Debts'!$C$5/12+C41*'1. Your Debts'!$C$6/12+D41*'1. Your Debts'!$C$7/12+E41*'1. Your Debts'!$C$8/12+F41*'1. Your Debts'!$C$9/12</f>
        <v>0</v>
      </c>
      <c r="H42" s="15" t="n">
        <f aca="false">SUM(B42:F42)</f>
        <v>0</v>
      </c>
    </row>
    <row r="43" customFormat="false" ht="15" hidden="false" customHeight="false" outlineLevel="0" collapsed="false">
      <c r="A43" s="10" t="n">
        <v>38</v>
      </c>
      <c r="B43" s="15" t="n">
        <f aca="false">MAX(0,MAX(0,B42+B42*'1. Your Debts'!$C$5/12-IF('1. Your Debts'!$F$5&gt;0,MIN('1. Your Debts'!$F$5,B42+B42*'1. Your Debts'!$C$5/12),MIN(MAX((B42+B42*'1. Your Debts'!$C$5/12)*'1. Your Debts'!$D$5,'1. Your Debts'!$E$5),B42+B42*'1. Your Debts'!$C$5/12)))-MIN('1. Your Debts'!$B$12,MAX(0,B42+B42*'1. Your Debts'!$C$5/12-IF('1. Your Debts'!$F$5&gt;0,MIN('1. Your Debts'!$F$5,B42+B42*'1. Your Debts'!$C$5/12),MIN(MAX((B42+B42*'1. Your Debts'!$C$5/12)*'1. Your Debts'!$D$5,'1. Your Debts'!$E$5),B42+B42*'1. Your Debts'!$C$5/12)))))</f>
        <v>0</v>
      </c>
      <c r="C43" s="15" t="n">
        <f aca="false">MAX(0,MAX(0,C42+C42*'1. Your Debts'!$C$6/12-IF('1. Your Debts'!$F$6&gt;0,MIN('1. Your Debts'!$F$6,C42+C42*'1. Your Debts'!$C$6/12),MIN(MAX((C42+C42*'1. Your Debts'!$C$6/12)*'1. Your Debts'!$D$6,'1. Your Debts'!$E$6),C42+C42*'1. Your Debts'!$C$6/12)))-MIN(MAX(0,'1. Your Debts'!$B$12-MIN('1. Your Debts'!$B$12,MAX(0,B42+B42*'1. Your Debts'!$C$5/12-IF('1. Your Debts'!$F$5&gt;0,MIN('1. Your Debts'!$F$5,B42+B42*'1. Your Debts'!$C$5/12),MIN(MAX((B42+B42*'1. Your Debts'!$C$5/12)*'1. Your Debts'!$D$5,'1. Your Debts'!$E$5),B42+B42*'1. Your Debts'!$C$5/12))))),MAX(0,C42+C42*'1. Your Debts'!$C$6/12-IF('1. Your Debts'!$F$6&gt;0,MIN('1. Your Debts'!$F$6,C42+C42*'1. Your Debts'!$C$6/12),MIN(MAX((C42+C42*'1. Your Debts'!$C$6/12)*'1. Your Debts'!$D$6,'1. Your Debts'!$E$6),C42+C42*'1. Your Debts'!$C$6/12)))))</f>
        <v>0</v>
      </c>
      <c r="D43" s="15" t="n">
        <f aca="false">MAX(0,MAX(0,D42+D42*'1. Your Debts'!$C$7/12-IF('1. Your Debts'!$F$7&gt;0,MIN('1. Your Debts'!$F$7,D42+D42*'1. Your Debts'!$C$7/12),MIN(MAX((D42+D42*'1. Your Debts'!$C$7/12)*'1. Your Debts'!$D$7,'1. Your Debts'!$E$7),D42+D42*'1. Your Debts'!$C$7/12)))-MIN(MAX(0,'1. Your Debts'!$B$12-MIN('1. Your Debts'!$B$12,MAX(0,B42+B42*'1. Your Debts'!$C$5/12-IF('1. Your Debts'!$F$5&gt;0,MIN('1. Your Debts'!$F$5,B42+B42*'1. Your Debts'!$C$5/12),MIN(MAX((B42+B42*'1. Your Debts'!$C$5/12)*'1. Your Debts'!$D$5,'1. Your Debts'!$E$5),B42+B42*'1. Your Debts'!$C$5/12)))+MAX(0,C42+C42*'1. Your Debts'!$C$6/12-IF('1. Your Debts'!$F$6&gt;0,MIN('1. Your Debts'!$F$6,C42+C42*'1. Your Debts'!$C$6/12),MIN(MAX((C42+C42*'1. Your Debts'!$C$6/12)*'1. Your Debts'!$D$6,'1. Your Debts'!$E$6),C42+C42*'1. Your Debts'!$C$6/12))))),MAX(0,D42+D42*'1. Your Debts'!$C$7/12-IF('1. Your Debts'!$F$7&gt;0,MIN('1. Your Debts'!$F$7,D42+D42*'1. Your Debts'!$C$7/12),MIN(MAX((D42+D42*'1. Your Debts'!$C$7/12)*'1. Your Debts'!$D$7,'1. Your Debts'!$E$7),D42+D42*'1. Your Debts'!$C$7/12)))))</f>
        <v>0</v>
      </c>
      <c r="E43" s="15" t="n">
        <f aca="false">MAX(0,MAX(0,E42+E42*'1. Your Debts'!$C$8/12-IF('1. Your Debts'!$F$8&gt;0,MIN('1. Your Debts'!$F$8,E42+E42*'1. Your Debts'!$C$8/12),MIN(MAX((E42+E42*'1. Your Debts'!$C$8/12)*'1. Your Debts'!$D$8,'1. Your Debts'!$E$8),E42+E42*'1. Your Debts'!$C$8/12)))-MIN(MAX(0,'1. Your Debts'!$B$12-MIN('1. Your Debts'!$B$12,MAX(0,B42+B42*'1. Your Debts'!$C$5/12-IF('1. Your Debts'!$F$5&gt;0,MIN('1. Your Debts'!$F$5,B42+B42*'1. Your Debts'!$C$5/12),MIN(MAX((B42+B42*'1. Your Debts'!$C$5/12)*'1. Your Debts'!$D$5,'1. Your Debts'!$E$5),B42+B42*'1. Your Debts'!$C$5/12)))+MAX(0,C42+C42*'1. Your Debts'!$C$6/12-IF('1. Your Debts'!$F$6&gt;0,MIN('1. Your Debts'!$F$6,C42+C42*'1. Your Debts'!$C$6/12),MIN(MAX((C42+C42*'1. Your Debts'!$C$6/12)*'1. Your Debts'!$D$6,'1. Your Debts'!$E$6),C42+C42*'1. Your Debts'!$C$6/12)))+MAX(0,D42+D42*'1. Your Debts'!$C$7/12-IF('1. Your Debts'!$F$7&gt;0,MIN('1. Your Debts'!$F$7,D42+D42*'1. Your Debts'!$C$7/12),MIN(MAX((D42+D42*'1. Your Debts'!$C$7/12)*'1. Your Debts'!$D$7,'1. Your Debts'!$E$7),D42+D42*'1. Your Debts'!$C$7/12))))),MAX(0,E42+E42*'1. Your Debts'!$C$8/12-IF('1. Your Debts'!$F$8&gt;0,MIN('1. Your Debts'!$F$8,E42+E42*'1. Your Debts'!$C$8/12),MIN(MAX((E42+E42*'1. Your Debts'!$C$8/12)*'1. Your Debts'!$D$8,'1. Your Debts'!$E$8),E42+E42*'1. Your Debts'!$C$8/12)))))</f>
        <v>0</v>
      </c>
      <c r="F43" s="15" t="n">
        <f aca="false">MAX(0,MAX(0,F42+F42*'1. Your Debts'!$C$9/12-IF('1. Your Debts'!$F$9&gt;0,MIN('1. Your Debts'!$F$9,F42+F42*'1. Your Debts'!$C$9/12),MIN(MAX((F42+F42*'1. Your Debts'!$C$9/12)*'1. Your Debts'!$D$9,'1. Your Debts'!$E$9),F42+F42*'1. Your Debts'!$C$9/12)))-MIN(MAX(0,'1. Your Debts'!$B$12-MIN('1. Your Debts'!$B$12,MAX(0,B42+B42*'1. Your Debts'!$C$5/12-IF('1. Your Debts'!$F$5&gt;0,MIN('1. Your Debts'!$F$5,B42+B42*'1. Your Debts'!$C$5/12),MIN(MAX((B42+B42*'1. Your Debts'!$C$5/12)*'1. Your Debts'!$D$5,'1. Your Debts'!$E$5),B42+B42*'1. Your Debts'!$C$5/12)))+MAX(0,C42+C42*'1. Your Debts'!$C$6/12-IF('1. Your Debts'!$F$6&gt;0,MIN('1. Your Debts'!$F$6,C42+C42*'1. Your Debts'!$C$6/12),MIN(MAX((C42+C42*'1. Your Debts'!$C$6/12)*'1. Your Debts'!$D$6,'1. Your Debts'!$E$6),C42+C42*'1. Your Debts'!$C$6/12)))+MAX(0,D42+D42*'1. Your Debts'!$C$7/12-IF('1. Your Debts'!$F$7&gt;0,MIN('1. Your Debts'!$F$7,D42+D42*'1. Your Debts'!$C$7/12),MIN(MAX((D42+D42*'1. Your Debts'!$C$7/12)*'1. Your Debts'!$D$7,'1. Your Debts'!$E$7),D42+D42*'1. Your Debts'!$C$7/12)))+MAX(0,E42+E42*'1. Your Debts'!$C$8/12-IF('1. Your Debts'!$F$8&gt;0,MIN('1. Your Debts'!$F$8,E42+E42*'1. Your Debts'!$C$8/12),MIN(MAX((E42+E42*'1. Your Debts'!$C$8/12)*'1. Your Debts'!$D$8,'1. Your Debts'!$E$8),E42+E42*'1. Your Debts'!$C$8/12))))),MAX(0,F42+F42*'1. Your Debts'!$C$9/12-IF('1. Your Debts'!$F$9&gt;0,MIN('1. Your Debts'!$F$9,F42+F42*'1. Your Debts'!$C$9/12),MIN(MAX((F42+F42*'1. Your Debts'!$C$9/12)*'1. Your Debts'!$D$9,'1. Your Debts'!$E$9),F42+F42*'1. Your Debts'!$C$9/12)))))</f>
        <v>0</v>
      </c>
      <c r="G43" s="15" t="n">
        <f aca="false">B42*'1. Your Debts'!$C$5/12+C42*'1. Your Debts'!$C$6/12+D42*'1. Your Debts'!$C$7/12+E42*'1. Your Debts'!$C$8/12+F42*'1. Your Debts'!$C$9/12</f>
        <v>0</v>
      </c>
      <c r="H43" s="15" t="n">
        <f aca="false">SUM(B43:F43)</f>
        <v>0</v>
      </c>
    </row>
    <row r="44" customFormat="false" ht="15" hidden="false" customHeight="false" outlineLevel="0" collapsed="false">
      <c r="A44" s="10" t="n">
        <v>39</v>
      </c>
      <c r="B44" s="15" t="n">
        <f aca="false">MAX(0,MAX(0,B43+B43*'1. Your Debts'!$C$5/12-IF('1. Your Debts'!$F$5&gt;0,MIN('1. Your Debts'!$F$5,B43+B43*'1. Your Debts'!$C$5/12),MIN(MAX((B43+B43*'1. Your Debts'!$C$5/12)*'1. Your Debts'!$D$5,'1. Your Debts'!$E$5),B43+B43*'1. Your Debts'!$C$5/12)))-MIN('1. Your Debts'!$B$12,MAX(0,B43+B43*'1. Your Debts'!$C$5/12-IF('1. Your Debts'!$F$5&gt;0,MIN('1. Your Debts'!$F$5,B43+B43*'1. Your Debts'!$C$5/12),MIN(MAX((B43+B43*'1. Your Debts'!$C$5/12)*'1. Your Debts'!$D$5,'1. Your Debts'!$E$5),B43+B43*'1. Your Debts'!$C$5/12)))))</f>
        <v>0</v>
      </c>
      <c r="C44" s="15" t="n">
        <f aca="false">MAX(0,MAX(0,C43+C43*'1. Your Debts'!$C$6/12-IF('1. Your Debts'!$F$6&gt;0,MIN('1. Your Debts'!$F$6,C43+C43*'1. Your Debts'!$C$6/12),MIN(MAX((C43+C43*'1. Your Debts'!$C$6/12)*'1. Your Debts'!$D$6,'1. Your Debts'!$E$6),C43+C43*'1. Your Debts'!$C$6/12)))-MIN(MAX(0,'1. Your Debts'!$B$12-MIN('1. Your Debts'!$B$12,MAX(0,B43+B43*'1. Your Debts'!$C$5/12-IF('1. Your Debts'!$F$5&gt;0,MIN('1. Your Debts'!$F$5,B43+B43*'1. Your Debts'!$C$5/12),MIN(MAX((B43+B43*'1. Your Debts'!$C$5/12)*'1. Your Debts'!$D$5,'1. Your Debts'!$E$5),B43+B43*'1. Your Debts'!$C$5/12))))),MAX(0,C43+C43*'1. Your Debts'!$C$6/12-IF('1. Your Debts'!$F$6&gt;0,MIN('1. Your Debts'!$F$6,C43+C43*'1. Your Debts'!$C$6/12),MIN(MAX((C43+C43*'1. Your Debts'!$C$6/12)*'1. Your Debts'!$D$6,'1. Your Debts'!$E$6),C43+C43*'1. Your Debts'!$C$6/12)))))</f>
        <v>0</v>
      </c>
      <c r="D44" s="15" t="n">
        <f aca="false">MAX(0,MAX(0,D43+D43*'1. Your Debts'!$C$7/12-IF('1. Your Debts'!$F$7&gt;0,MIN('1. Your Debts'!$F$7,D43+D43*'1. Your Debts'!$C$7/12),MIN(MAX((D43+D43*'1. Your Debts'!$C$7/12)*'1. Your Debts'!$D$7,'1. Your Debts'!$E$7),D43+D43*'1. Your Debts'!$C$7/12)))-MIN(MAX(0,'1. Your Debts'!$B$12-MIN('1. Your Debts'!$B$12,MAX(0,B43+B43*'1. Your Debts'!$C$5/12-IF('1. Your Debts'!$F$5&gt;0,MIN('1. Your Debts'!$F$5,B43+B43*'1. Your Debts'!$C$5/12),MIN(MAX((B43+B43*'1. Your Debts'!$C$5/12)*'1. Your Debts'!$D$5,'1. Your Debts'!$E$5),B43+B43*'1. Your Debts'!$C$5/12)))+MAX(0,C43+C43*'1. Your Debts'!$C$6/12-IF('1. Your Debts'!$F$6&gt;0,MIN('1. Your Debts'!$F$6,C43+C43*'1. Your Debts'!$C$6/12),MIN(MAX((C43+C43*'1. Your Debts'!$C$6/12)*'1. Your Debts'!$D$6,'1. Your Debts'!$E$6),C43+C43*'1. Your Debts'!$C$6/12))))),MAX(0,D43+D43*'1. Your Debts'!$C$7/12-IF('1. Your Debts'!$F$7&gt;0,MIN('1. Your Debts'!$F$7,D43+D43*'1. Your Debts'!$C$7/12),MIN(MAX((D43+D43*'1. Your Debts'!$C$7/12)*'1. Your Debts'!$D$7,'1. Your Debts'!$E$7),D43+D43*'1. Your Debts'!$C$7/12)))))</f>
        <v>0</v>
      </c>
      <c r="E44" s="15" t="n">
        <f aca="false">MAX(0,MAX(0,E43+E43*'1. Your Debts'!$C$8/12-IF('1. Your Debts'!$F$8&gt;0,MIN('1. Your Debts'!$F$8,E43+E43*'1. Your Debts'!$C$8/12),MIN(MAX((E43+E43*'1. Your Debts'!$C$8/12)*'1. Your Debts'!$D$8,'1. Your Debts'!$E$8),E43+E43*'1. Your Debts'!$C$8/12)))-MIN(MAX(0,'1. Your Debts'!$B$12-MIN('1. Your Debts'!$B$12,MAX(0,B43+B43*'1. Your Debts'!$C$5/12-IF('1. Your Debts'!$F$5&gt;0,MIN('1. Your Debts'!$F$5,B43+B43*'1. Your Debts'!$C$5/12),MIN(MAX((B43+B43*'1. Your Debts'!$C$5/12)*'1. Your Debts'!$D$5,'1. Your Debts'!$E$5),B43+B43*'1. Your Debts'!$C$5/12)))+MAX(0,C43+C43*'1. Your Debts'!$C$6/12-IF('1. Your Debts'!$F$6&gt;0,MIN('1. Your Debts'!$F$6,C43+C43*'1. Your Debts'!$C$6/12),MIN(MAX((C43+C43*'1. Your Debts'!$C$6/12)*'1. Your Debts'!$D$6,'1. Your Debts'!$E$6),C43+C43*'1. Your Debts'!$C$6/12)))+MAX(0,D43+D43*'1. Your Debts'!$C$7/12-IF('1. Your Debts'!$F$7&gt;0,MIN('1. Your Debts'!$F$7,D43+D43*'1. Your Debts'!$C$7/12),MIN(MAX((D43+D43*'1. Your Debts'!$C$7/12)*'1. Your Debts'!$D$7,'1. Your Debts'!$E$7),D43+D43*'1. Your Debts'!$C$7/12))))),MAX(0,E43+E43*'1. Your Debts'!$C$8/12-IF('1. Your Debts'!$F$8&gt;0,MIN('1. Your Debts'!$F$8,E43+E43*'1. Your Debts'!$C$8/12),MIN(MAX((E43+E43*'1. Your Debts'!$C$8/12)*'1. Your Debts'!$D$8,'1. Your Debts'!$E$8),E43+E43*'1. Your Debts'!$C$8/12)))))</f>
        <v>0</v>
      </c>
      <c r="F44" s="15" t="n">
        <f aca="false">MAX(0,MAX(0,F43+F43*'1. Your Debts'!$C$9/12-IF('1. Your Debts'!$F$9&gt;0,MIN('1. Your Debts'!$F$9,F43+F43*'1. Your Debts'!$C$9/12),MIN(MAX((F43+F43*'1. Your Debts'!$C$9/12)*'1. Your Debts'!$D$9,'1. Your Debts'!$E$9),F43+F43*'1. Your Debts'!$C$9/12)))-MIN(MAX(0,'1. Your Debts'!$B$12-MIN('1. Your Debts'!$B$12,MAX(0,B43+B43*'1. Your Debts'!$C$5/12-IF('1. Your Debts'!$F$5&gt;0,MIN('1. Your Debts'!$F$5,B43+B43*'1. Your Debts'!$C$5/12),MIN(MAX((B43+B43*'1. Your Debts'!$C$5/12)*'1. Your Debts'!$D$5,'1. Your Debts'!$E$5),B43+B43*'1. Your Debts'!$C$5/12)))+MAX(0,C43+C43*'1. Your Debts'!$C$6/12-IF('1. Your Debts'!$F$6&gt;0,MIN('1. Your Debts'!$F$6,C43+C43*'1. Your Debts'!$C$6/12),MIN(MAX((C43+C43*'1. Your Debts'!$C$6/12)*'1. Your Debts'!$D$6,'1. Your Debts'!$E$6),C43+C43*'1. Your Debts'!$C$6/12)))+MAX(0,D43+D43*'1. Your Debts'!$C$7/12-IF('1. Your Debts'!$F$7&gt;0,MIN('1. Your Debts'!$F$7,D43+D43*'1. Your Debts'!$C$7/12),MIN(MAX((D43+D43*'1. Your Debts'!$C$7/12)*'1. Your Debts'!$D$7,'1. Your Debts'!$E$7),D43+D43*'1. Your Debts'!$C$7/12)))+MAX(0,E43+E43*'1. Your Debts'!$C$8/12-IF('1. Your Debts'!$F$8&gt;0,MIN('1. Your Debts'!$F$8,E43+E43*'1. Your Debts'!$C$8/12),MIN(MAX((E43+E43*'1. Your Debts'!$C$8/12)*'1. Your Debts'!$D$8,'1. Your Debts'!$E$8),E43+E43*'1. Your Debts'!$C$8/12))))),MAX(0,F43+F43*'1. Your Debts'!$C$9/12-IF('1. Your Debts'!$F$9&gt;0,MIN('1. Your Debts'!$F$9,F43+F43*'1. Your Debts'!$C$9/12),MIN(MAX((F43+F43*'1. Your Debts'!$C$9/12)*'1. Your Debts'!$D$9,'1. Your Debts'!$E$9),F43+F43*'1. Your Debts'!$C$9/12)))))</f>
        <v>0</v>
      </c>
      <c r="G44" s="15" t="n">
        <f aca="false">B43*'1. Your Debts'!$C$5/12+C43*'1. Your Debts'!$C$6/12+D43*'1. Your Debts'!$C$7/12+E43*'1. Your Debts'!$C$8/12+F43*'1. Your Debts'!$C$9/12</f>
        <v>0</v>
      </c>
      <c r="H44" s="15" t="n">
        <f aca="false">SUM(B44:F44)</f>
        <v>0</v>
      </c>
    </row>
    <row r="45" customFormat="false" ht="15" hidden="false" customHeight="false" outlineLevel="0" collapsed="false">
      <c r="A45" s="10" t="n">
        <v>40</v>
      </c>
      <c r="B45" s="15" t="n">
        <f aca="false">MAX(0,MAX(0,B44+B44*'1. Your Debts'!$C$5/12-IF('1. Your Debts'!$F$5&gt;0,MIN('1. Your Debts'!$F$5,B44+B44*'1. Your Debts'!$C$5/12),MIN(MAX((B44+B44*'1. Your Debts'!$C$5/12)*'1. Your Debts'!$D$5,'1. Your Debts'!$E$5),B44+B44*'1. Your Debts'!$C$5/12)))-MIN('1. Your Debts'!$B$12,MAX(0,B44+B44*'1. Your Debts'!$C$5/12-IF('1. Your Debts'!$F$5&gt;0,MIN('1. Your Debts'!$F$5,B44+B44*'1. Your Debts'!$C$5/12),MIN(MAX((B44+B44*'1. Your Debts'!$C$5/12)*'1. Your Debts'!$D$5,'1. Your Debts'!$E$5),B44+B44*'1. Your Debts'!$C$5/12)))))</f>
        <v>0</v>
      </c>
      <c r="C45" s="15" t="n">
        <f aca="false">MAX(0,MAX(0,C44+C44*'1. Your Debts'!$C$6/12-IF('1. Your Debts'!$F$6&gt;0,MIN('1. Your Debts'!$F$6,C44+C44*'1. Your Debts'!$C$6/12),MIN(MAX((C44+C44*'1. Your Debts'!$C$6/12)*'1. Your Debts'!$D$6,'1. Your Debts'!$E$6),C44+C44*'1. Your Debts'!$C$6/12)))-MIN(MAX(0,'1. Your Debts'!$B$12-MIN('1. Your Debts'!$B$12,MAX(0,B44+B44*'1. Your Debts'!$C$5/12-IF('1. Your Debts'!$F$5&gt;0,MIN('1. Your Debts'!$F$5,B44+B44*'1. Your Debts'!$C$5/12),MIN(MAX((B44+B44*'1. Your Debts'!$C$5/12)*'1. Your Debts'!$D$5,'1. Your Debts'!$E$5),B44+B44*'1. Your Debts'!$C$5/12))))),MAX(0,C44+C44*'1. Your Debts'!$C$6/12-IF('1. Your Debts'!$F$6&gt;0,MIN('1. Your Debts'!$F$6,C44+C44*'1. Your Debts'!$C$6/12),MIN(MAX((C44+C44*'1. Your Debts'!$C$6/12)*'1. Your Debts'!$D$6,'1. Your Debts'!$E$6),C44+C44*'1. Your Debts'!$C$6/12)))))</f>
        <v>0</v>
      </c>
      <c r="D45" s="15" t="n">
        <f aca="false">MAX(0,MAX(0,D44+D44*'1. Your Debts'!$C$7/12-IF('1. Your Debts'!$F$7&gt;0,MIN('1. Your Debts'!$F$7,D44+D44*'1. Your Debts'!$C$7/12),MIN(MAX((D44+D44*'1. Your Debts'!$C$7/12)*'1. Your Debts'!$D$7,'1. Your Debts'!$E$7),D44+D44*'1. Your Debts'!$C$7/12)))-MIN(MAX(0,'1. Your Debts'!$B$12-MIN('1. Your Debts'!$B$12,MAX(0,B44+B44*'1. Your Debts'!$C$5/12-IF('1. Your Debts'!$F$5&gt;0,MIN('1. Your Debts'!$F$5,B44+B44*'1. Your Debts'!$C$5/12),MIN(MAX((B44+B44*'1. Your Debts'!$C$5/12)*'1. Your Debts'!$D$5,'1. Your Debts'!$E$5),B44+B44*'1. Your Debts'!$C$5/12)))+MAX(0,C44+C44*'1. Your Debts'!$C$6/12-IF('1. Your Debts'!$F$6&gt;0,MIN('1. Your Debts'!$F$6,C44+C44*'1. Your Debts'!$C$6/12),MIN(MAX((C44+C44*'1. Your Debts'!$C$6/12)*'1. Your Debts'!$D$6,'1. Your Debts'!$E$6),C44+C44*'1. Your Debts'!$C$6/12))))),MAX(0,D44+D44*'1. Your Debts'!$C$7/12-IF('1. Your Debts'!$F$7&gt;0,MIN('1. Your Debts'!$F$7,D44+D44*'1. Your Debts'!$C$7/12),MIN(MAX((D44+D44*'1. Your Debts'!$C$7/12)*'1. Your Debts'!$D$7,'1. Your Debts'!$E$7),D44+D44*'1. Your Debts'!$C$7/12)))))</f>
        <v>0</v>
      </c>
      <c r="E45" s="15" t="n">
        <f aca="false">MAX(0,MAX(0,E44+E44*'1. Your Debts'!$C$8/12-IF('1. Your Debts'!$F$8&gt;0,MIN('1. Your Debts'!$F$8,E44+E44*'1. Your Debts'!$C$8/12),MIN(MAX((E44+E44*'1. Your Debts'!$C$8/12)*'1. Your Debts'!$D$8,'1. Your Debts'!$E$8),E44+E44*'1. Your Debts'!$C$8/12)))-MIN(MAX(0,'1. Your Debts'!$B$12-MIN('1. Your Debts'!$B$12,MAX(0,B44+B44*'1. Your Debts'!$C$5/12-IF('1. Your Debts'!$F$5&gt;0,MIN('1. Your Debts'!$F$5,B44+B44*'1. Your Debts'!$C$5/12),MIN(MAX((B44+B44*'1. Your Debts'!$C$5/12)*'1. Your Debts'!$D$5,'1. Your Debts'!$E$5),B44+B44*'1. Your Debts'!$C$5/12)))+MAX(0,C44+C44*'1. Your Debts'!$C$6/12-IF('1. Your Debts'!$F$6&gt;0,MIN('1. Your Debts'!$F$6,C44+C44*'1. Your Debts'!$C$6/12),MIN(MAX((C44+C44*'1. Your Debts'!$C$6/12)*'1. Your Debts'!$D$6,'1. Your Debts'!$E$6),C44+C44*'1. Your Debts'!$C$6/12)))+MAX(0,D44+D44*'1. Your Debts'!$C$7/12-IF('1. Your Debts'!$F$7&gt;0,MIN('1. Your Debts'!$F$7,D44+D44*'1. Your Debts'!$C$7/12),MIN(MAX((D44+D44*'1. Your Debts'!$C$7/12)*'1. Your Debts'!$D$7,'1. Your Debts'!$E$7),D44+D44*'1. Your Debts'!$C$7/12))))),MAX(0,E44+E44*'1. Your Debts'!$C$8/12-IF('1. Your Debts'!$F$8&gt;0,MIN('1. Your Debts'!$F$8,E44+E44*'1. Your Debts'!$C$8/12),MIN(MAX((E44+E44*'1. Your Debts'!$C$8/12)*'1. Your Debts'!$D$8,'1. Your Debts'!$E$8),E44+E44*'1. Your Debts'!$C$8/12)))))</f>
        <v>0</v>
      </c>
      <c r="F45" s="15" t="n">
        <f aca="false">MAX(0,MAX(0,F44+F44*'1. Your Debts'!$C$9/12-IF('1. Your Debts'!$F$9&gt;0,MIN('1. Your Debts'!$F$9,F44+F44*'1. Your Debts'!$C$9/12),MIN(MAX((F44+F44*'1. Your Debts'!$C$9/12)*'1. Your Debts'!$D$9,'1. Your Debts'!$E$9),F44+F44*'1. Your Debts'!$C$9/12)))-MIN(MAX(0,'1. Your Debts'!$B$12-MIN('1. Your Debts'!$B$12,MAX(0,B44+B44*'1. Your Debts'!$C$5/12-IF('1. Your Debts'!$F$5&gt;0,MIN('1. Your Debts'!$F$5,B44+B44*'1. Your Debts'!$C$5/12),MIN(MAX((B44+B44*'1. Your Debts'!$C$5/12)*'1. Your Debts'!$D$5,'1. Your Debts'!$E$5),B44+B44*'1. Your Debts'!$C$5/12)))+MAX(0,C44+C44*'1. Your Debts'!$C$6/12-IF('1. Your Debts'!$F$6&gt;0,MIN('1. Your Debts'!$F$6,C44+C44*'1. Your Debts'!$C$6/12),MIN(MAX((C44+C44*'1. Your Debts'!$C$6/12)*'1. Your Debts'!$D$6,'1. Your Debts'!$E$6),C44+C44*'1. Your Debts'!$C$6/12)))+MAX(0,D44+D44*'1. Your Debts'!$C$7/12-IF('1. Your Debts'!$F$7&gt;0,MIN('1. Your Debts'!$F$7,D44+D44*'1. Your Debts'!$C$7/12),MIN(MAX((D44+D44*'1. Your Debts'!$C$7/12)*'1. Your Debts'!$D$7,'1. Your Debts'!$E$7),D44+D44*'1. Your Debts'!$C$7/12)))+MAX(0,E44+E44*'1. Your Debts'!$C$8/12-IF('1. Your Debts'!$F$8&gt;0,MIN('1. Your Debts'!$F$8,E44+E44*'1. Your Debts'!$C$8/12),MIN(MAX((E44+E44*'1. Your Debts'!$C$8/12)*'1. Your Debts'!$D$8,'1. Your Debts'!$E$8),E44+E44*'1. Your Debts'!$C$8/12))))),MAX(0,F44+F44*'1. Your Debts'!$C$9/12-IF('1. Your Debts'!$F$9&gt;0,MIN('1. Your Debts'!$F$9,F44+F44*'1. Your Debts'!$C$9/12),MIN(MAX((F44+F44*'1. Your Debts'!$C$9/12)*'1. Your Debts'!$D$9,'1. Your Debts'!$E$9),F44+F44*'1. Your Debts'!$C$9/12)))))</f>
        <v>0</v>
      </c>
      <c r="G45" s="15" t="n">
        <f aca="false">B44*'1. Your Debts'!$C$5/12+C44*'1. Your Debts'!$C$6/12+D44*'1. Your Debts'!$C$7/12+E44*'1. Your Debts'!$C$8/12+F44*'1. Your Debts'!$C$9/12</f>
        <v>0</v>
      </c>
      <c r="H45" s="15" t="n">
        <f aca="false">SUM(B45:F45)</f>
        <v>0</v>
      </c>
    </row>
    <row r="46" customFormat="false" ht="15" hidden="false" customHeight="false" outlineLevel="0" collapsed="false">
      <c r="A46" s="11" t="s">
        <v>50</v>
      </c>
      <c r="B46" s="22" t="n">
        <f aca="false">IFERROR(MATCH(TRUE(),INDEX(H6:H45&lt;0.01,0),0),"&gt;40")</f>
        <v>30</v>
      </c>
    </row>
    <row r="47" customFormat="false" ht="15" hidden="false" customHeight="false" outlineLevel="0" collapsed="false">
      <c r="A47" s="11" t="s">
        <v>52</v>
      </c>
      <c r="B47" s="12" t="n">
        <f aca="false">SUM(G6:G45)</f>
        <v>2032.93238733906</v>
      </c>
    </row>
    <row r="49" customFormat="false" ht="15" hidden="false" customHeight="false" outlineLevel="0" collapsed="false">
      <c r="A49" s="11" t="s">
        <v>75</v>
      </c>
    </row>
    <row r="50" customFormat="false" ht="33.75" hidden="false" customHeight="true" outlineLevel="0" collapsed="false">
      <c r="A50" s="6" t="s">
        <v>64</v>
      </c>
      <c r="B50" s="6" t="s">
        <v>70</v>
      </c>
      <c r="C50" s="6" t="s">
        <v>72</v>
      </c>
      <c r="D50" s="6" t="s">
        <v>73</v>
      </c>
      <c r="E50" s="6" t="s">
        <v>71</v>
      </c>
      <c r="F50" s="6" t="s">
        <v>74</v>
      </c>
      <c r="G50" s="6" t="s">
        <v>65</v>
      </c>
      <c r="H50" s="6" t="s">
        <v>32</v>
      </c>
    </row>
    <row r="51" customFormat="false" ht="15" hidden="false" customHeight="false" outlineLevel="0" collapsed="false">
      <c r="A51" s="10" t="n">
        <v>1</v>
      </c>
      <c r="B51" s="15" t="n">
        <f aca="false">MAX(0,MAX(0,'1. Your Debts'!$B$5+'1. Your Debts'!$B$5*'1. Your Debts'!$C$5/12-IF('1. Your Debts'!$F$5&gt;0,MIN('1. Your Debts'!$F$5,'1. Your Debts'!$B$5+'1. Your Debts'!$B$5*'1. Your Debts'!$C$5/12),MIN(MAX(('1. Your Debts'!$B$5+'1. Your Debts'!$B$5*'1. Your Debts'!$C$5/12)*'1. Your Debts'!$D$5,'1. Your Debts'!$E$5),'1. Your Debts'!$B$5+'1. Your Debts'!$B$5*'1. Your Debts'!$C$5/12)))-MIN('1. Your Debts'!$B$12,MAX(0,'1. Your Debts'!$B$5+'1. Your Debts'!$B$5*'1. Your Debts'!$C$5/12-IF('1. Your Debts'!$F$5&gt;0,MIN('1. Your Debts'!$F$5,'1. Your Debts'!$B$5+'1. Your Debts'!$B$5*'1. Your Debts'!$C$5/12),MIN(MAX(('1. Your Debts'!$B$5+'1. Your Debts'!$B$5*'1. Your Debts'!$C$5/12)*'1. Your Debts'!$D$5,'1. Your Debts'!$E$5),'1. Your Debts'!$B$5+'1. Your Debts'!$B$5*'1. Your Debts'!$C$5/12)))))</f>
        <v>426.943333333333</v>
      </c>
      <c r="C51" s="15" t="n">
        <f aca="false">MAX(0,MAX(0,'1. Your Debts'!$B$7+'1. Your Debts'!$B$7*'1. Your Debts'!$C$7/12-IF('1. Your Debts'!$F$7&gt;0,MIN('1. Your Debts'!$F$7,'1. Your Debts'!$B$7+'1. Your Debts'!$B$7*'1. Your Debts'!$C$7/12),MIN(MAX(('1. Your Debts'!$B$7+'1. Your Debts'!$B$7*'1. Your Debts'!$C$7/12)*'1. Your Debts'!$D$7,'1. Your Debts'!$E$7),'1. Your Debts'!$B$7+'1. Your Debts'!$B$7*'1. Your Debts'!$C$7/12)))-MIN(MAX(0,'1. Your Debts'!$B$12-MIN('1. Your Debts'!$B$12,MAX(0,'1. Your Debts'!$B$5+'1. Your Debts'!$B$5*'1. Your Debts'!$C$5/12-IF('1. Your Debts'!$F$5&gt;0,MIN('1. Your Debts'!$F$5,'1. Your Debts'!$B$5+'1. Your Debts'!$B$5*'1. Your Debts'!$C$5/12),MIN(MAX(('1. Your Debts'!$B$5+'1. Your Debts'!$B$5*'1. Your Debts'!$C$5/12)*'1. Your Debts'!$D$5,'1. Your Debts'!$E$5),'1. Your Debts'!$B$5+'1. Your Debts'!$B$5*'1. Your Debts'!$C$5/12))))),MAX(0,'1. Your Debts'!$B$7+'1. Your Debts'!$B$7*'1. Your Debts'!$C$7/12-IF('1. Your Debts'!$F$7&gt;0,MIN('1. Your Debts'!$F$7,'1. Your Debts'!$B$7+'1. Your Debts'!$B$7*'1. Your Debts'!$C$7/12),MIN(MAX(('1. Your Debts'!$B$7+'1. Your Debts'!$B$7*'1. Your Debts'!$C$7/12)*'1. Your Debts'!$D$7,'1. Your Debts'!$E$7),'1. Your Debts'!$B$7+'1. Your Debts'!$B$7*'1. Your Debts'!$C$7/12)))))</f>
        <v>1436.0165625</v>
      </c>
      <c r="D51" s="15" t="n">
        <f aca="false">MAX(0,MAX(0,'1. Your Debts'!$B$8+'1. Your Debts'!$B$8*'1. Your Debts'!$C$8/12-IF('1. Your Debts'!$F$8&gt;0,MIN('1. Your Debts'!$F$8,'1. Your Debts'!$B$8+'1. Your Debts'!$B$8*'1. Your Debts'!$C$8/12),MIN(MAX(('1. Your Debts'!$B$8+'1. Your Debts'!$B$8*'1. Your Debts'!$C$8/12)*'1. Your Debts'!$D$8,'1. Your Debts'!$E$8),'1. Your Debts'!$B$8+'1. Your Debts'!$B$8*'1. Your Debts'!$C$8/12)))-MIN(MAX(0,'1. Your Debts'!$B$12-MIN('1. Your Debts'!$B$12,MAX(0,'1. Your Debts'!$B$5+'1. Your Debts'!$B$5*'1. Your Debts'!$C$5/12-IF('1. Your Debts'!$F$5&gt;0,MIN('1. Your Debts'!$F$5,'1. Your Debts'!$B$5+'1. Your Debts'!$B$5*'1. Your Debts'!$C$5/12),MIN(MAX(('1. Your Debts'!$B$5+'1. Your Debts'!$B$5*'1. Your Debts'!$C$5/12)*'1. Your Debts'!$D$5,'1. Your Debts'!$E$5),'1. Your Debts'!$B$5+'1. Your Debts'!$B$5*'1. Your Debts'!$C$5/12)))+MAX(0,'1. Your Debts'!$B$7+'1. Your Debts'!$B$7*'1. Your Debts'!$C$7/12-IF('1. Your Debts'!$F$7&gt;0,MIN('1. Your Debts'!$F$7,'1. Your Debts'!$B$7+'1. Your Debts'!$B$7*'1. Your Debts'!$C$7/12),MIN(MAX(('1. Your Debts'!$B$7+'1. Your Debts'!$B$7*'1. Your Debts'!$C$7/12)*'1. Your Debts'!$D$7,'1. Your Debts'!$E$7),'1. Your Debts'!$B$7+'1. Your Debts'!$B$7*'1. Your Debts'!$C$7/12))))),MAX(0,'1. Your Debts'!$B$8+'1. Your Debts'!$B$8*'1. Your Debts'!$C$8/12-IF('1. Your Debts'!$F$8&gt;0,MIN('1. Your Debts'!$F$8,'1. Your Debts'!$B$8+'1. Your Debts'!$B$8*'1. Your Debts'!$C$8/12),MIN(MAX(('1. Your Debts'!$B$8+'1. Your Debts'!$B$8*'1. Your Debts'!$C$8/12)*'1. Your Debts'!$D$8,'1. Your Debts'!$E$8),'1. Your Debts'!$B$8+'1. Your Debts'!$B$8*'1. Your Debts'!$C$8/12)))))</f>
        <v>2026.875</v>
      </c>
      <c r="E51" s="15" t="n">
        <f aca="false">MAX(0,MAX(0,'1. Your Debts'!$B$6+'1. Your Debts'!$B$6*'1. Your Debts'!$C$6/12-IF('1. Your Debts'!$F$6&gt;0,MIN('1. Your Debts'!$F$6,'1. Your Debts'!$B$6+'1. Your Debts'!$B$6*'1. Your Debts'!$C$6/12),MIN(MAX(('1. Your Debts'!$B$6+'1. Your Debts'!$B$6*'1. Your Debts'!$C$6/12)*'1. Your Debts'!$D$6,'1. Your Debts'!$E$6),'1. Your Debts'!$B$6+'1. Your Debts'!$B$6*'1. Your Debts'!$C$6/12)))-MIN(MAX(0,'1. Your Debts'!$B$12-MIN('1. Your Debts'!$B$12,MAX(0,'1. Your Debts'!$B$5+'1. Your Debts'!$B$5*'1. Your Debts'!$C$5/12-IF('1. Your Debts'!$F$5&gt;0,MIN('1. Your Debts'!$F$5,'1. Your Debts'!$B$5+'1. Your Debts'!$B$5*'1. Your Debts'!$C$5/12),MIN(MAX(('1. Your Debts'!$B$5+'1. Your Debts'!$B$5*'1. Your Debts'!$C$5/12)*'1. Your Debts'!$D$5,'1. Your Debts'!$E$5),'1. Your Debts'!$B$5+'1. Your Debts'!$B$5*'1. Your Debts'!$C$5/12)))+MAX(0,'1. Your Debts'!$B$7+'1. Your Debts'!$B$7*'1. Your Debts'!$C$7/12-IF('1. Your Debts'!$F$7&gt;0,MIN('1. Your Debts'!$F$7,'1. Your Debts'!$B$7+'1. Your Debts'!$B$7*'1. Your Debts'!$C$7/12),MIN(MAX(('1. Your Debts'!$B$7+'1. Your Debts'!$B$7*'1. Your Debts'!$C$7/12)*'1. Your Debts'!$D$7,'1. Your Debts'!$E$7),'1. Your Debts'!$B$7+'1. Your Debts'!$B$7*'1. Your Debts'!$C$7/12)))+MAX(0,'1. Your Debts'!$B$8+'1. Your Debts'!$B$8*'1. Your Debts'!$C$8/12-IF('1. Your Debts'!$F$8&gt;0,MIN('1. Your Debts'!$F$8,'1. Your Debts'!$B$8+'1. Your Debts'!$B$8*'1. Your Debts'!$C$8/12),MIN(MAX(('1. Your Debts'!$B$8+'1. Your Debts'!$B$8*'1. Your Debts'!$C$8/12)*'1. Your Debts'!$D$8,'1. Your Debts'!$E$8),'1. Your Debts'!$B$8+'1. Your Debts'!$B$8*'1. Your Debts'!$C$8/12))))),MAX(0,'1. Your Debts'!$B$6+'1. Your Debts'!$B$6*'1. Your Debts'!$C$6/12-IF('1. Your Debts'!$F$6&gt;0,MIN('1. Your Debts'!$F$6,'1. Your Debts'!$B$6+'1. Your Debts'!$B$6*'1. Your Debts'!$C$6/12),MIN(MAX(('1. Your Debts'!$B$6+'1. Your Debts'!$B$6*'1. Your Debts'!$C$6/12)*'1. Your Debts'!$D$6,'1. Your Debts'!$E$6),'1. Your Debts'!$B$6+'1. Your Debts'!$B$6*'1. Your Debts'!$C$6/12)))))</f>
        <v>3179.54</v>
      </c>
      <c r="F51" s="15" t="n">
        <f aca="false">MAX(0,MAX(0,'1. Your Debts'!$B$9+'1. Your Debts'!$B$9*'1. Your Debts'!$C$9/12-IF('1. Your Debts'!$F$9&gt;0,MIN('1. Your Debts'!$F$9,'1. Your Debts'!$B$9+'1. Your Debts'!$B$9*'1. Your Debts'!$C$9/12),MIN(MAX(('1. Your Debts'!$B$9+'1. Your Debts'!$B$9*'1. Your Debts'!$C$9/12)*'1. Your Debts'!$D$9,'1. Your Debts'!$E$9),'1. Your Debts'!$B$9+'1. Your Debts'!$B$9*'1. Your Debts'!$C$9/12)))-MIN(MAX(0,'1. Your Debts'!$B$12-MIN('1. Your Debts'!$B$12,MAX(0,'1. Your Debts'!$B$5+'1. Your Debts'!$B$5*'1. Your Debts'!$C$5/12-IF('1. Your Debts'!$F$5&gt;0,MIN('1. Your Debts'!$F$5,'1. Your Debts'!$B$5+'1. Your Debts'!$B$5*'1. Your Debts'!$C$5/12),MIN(MAX(('1. Your Debts'!$B$5+'1. Your Debts'!$B$5*'1. Your Debts'!$C$5/12)*'1. Your Debts'!$D$5,'1. Your Debts'!$E$5),'1. Your Debts'!$B$5+'1. Your Debts'!$B$5*'1. Your Debts'!$C$5/12)))+MAX(0,'1. Your Debts'!$B$7+'1. Your Debts'!$B$7*'1. Your Debts'!$C$7/12-IF('1. Your Debts'!$F$7&gt;0,MIN('1. Your Debts'!$F$7,'1. Your Debts'!$B$7+'1. Your Debts'!$B$7*'1. Your Debts'!$C$7/12),MIN(MAX(('1. Your Debts'!$B$7+'1. Your Debts'!$B$7*'1. Your Debts'!$C$7/12)*'1. Your Debts'!$D$7,'1. Your Debts'!$E$7),'1. Your Debts'!$B$7+'1. Your Debts'!$B$7*'1. Your Debts'!$C$7/12)))+MAX(0,'1. Your Debts'!$B$8+'1. Your Debts'!$B$8*'1. Your Debts'!$C$8/12-IF('1. Your Debts'!$F$8&gt;0,MIN('1. Your Debts'!$F$8,'1. Your Debts'!$B$8+'1. Your Debts'!$B$8*'1. Your Debts'!$C$8/12),MIN(MAX(('1. Your Debts'!$B$8+'1. Your Debts'!$B$8*'1. Your Debts'!$C$8/12)*'1. Your Debts'!$D$8,'1. Your Debts'!$E$8),'1. Your Debts'!$B$8+'1. Your Debts'!$B$8*'1. Your Debts'!$C$8/12)))+MAX(0,'1. Your Debts'!$B$6+'1. Your Debts'!$B$6*'1. Your Debts'!$C$6/12-IF('1. Your Debts'!$F$6&gt;0,MIN('1. Your Debts'!$F$6,'1. Your Debts'!$B$6+'1. Your Debts'!$B$6*'1. Your Debts'!$C$6/12),MIN(MAX(('1. Your Debts'!$B$6+'1. Your Debts'!$B$6*'1. Your Debts'!$C$6/12)*'1. Your Debts'!$D$6,'1. Your Debts'!$E$6),'1. Your Debts'!$B$6+'1. Your Debts'!$B$6*'1. Your Debts'!$C$6/12))))),MAX(0,'1. Your Debts'!$B$9+'1. Your Debts'!$B$9*'1. Your Debts'!$C$9/12-IF('1. Your Debts'!$F$9&gt;0,MIN('1. Your Debts'!$F$9,'1. Your Debts'!$B$9+'1. Your Debts'!$B$9*'1. Your Debts'!$C$9/12),MIN(MAX(('1. Your Debts'!$B$9+'1. Your Debts'!$B$9*'1. Your Debts'!$C$9/12)*'1. Your Debts'!$D$9,'1. Your Debts'!$E$9),'1. Your Debts'!$B$9+'1. Your Debts'!$B$9*'1. Your Debts'!$C$9/12)))))</f>
        <v>6362.79166666667</v>
      </c>
      <c r="G51" s="15" t="n">
        <f aca="false">'1. Your Debts'!$B$5*'1. Your Debts'!$C$5/12+'1. Your Debts'!$B$7*'1. Your Debts'!$C$7/12+'1. Your Debts'!$B$8*'1. Your Debts'!$C$8/12+'1. Your Debts'!$B$6*'1. Your Debts'!$C$6/12+'1. Your Debts'!$B$9*'1. Your Debts'!$C$9/12</f>
        <v>165.514166666667</v>
      </c>
      <c r="H51" s="15" t="n">
        <f aca="false">SUM(B51:F51)</f>
        <v>13432.1665625</v>
      </c>
    </row>
    <row r="52" customFormat="false" ht="15" hidden="false" customHeight="false" outlineLevel="0" collapsed="false">
      <c r="A52" s="10" t="n">
        <v>2</v>
      </c>
      <c r="B52" s="15" t="n">
        <f aca="false">MAX(0,MAX(0,B51+B51*'1. Your Debts'!$C$5/12-IF('1. Your Debts'!$F$5&gt;0,MIN('1. Your Debts'!$F$5,B51+B51*'1. Your Debts'!$C$5/12),MIN(MAX((B51+B51*'1. Your Debts'!$C$5/12)*'1. Your Debts'!$D$5,'1. Your Debts'!$E$5),B51+B51*'1. Your Debts'!$C$5/12)))-MIN('1. Your Debts'!$B$12,MAX(0,B51+B51*'1. Your Debts'!$C$5/12-IF('1. Your Debts'!$F$5&gt;0,MIN('1. Your Debts'!$F$5,B51+B51*'1. Your Debts'!$C$5/12),MIN(MAX((B51+B51*'1. Your Debts'!$C$5/12)*'1. Your Debts'!$D$5,'1. Your Debts'!$E$5),B51+B51*'1. Your Debts'!$C$5/12)))))</f>
        <v>167.581338055556</v>
      </c>
      <c r="C52" s="15" t="n">
        <f aca="false">MAX(0,MAX(0,C51+C51*'1. Your Debts'!$C$7/12-IF('1. Your Debts'!$F$7&gt;0,MIN('1. Your Debts'!$F$7,C51+C51*'1. Your Debts'!$C$7/12),MIN(MAX((C51+C51*'1. Your Debts'!$C$7/12)*'1. Your Debts'!$D$7,'1. Your Debts'!$E$7),C51+C51*'1. Your Debts'!$C$7/12)))-MIN(MAX(0,'1. Your Debts'!$B$12-MIN('1. Your Debts'!$B$12,MAX(0,B51+B51*'1. Your Debts'!$C$5/12-IF('1. Your Debts'!$F$5&gt;0,MIN('1. Your Debts'!$F$5,B51+B51*'1. Your Debts'!$C$5/12),MIN(MAX((B51+B51*'1. Your Debts'!$C$5/12)*'1. Your Debts'!$D$5,'1. Your Debts'!$E$5),B51+B51*'1. Your Debts'!$C$5/12))))),MAX(0,C51+C51*'1. Your Debts'!$C$7/12-IF('1. Your Debts'!$F$7&gt;0,MIN('1. Your Debts'!$F$7,C51+C51*'1. Your Debts'!$C$7/12),MIN(MAX((C51+C51*'1. Your Debts'!$C$7/12)*'1. Your Debts'!$D$7,'1. Your Debts'!$E$7),C51+C51*'1. Your Debts'!$C$7/12)))))</f>
        <v>1422.16797777539</v>
      </c>
      <c r="D52" s="15" t="n">
        <f aca="false">MAX(0,MAX(0,D51+D51*'1. Your Debts'!$C$8/12-IF('1. Your Debts'!$F$8&gt;0,MIN('1. Your Debts'!$F$8,D51+D51*'1. Your Debts'!$C$8/12),MIN(MAX((D51+D51*'1. Your Debts'!$C$8/12)*'1. Your Debts'!$D$8,'1. Your Debts'!$E$8),D51+D51*'1. Your Debts'!$C$8/12)))-MIN(MAX(0,'1. Your Debts'!$B$12-MIN('1. Your Debts'!$B$12,MAX(0,B51+B51*'1. Your Debts'!$C$5/12-IF('1. Your Debts'!$F$5&gt;0,MIN('1. Your Debts'!$F$5,B51+B51*'1. Your Debts'!$C$5/12),MIN(MAX((B51+B51*'1. Your Debts'!$C$5/12)*'1. Your Debts'!$D$5,'1. Your Debts'!$E$5),B51+B51*'1. Your Debts'!$C$5/12)))+MAX(0,C51+C51*'1. Your Debts'!$C$7/12-IF('1. Your Debts'!$F$7&gt;0,MIN('1. Your Debts'!$F$7,C51+C51*'1. Your Debts'!$C$7/12),MIN(MAX((C51+C51*'1. Your Debts'!$C$7/12)*'1. Your Debts'!$D$7,'1. Your Debts'!$E$7),C51+C51*'1. Your Debts'!$C$7/12))))),MAX(0,D51+D51*'1. Your Debts'!$C$8/12-IF('1. Your Debts'!$F$8&gt;0,MIN('1. Your Debts'!$F$8,D51+D51*'1. Your Debts'!$C$8/12),MIN(MAX((D51+D51*'1. Your Debts'!$C$8/12)*'1. Your Debts'!$D$8,'1. Your Debts'!$E$8),D51+D51*'1. Your Debts'!$C$8/12)))))</f>
        <v>1952.98828125</v>
      </c>
      <c r="E52" s="15" t="n">
        <f aca="false">MAX(0,MAX(0,E51+E51*'1. Your Debts'!$C$6/12-IF('1. Your Debts'!$F$6&gt;0,MIN('1. Your Debts'!$F$6,E51+E51*'1. Your Debts'!$C$6/12),MIN(MAX((E51+E51*'1. Your Debts'!$C$6/12)*'1. Your Debts'!$D$6,'1. Your Debts'!$E$6),E51+E51*'1. Your Debts'!$C$6/12)))-MIN(MAX(0,'1. Your Debts'!$B$12-MIN('1. Your Debts'!$B$12,MAX(0,B51+B51*'1. Your Debts'!$C$5/12-IF('1. Your Debts'!$F$5&gt;0,MIN('1. Your Debts'!$F$5,B51+B51*'1. Your Debts'!$C$5/12),MIN(MAX((B51+B51*'1. Your Debts'!$C$5/12)*'1. Your Debts'!$D$5,'1. Your Debts'!$E$5),B51+B51*'1. Your Debts'!$C$5/12)))+MAX(0,C51+C51*'1. Your Debts'!$C$7/12-IF('1. Your Debts'!$F$7&gt;0,MIN('1. Your Debts'!$F$7,C51+C51*'1. Your Debts'!$C$7/12),MIN(MAX((C51+C51*'1. Your Debts'!$C$7/12)*'1. Your Debts'!$D$7,'1. Your Debts'!$E$7),C51+C51*'1. Your Debts'!$C$7/12)))+MAX(0,D51+D51*'1. Your Debts'!$C$8/12-IF('1. Your Debts'!$F$8&gt;0,MIN('1. Your Debts'!$F$8,D51+D51*'1. Your Debts'!$C$8/12),MIN(MAX((D51+D51*'1. Your Debts'!$C$8/12)*'1. Your Debts'!$D$8,'1. Your Debts'!$E$8),D51+D51*'1. Your Debts'!$C$8/12))))),MAX(0,E51+E51*'1. Your Debts'!$C$6/12-IF('1. Your Debts'!$F$6&gt;0,MIN('1. Your Debts'!$F$6,E51+E51*'1. Your Debts'!$C$6/12),MIN(MAX((E51+E51*'1. Your Debts'!$C$6/12)*'1. Your Debts'!$D$6,'1. Your Debts'!$E$6),E51+E51*'1. Your Debts'!$C$6/12)))))</f>
        <v>3159.210816125</v>
      </c>
      <c r="F52" s="15" t="n">
        <f aca="false">MAX(0,MAX(0,F51+F51*'1. Your Debts'!$C$9/12-IF('1. Your Debts'!$F$9&gt;0,MIN('1. Your Debts'!$F$9,F51+F51*'1. Your Debts'!$C$9/12),MIN(MAX((F51+F51*'1. Your Debts'!$C$9/12)*'1. Your Debts'!$D$9,'1. Your Debts'!$E$9),F51+F51*'1. Your Debts'!$C$9/12)))-MIN(MAX(0,'1. Your Debts'!$B$12-MIN('1. Your Debts'!$B$12,MAX(0,B51+B51*'1. Your Debts'!$C$5/12-IF('1. Your Debts'!$F$5&gt;0,MIN('1. Your Debts'!$F$5,B51+B51*'1. Your Debts'!$C$5/12),MIN(MAX((B51+B51*'1. Your Debts'!$C$5/12)*'1. Your Debts'!$D$5,'1. Your Debts'!$E$5),B51+B51*'1. Your Debts'!$C$5/12)))+MAX(0,C51+C51*'1. Your Debts'!$C$7/12-IF('1. Your Debts'!$F$7&gt;0,MIN('1. Your Debts'!$F$7,C51+C51*'1. Your Debts'!$C$7/12),MIN(MAX((C51+C51*'1. Your Debts'!$C$7/12)*'1. Your Debts'!$D$7,'1. Your Debts'!$E$7),C51+C51*'1. Your Debts'!$C$7/12)))+MAX(0,D51+D51*'1. Your Debts'!$C$8/12-IF('1. Your Debts'!$F$8&gt;0,MIN('1. Your Debts'!$F$8,D51+D51*'1. Your Debts'!$C$8/12),MIN(MAX((D51+D51*'1. Your Debts'!$C$8/12)*'1. Your Debts'!$D$8,'1. Your Debts'!$E$8),D51+D51*'1. Your Debts'!$C$8/12)))+MAX(0,E51+E51*'1. Your Debts'!$C$6/12-IF('1. Your Debts'!$F$6&gt;0,MIN('1. Your Debts'!$F$6,E51+E51*'1. Your Debts'!$C$6/12),MIN(MAX((E51+E51*'1. Your Debts'!$C$6/12)*'1. Your Debts'!$D$6,'1. Your Debts'!$E$6),E51+E51*'1. Your Debts'!$C$6/12))))),MAX(0,F51+F51*'1. Your Debts'!$C$9/12-IF('1. Your Debts'!$F$9&gt;0,MIN('1. Your Debts'!$F$9,F51+F51*'1. Your Debts'!$C$9/12),MIN(MAX((F51+F51*'1. Your Debts'!$C$9/12)*'1. Your Debts'!$D$9,'1. Your Debts'!$E$9),F51+F51*'1. Your Debts'!$C$9/12)))))</f>
        <v>6224.68004513889</v>
      </c>
      <c r="G52" s="15" t="n">
        <f aca="false">B51*'1. Your Debts'!$C$5/12+C51*'1. Your Debts'!$C$7/12+D51*'1. Your Debts'!$C$8/12+E51*'1. Your Debts'!$C$6/12+F51*'1. Your Debts'!$C$9/12</f>
        <v>156.933146970486</v>
      </c>
      <c r="H52" s="15" t="n">
        <f aca="false">SUM(B52:F52)</f>
        <v>12926.6284583448</v>
      </c>
    </row>
    <row r="53" customFormat="false" ht="15" hidden="false" customHeight="false" outlineLevel="0" collapsed="false">
      <c r="A53" s="10" t="n">
        <v>3</v>
      </c>
      <c r="B53" s="15" t="n">
        <f aca="false">MAX(0,MAX(0,B52+B52*'1. Your Debts'!$C$5/12-IF('1. Your Debts'!$F$5&gt;0,MIN('1. Your Debts'!$F$5,B52+B52*'1. Your Debts'!$C$5/12),MIN(MAX((B52+B52*'1. Your Debts'!$C$5/12)*'1. Your Debts'!$D$5,'1. Your Debts'!$E$5),B52+B52*'1. Your Debts'!$C$5/12)))-MIN('1. Your Debts'!$B$12,MAX(0,B52+B52*'1. Your Debts'!$C$5/12-IF('1. Your Debts'!$F$5&gt;0,MIN('1. Your Debts'!$F$5,B52+B52*'1. Your Debts'!$C$5/12),MIN(MAX((B52+B52*'1. Your Debts'!$C$5/12)*'1. Your Debts'!$D$5,'1. Your Debts'!$E$5),B52+B52*'1. Your Debts'!$C$5/12)))))</f>
        <v>0</v>
      </c>
      <c r="C53" s="15" t="n">
        <f aca="false">MAX(0,MAX(0,C52+C52*'1. Your Debts'!$C$7/12-IF('1. Your Debts'!$F$7&gt;0,MIN('1. Your Debts'!$F$7,C52+C52*'1. Your Debts'!$C$7/12),MIN(MAX((C52+C52*'1. Your Debts'!$C$7/12)*'1. Your Debts'!$D$7,'1. Your Debts'!$E$7),C52+C52*'1. Your Debts'!$C$7/12)))-MIN(MAX(0,'1. Your Debts'!$B$12-MIN('1. Your Debts'!$B$12,MAX(0,B52+B52*'1. Your Debts'!$C$5/12-IF('1. Your Debts'!$F$5&gt;0,MIN('1. Your Debts'!$F$5,B52+B52*'1. Your Debts'!$C$5/12),MIN(MAX((B52+B52*'1. Your Debts'!$C$5/12)*'1. Your Debts'!$D$5,'1. Your Debts'!$E$5),B52+B52*'1. Your Debts'!$C$5/12))))),MAX(0,C52+C52*'1. Your Debts'!$C$7/12-IF('1. Your Debts'!$F$7&gt;0,MIN('1. Your Debts'!$F$7,C52+C52*'1. Your Debts'!$C$7/12),MIN(MAX((C52+C52*'1. Your Debts'!$C$7/12)*'1. Your Debts'!$D$7,'1. Your Debts'!$E$7),C52+C52*'1. Your Debts'!$C$7/12)))))</f>
        <v>1310.20985173516</v>
      </c>
      <c r="D53" s="15" t="n">
        <f aca="false">MAX(0,MAX(0,D52+D52*'1. Your Debts'!$C$8/12-IF('1. Your Debts'!$F$8&gt;0,MIN('1. Your Debts'!$F$8,D52+D52*'1. Your Debts'!$C$8/12),MIN(MAX((D52+D52*'1. Your Debts'!$C$8/12)*'1. Your Debts'!$D$8,'1. Your Debts'!$E$8),D52+D52*'1. Your Debts'!$C$8/12)))-MIN(MAX(0,'1. Your Debts'!$B$12-MIN('1. Your Debts'!$B$12,MAX(0,B52+B52*'1. Your Debts'!$C$5/12-IF('1. Your Debts'!$F$5&gt;0,MIN('1. Your Debts'!$F$5,B52+B52*'1. Your Debts'!$C$5/12),MIN(MAX((B52+B52*'1. Your Debts'!$C$5/12)*'1. Your Debts'!$D$5,'1. Your Debts'!$E$5),B52+B52*'1. Your Debts'!$C$5/12)))+MAX(0,C52+C52*'1. Your Debts'!$C$7/12-IF('1. Your Debts'!$F$7&gt;0,MIN('1. Your Debts'!$F$7,C52+C52*'1. Your Debts'!$C$7/12),MIN(MAX((C52+C52*'1. Your Debts'!$C$7/12)*'1. Your Debts'!$D$7,'1. Your Debts'!$E$7),C52+C52*'1. Your Debts'!$C$7/12))))),MAX(0,D52+D52*'1. Your Debts'!$C$8/12-IF('1. Your Debts'!$F$8&gt;0,MIN('1. Your Debts'!$F$8,D52+D52*'1. Your Debts'!$C$8/12),MIN(MAX((D52+D52*'1. Your Debts'!$C$8/12)*'1. Your Debts'!$D$8,'1. Your Debts'!$E$8),D52+D52*'1. Your Debts'!$C$8/12)))))</f>
        <v>1878.33190917969</v>
      </c>
      <c r="E53" s="15" t="n">
        <f aca="false">MAX(0,MAX(0,E52+E52*'1. Your Debts'!$C$6/12-IF('1. Your Debts'!$F$6&gt;0,MIN('1. Your Debts'!$F$6,E52+E52*'1. Your Debts'!$C$6/12),MIN(MAX((E52+E52*'1. Your Debts'!$C$6/12)*'1. Your Debts'!$D$6,'1. Your Debts'!$E$6),E52+E52*'1. Your Debts'!$C$6/12)))-MIN(MAX(0,'1. Your Debts'!$B$12-MIN('1. Your Debts'!$B$12,MAX(0,B52+B52*'1. Your Debts'!$C$5/12-IF('1. Your Debts'!$F$5&gt;0,MIN('1. Your Debts'!$F$5,B52+B52*'1. Your Debts'!$C$5/12),MIN(MAX((B52+B52*'1. Your Debts'!$C$5/12)*'1. Your Debts'!$D$5,'1. Your Debts'!$E$5),B52+B52*'1. Your Debts'!$C$5/12)))+MAX(0,C52+C52*'1. Your Debts'!$C$7/12-IF('1. Your Debts'!$F$7&gt;0,MIN('1. Your Debts'!$F$7,C52+C52*'1. Your Debts'!$C$7/12),MIN(MAX((C52+C52*'1. Your Debts'!$C$7/12)*'1. Your Debts'!$D$7,'1. Your Debts'!$E$7),C52+C52*'1. Your Debts'!$C$7/12)))+MAX(0,D52+D52*'1. Your Debts'!$C$8/12-IF('1. Your Debts'!$F$8&gt;0,MIN('1. Your Debts'!$F$8,D52+D52*'1. Your Debts'!$C$8/12),MIN(MAX((D52+D52*'1. Your Debts'!$C$8/12)*'1. Your Debts'!$D$8,'1. Your Debts'!$E$8),D52+D52*'1. Your Debts'!$C$8/12))))),MAX(0,E52+E52*'1. Your Debts'!$C$6/12-IF('1. Your Debts'!$F$6&gt;0,MIN('1. Your Debts'!$F$6,E52+E52*'1. Your Debts'!$C$6/12),MIN(MAX((E52+E52*'1. Your Debts'!$C$6/12)*'1. Your Debts'!$D$6,'1. Your Debts'!$E$6),E52+E52*'1. Your Debts'!$C$6/12)))))</f>
        <v>3139.0116119694</v>
      </c>
      <c r="F53" s="15" t="n">
        <f aca="false">MAX(0,MAX(0,F52+F52*'1. Your Debts'!$C$9/12-IF('1. Your Debts'!$F$9&gt;0,MIN('1. Your Debts'!$F$9,F52+F52*'1. Your Debts'!$C$9/12),MIN(MAX((F52+F52*'1. Your Debts'!$C$9/12)*'1. Your Debts'!$D$9,'1. Your Debts'!$E$9),F52+F52*'1. Your Debts'!$C$9/12)))-MIN(MAX(0,'1. Your Debts'!$B$12-MIN('1. Your Debts'!$B$12,MAX(0,B52+B52*'1. Your Debts'!$C$5/12-IF('1. Your Debts'!$F$5&gt;0,MIN('1. Your Debts'!$F$5,B52+B52*'1. Your Debts'!$C$5/12),MIN(MAX((B52+B52*'1. Your Debts'!$C$5/12)*'1. Your Debts'!$D$5,'1. Your Debts'!$E$5),B52+B52*'1. Your Debts'!$C$5/12)))+MAX(0,C52+C52*'1. Your Debts'!$C$7/12-IF('1. Your Debts'!$F$7&gt;0,MIN('1. Your Debts'!$F$7,C52+C52*'1. Your Debts'!$C$7/12),MIN(MAX((C52+C52*'1. Your Debts'!$C$7/12)*'1. Your Debts'!$D$7,'1. Your Debts'!$E$7),C52+C52*'1. Your Debts'!$C$7/12)))+MAX(0,D52+D52*'1. Your Debts'!$C$8/12-IF('1. Your Debts'!$F$8&gt;0,MIN('1. Your Debts'!$F$8,D52+D52*'1. Your Debts'!$C$8/12),MIN(MAX((D52+D52*'1. Your Debts'!$C$8/12)*'1. Your Debts'!$D$8,'1. Your Debts'!$E$8),D52+D52*'1. Your Debts'!$C$8/12)))+MAX(0,E52+E52*'1. Your Debts'!$C$6/12-IF('1. Your Debts'!$F$6&gt;0,MIN('1. Your Debts'!$F$6,E52+E52*'1. Your Debts'!$C$6/12),MIN(MAX((E52+E52*'1. Your Debts'!$C$6/12)*'1. Your Debts'!$D$6,'1. Your Debts'!$E$6),E52+E52*'1. Your Debts'!$C$6/12))))),MAX(0,F52+F52*'1. Your Debts'!$C$9/12-IF('1. Your Debts'!$F$9&gt;0,MIN('1. Your Debts'!$F$9,F52+F52*'1. Your Debts'!$C$9/12),MIN(MAX((F52+F52*'1. Your Debts'!$C$9/12)*'1. Your Debts'!$D$9,'1. Your Debts'!$E$9),F52+F52*'1. Your Debts'!$C$9/12)))))</f>
        <v>6085.65918876939</v>
      </c>
      <c r="G53" s="15" t="n">
        <f aca="false">B52*'1. Your Debts'!$C$5/12+C52*'1. Your Debts'!$C$7/12+D52*'1. Your Debts'!$C$8/12+E52*'1. Your Debts'!$C$6/12+F52*'1. Your Debts'!$C$9/12</f>
        <v>148.185758624417</v>
      </c>
      <c r="H53" s="15" t="n">
        <f aca="false">SUM(B53:F53)</f>
        <v>12413.2125616536</v>
      </c>
    </row>
    <row r="54" customFormat="false" ht="15" hidden="false" customHeight="false" outlineLevel="0" collapsed="false">
      <c r="A54" s="10" t="n">
        <v>4</v>
      </c>
      <c r="B54" s="15" t="n">
        <f aca="false">MAX(0,MAX(0,B53+B53*'1. Your Debts'!$C$5/12-IF('1. Your Debts'!$F$5&gt;0,MIN('1. Your Debts'!$F$5,B53+B53*'1. Your Debts'!$C$5/12),MIN(MAX((B53+B53*'1. Your Debts'!$C$5/12)*'1. Your Debts'!$D$5,'1. Your Debts'!$E$5),B53+B53*'1. Your Debts'!$C$5/12)))-MIN('1. Your Debts'!$B$12,MAX(0,B53+B53*'1. Your Debts'!$C$5/12-IF('1. Your Debts'!$F$5&gt;0,MIN('1. Your Debts'!$F$5,B53+B53*'1. Your Debts'!$C$5/12),MIN(MAX((B53+B53*'1. Your Debts'!$C$5/12)*'1. Your Debts'!$D$5,'1. Your Debts'!$E$5),B53+B53*'1. Your Debts'!$C$5/12)))))</f>
        <v>0</v>
      </c>
      <c r="C54" s="15" t="n">
        <f aca="false">MAX(0,MAX(0,C53+C53*'1. Your Debts'!$C$7/12-IF('1. Your Debts'!$F$7&gt;0,MIN('1. Your Debts'!$F$7,C53+C53*'1. Your Debts'!$C$7/12),MIN(MAX((C53+C53*'1. Your Debts'!$C$7/12)*'1. Your Debts'!$D$7,'1. Your Debts'!$E$7),C53+C53*'1. Your Debts'!$C$7/12)))-MIN(MAX(0,'1. Your Debts'!$B$12-MIN('1. Your Debts'!$B$12,MAX(0,B53+B53*'1. Your Debts'!$C$5/12-IF('1. Your Debts'!$F$5&gt;0,MIN('1. Your Debts'!$F$5,B53+B53*'1. Your Debts'!$C$5/12),MIN(MAX((B53+B53*'1. Your Debts'!$C$5/12)*'1. Your Debts'!$D$5,'1. Your Debts'!$E$5),B53+B53*'1. Your Debts'!$C$5/12))))),MAX(0,C53+C53*'1. Your Debts'!$C$7/12-IF('1. Your Debts'!$F$7&gt;0,MIN('1. Your Debts'!$F$7,C53+C53*'1. Your Debts'!$C$7/12),MIN(MAX((C53+C53*'1. Your Debts'!$C$7/12)*'1. Your Debts'!$D$7,'1. Your Debts'!$E$7),C53+C53*'1. Your Debts'!$C$7/12)))))</f>
        <v>1047.57451547749</v>
      </c>
      <c r="D54" s="15" t="n">
        <f aca="false">MAX(0,MAX(0,D53+D53*'1. Your Debts'!$C$8/12-IF('1. Your Debts'!$F$8&gt;0,MIN('1. Your Debts'!$F$8,D53+D53*'1. Your Debts'!$C$8/12),MIN(MAX((D53+D53*'1. Your Debts'!$C$8/12)*'1. Your Debts'!$D$8,'1. Your Debts'!$E$8),D53+D53*'1. Your Debts'!$C$8/12)))-MIN(MAX(0,'1. Your Debts'!$B$12-MIN('1. Your Debts'!$B$12,MAX(0,B53+B53*'1. Your Debts'!$C$5/12-IF('1. Your Debts'!$F$5&gt;0,MIN('1. Your Debts'!$F$5,B53+B53*'1. Your Debts'!$C$5/12),MIN(MAX((B53+B53*'1. Your Debts'!$C$5/12)*'1. Your Debts'!$D$5,'1. Your Debts'!$E$5),B53+B53*'1. Your Debts'!$C$5/12)))+MAX(0,C53+C53*'1. Your Debts'!$C$7/12-IF('1. Your Debts'!$F$7&gt;0,MIN('1. Your Debts'!$F$7,C53+C53*'1. Your Debts'!$C$7/12),MIN(MAX((C53+C53*'1. Your Debts'!$C$7/12)*'1. Your Debts'!$D$7,'1. Your Debts'!$E$7),C53+C53*'1. Your Debts'!$C$7/12))))),MAX(0,D53+D53*'1. Your Debts'!$C$8/12-IF('1. Your Debts'!$F$8&gt;0,MIN('1. Your Debts'!$F$8,D53+D53*'1. Your Debts'!$C$8/12),MIN(MAX((D53+D53*'1. Your Debts'!$C$8/12)*'1. Your Debts'!$D$8,'1. Your Debts'!$E$8),D53+D53*'1. Your Debts'!$C$8/12)))))</f>
        <v>1802.89786656698</v>
      </c>
      <c r="E54" s="15" t="n">
        <f aca="false">MAX(0,MAX(0,E53+E53*'1. Your Debts'!$C$6/12-IF('1. Your Debts'!$F$6&gt;0,MIN('1. Your Debts'!$F$6,E53+E53*'1. Your Debts'!$C$6/12),MIN(MAX((E53+E53*'1. Your Debts'!$C$6/12)*'1. Your Debts'!$D$6,'1. Your Debts'!$E$6),E53+E53*'1. Your Debts'!$C$6/12)))-MIN(MAX(0,'1. Your Debts'!$B$12-MIN('1. Your Debts'!$B$12,MAX(0,B53+B53*'1. Your Debts'!$C$5/12-IF('1. Your Debts'!$F$5&gt;0,MIN('1. Your Debts'!$F$5,B53+B53*'1. Your Debts'!$C$5/12),MIN(MAX((B53+B53*'1. Your Debts'!$C$5/12)*'1. Your Debts'!$D$5,'1. Your Debts'!$E$5),B53+B53*'1. Your Debts'!$C$5/12)))+MAX(0,C53+C53*'1. Your Debts'!$C$7/12-IF('1. Your Debts'!$F$7&gt;0,MIN('1. Your Debts'!$F$7,C53+C53*'1. Your Debts'!$C$7/12),MIN(MAX((C53+C53*'1. Your Debts'!$C$7/12)*'1. Your Debts'!$D$7,'1. Your Debts'!$E$7),C53+C53*'1. Your Debts'!$C$7/12)))+MAX(0,D53+D53*'1. Your Debts'!$C$8/12-IF('1. Your Debts'!$F$8&gt;0,MIN('1. Your Debts'!$F$8,D53+D53*'1. Your Debts'!$C$8/12),MIN(MAX((D53+D53*'1. Your Debts'!$C$8/12)*'1. Your Debts'!$D$8,'1. Your Debts'!$E$8),D53+D53*'1. Your Debts'!$C$8/12))))),MAX(0,E53+E53*'1. Your Debts'!$C$6/12-IF('1. Your Debts'!$F$6&gt;0,MIN('1. Your Debts'!$F$6,E53+E53*'1. Your Debts'!$C$6/12),MIN(MAX((E53+E53*'1. Your Debts'!$C$6/12)*'1. Your Debts'!$D$6,'1. Your Debts'!$E$6),E53+E53*'1. Your Debts'!$C$6/12)))))</f>
        <v>3118.94155647537</v>
      </c>
      <c r="F54" s="15" t="n">
        <f aca="false">MAX(0,MAX(0,F53+F53*'1. Your Debts'!$C$9/12-IF('1. Your Debts'!$F$9&gt;0,MIN('1. Your Debts'!$F$9,F53+F53*'1. Your Debts'!$C$9/12),MIN(MAX((F53+F53*'1. Your Debts'!$C$9/12)*'1. Your Debts'!$D$9,'1. Your Debts'!$E$9),F53+F53*'1. Your Debts'!$C$9/12)))-MIN(MAX(0,'1. Your Debts'!$B$12-MIN('1. Your Debts'!$B$12,MAX(0,B53+B53*'1. Your Debts'!$C$5/12-IF('1. Your Debts'!$F$5&gt;0,MIN('1. Your Debts'!$F$5,B53+B53*'1. Your Debts'!$C$5/12),MIN(MAX((B53+B53*'1. Your Debts'!$C$5/12)*'1. Your Debts'!$D$5,'1. Your Debts'!$E$5),B53+B53*'1. Your Debts'!$C$5/12)))+MAX(0,C53+C53*'1. Your Debts'!$C$7/12-IF('1. Your Debts'!$F$7&gt;0,MIN('1. Your Debts'!$F$7,C53+C53*'1. Your Debts'!$C$7/12),MIN(MAX((C53+C53*'1. Your Debts'!$C$7/12)*'1. Your Debts'!$D$7,'1. Your Debts'!$E$7),C53+C53*'1. Your Debts'!$C$7/12)))+MAX(0,D53+D53*'1. Your Debts'!$C$8/12-IF('1. Your Debts'!$F$8&gt;0,MIN('1. Your Debts'!$F$8,D53+D53*'1. Your Debts'!$C$8/12),MIN(MAX((D53+D53*'1. Your Debts'!$C$8/12)*'1. Your Debts'!$D$8,'1. Your Debts'!$E$8),D53+D53*'1. Your Debts'!$C$8/12)))+MAX(0,E53+E53*'1. Your Debts'!$C$6/12-IF('1. Your Debts'!$F$6&gt;0,MIN('1. Your Debts'!$F$6,E53+E53*'1. Your Debts'!$C$6/12),MIN(MAX((E53+E53*'1. Your Debts'!$C$6/12)*'1. Your Debts'!$D$6,'1. Your Debts'!$E$6),E53+E53*'1. Your Debts'!$C$6/12))))),MAX(0,F53+F53*'1. Your Debts'!$C$9/12-IF('1. Your Debts'!$F$9&gt;0,MIN('1. Your Debts'!$F$9,F53+F53*'1. Your Debts'!$C$9/12),MIN(MAX((F53+F53*'1. Your Debts'!$C$9/12)*'1. Your Debts'!$D$9,'1. Your Debts'!$E$9),F53+F53*'1. Your Debts'!$C$9/12)))))</f>
        <v>5945.72311176212</v>
      </c>
      <c r="G54" s="15" t="n">
        <f aca="false">B53*'1. Your Debts'!$C$5/12+C53*'1. Your Debts'!$C$7/12+D53*'1. Your Debts'!$C$8/12+E53*'1. Your Debts'!$C$6/12+F53*'1. Your Debts'!$C$9/12</f>
        <v>140.168490473265</v>
      </c>
      <c r="H54" s="15" t="n">
        <f aca="false">SUM(B54:F54)</f>
        <v>11915.137050282</v>
      </c>
    </row>
    <row r="55" customFormat="false" ht="15" hidden="false" customHeight="false" outlineLevel="0" collapsed="false">
      <c r="A55" s="10" t="n">
        <v>5</v>
      </c>
      <c r="B55" s="15" t="n">
        <f aca="false">MAX(0,MAX(0,B54+B54*'1. Your Debts'!$C$5/12-IF('1. Your Debts'!$F$5&gt;0,MIN('1. Your Debts'!$F$5,B54+B54*'1. Your Debts'!$C$5/12),MIN(MAX((B54+B54*'1. Your Debts'!$C$5/12)*'1. Your Debts'!$D$5,'1. Your Debts'!$E$5),B54+B54*'1. Your Debts'!$C$5/12)))-MIN('1. Your Debts'!$B$12,MAX(0,B54+B54*'1. Your Debts'!$C$5/12-IF('1. Your Debts'!$F$5&gt;0,MIN('1. Your Debts'!$F$5,B54+B54*'1. Your Debts'!$C$5/12),MIN(MAX((B54+B54*'1. Your Debts'!$C$5/12)*'1. Your Debts'!$D$5,'1. Your Debts'!$E$5),B54+B54*'1. Your Debts'!$C$5/12)))))</f>
        <v>0</v>
      </c>
      <c r="C55" s="15" t="n">
        <f aca="false">MAX(0,MAX(0,C54+C54*'1. Your Debts'!$C$7/12-IF('1. Your Debts'!$F$7&gt;0,MIN('1. Your Debts'!$F$7,C54+C54*'1. Your Debts'!$C$7/12),MIN(MAX((C54+C54*'1. Your Debts'!$C$7/12)*'1. Your Debts'!$D$7,'1. Your Debts'!$E$7),C54+C54*'1. Your Debts'!$C$7/12)))-MIN(MAX(0,'1. Your Debts'!$B$12-MIN('1. Your Debts'!$B$12,MAX(0,B54+B54*'1. Your Debts'!$C$5/12-IF('1. Your Debts'!$F$5&gt;0,MIN('1. Your Debts'!$F$5,B54+B54*'1. Your Debts'!$C$5/12),MIN(MAX((B54+B54*'1. Your Debts'!$C$5/12)*'1. Your Debts'!$D$5,'1. Your Debts'!$E$5),B54+B54*'1. Your Debts'!$C$5/12))))),MAX(0,C54+C54*'1. Your Debts'!$C$7/12-IF('1. Your Debts'!$F$7&gt;0,MIN('1. Your Debts'!$F$7,C54+C54*'1. Your Debts'!$C$7/12),MIN(MAX((C54+C54*'1. Your Debts'!$C$7/12)*'1. Your Debts'!$D$7,'1. Your Debts'!$E$7),C54+C54*'1. Your Debts'!$C$7/12)))))</f>
        <v>787.471968743852</v>
      </c>
      <c r="D55" s="15" t="n">
        <f aca="false">MAX(0,MAX(0,D54+D54*'1. Your Debts'!$C$8/12-IF('1. Your Debts'!$F$8&gt;0,MIN('1. Your Debts'!$F$8,D54+D54*'1. Your Debts'!$C$8/12),MIN(MAX((D54+D54*'1. Your Debts'!$C$8/12)*'1. Your Debts'!$D$8,'1. Your Debts'!$E$8),D54+D54*'1. Your Debts'!$C$8/12)))-MIN(MAX(0,'1. Your Debts'!$B$12-MIN('1. Your Debts'!$B$12,MAX(0,B54+B54*'1. Your Debts'!$C$5/12-IF('1. Your Debts'!$F$5&gt;0,MIN('1. Your Debts'!$F$5,B54+B54*'1. Your Debts'!$C$5/12),MIN(MAX((B54+B54*'1. Your Debts'!$C$5/12)*'1. Your Debts'!$D$5,'1. Your Debts'!$E$5),B54+B54*'1. Your Debts'!$C$5/12)))+MAX(0,C54+C54*'1. Your Debts'!$C$7/12-IF('1. Your Debts'!$F$7&gt;0,MIN('1. Your Debts'!$F$7,C54+C54*'1. Your Debts'!$C$7/12),MIN(MAX((C54+C54*'1. Your Debts'!$C$7/12)*'1. Your Debts'!$D$7,'1. Your Debts'!$E$7),C54+C54*'1. Your Debts'!$C$7/12))))),MAX(0,D54+D54*'1. Your Debts'!$C$8/12-IF('1. Your Debts'!$F$8&gt;0,MIN('1. Your Debts'!$F$8,D54+D54*'1. Your Debts'!$C$8/12),MIN(MAX((D54+D54*'1. Your Debts'!$C$8/12)*'1. Your Debts'!$D$8,'1. Your Debts'!$E$8),D54+D54*'1. Your Debts'!$C$8/12)))))</f>
        <v>1726.67805267705</v>
      </c>
      <c r="E55" s="15" t="n">
        <f aca="false">MAX(0,MAX(0,E54+E54*'1. Your Debts'!$C$6/12-IF('1. Your Debts'!$F$6&gt;0,MIN('1. Your Debts'!$F$6,E54+E54*'1. Your Debts'!$C$6/12),MIN(MAX((E54+E54*'1. Your Debts'!$C$6/12)*'1. Your Debts'!$D$6,'1. Your Debts'!$E$6),E54+E54*'1. Your Debts'!$C$6/12)))-MIN(MAX(0,'1. Your Debts'!$B$12-MIN('1. Your Debts'!$B$12,MAX(0,B54+B54*'1. Your Debts'!$C$5/12-IF('1. Your Debts'!$F$5&gt;0,MIN('1. Your Debts'!$F$5,B54+B54*'1. Your Debts'!$C$5/12),MIN(MAX((B54+B54*'1. Your Debts'!$C$5/12)*'1. Your Debts'!$D$5,'1. Your Debts'!$E$5),B54+B54*'1. Your Debts'!$C$5/12)))+MAX(0,C54+C54*'1. Your Debts'!$C$7/12-IF('1. Your Debts'!$F$7&gt;0,MIN('1. Your Debts'!$F$7,C54+C54*'1. Your Debts'!$C$7/12),MIN(MAX((C54+C54*'1. Your Debts'!$C$7/12)*'1. Your Debts'!$D$7,'1. Your Debts'!$E$7),C54+C54*'1. Your Debts'!$C$7/12)))+MAX(0,D54+D54*'1. Your Debts'!$C$8/12-IF('1. Your Debts'!$F$8&gt;0,MIN('1. Your Debts'!$F$8,D54+D54*'1. Your Debts'!$C$8/12),MIN(MAX((D54+D54*'1. Your Debts'!$C$8/12)*'1. Your Debts'!$D$8,'1. Your Debts'!$E$8),D54+D54*'1. Your Debts'!$C$8/12))))),MAX(0,E54+E54*'1. Your Debts'!$C$6/12-IF('1. Your Debts'!$F$6&gt;0,MIN('1. Your Debts'!$F$6,E54+E54*'1. Your Debts'!$C$6/12),MIN(MAX((E54+E54*'1. Your Debts'!$C$6/12)*'1. Your Debts'!$D$6,'1. Your Debts'!$E$6),E54+E54*'1. Your Debts'!$C$6/12)))))</f>
        <v>3098.99982389866</v>
      </c>
      <c r="F55" s="15" t="n">
        <f aca="false">MAX(0,MAX(0,F54+F54*'1. Your Debts'!$C$9/12-IF('1. Your Debts'!$F$9&gt;0,MIN('1. Your Debts'!$F$9,F54+F54*'1. Your Debts'!$C$9/12),MIN(MAX((F54+F54*'1. Your Debts'!$C$9/12)*'1. Your Debts'!$D$9,'1. Your Debts'!$E$9),F54+F54*'1. Your Debts'!$C$9/12)))-MIN(MAX(0,'1. Your Debts'!$B$12-MIN('1. Your Debts'!$B$12,MAX(0,B54+B54*'1. Your Debts'!$C$5/12-IF('1. Your Debts'!$F$5&gt;0,MIN('1. Your Debts'!$F$5,B54+B54*'1. Your Debts'!$C$5/12),MIN(MAX((B54+B54*'1. Your Debts'!$C$5/12)*'1. Your Debts'!$D$5,'1. Your Debts'!$E$5),B54+B54*'1. Your Debts'!$C$5/12)))+MAX(0,C54+C54*'1. Your Debts'!$C$7/12-IF('1. Your Debts'!$F$7&gt;0,MIN('1. Your Debts'!$F$7,C54+C54*'1. Your Debts'!$C$7/12),MIN(MAX((C54+C54*'1. Your Debts'!$C$7/12)*'1. Your Debts'!$D$7,'1. Your Debts'!$E$7),C54+C54*'1. Your Debts'!$C$7/12)))+MAX(0,D54+D54*'1. Your Debts'!$C$8/12-IF('1. Your Debts'!$F$8&gt;0,MIN('1. Your Debts'!$F$8,D54+D54*'1. Your Debts'!$C$8/12),MIN(MAX((D54+D54*'1. Your Debts'!$C$8/12)*'1. Your Debts'!$D$8,'1. Your Debts'!$E$8),D54+D54*'1. Your Debts'!$C$8/12)))+MAX(0,E54+E54*'1. Your Debts'!$C$6/12-IF('1. Your Debts'!$F$6&gt;0,MIN('1. Your Debts'!$F$6,E54+E54*'1. Your Debts'!$C$6/12),MIN(MAX((E54+E54*'1. Your Debts'!$C$6/12)*'1. Your Debts'!$D$6,'1. Your Debts'!$E$6),E54+E54*'1. Your Debts'!$C$6/12))))),MAX(0,F54+F54*'1. Your Debts'!$C$9/12-IF('1. Your Debts'!$F$9&gt;0,MIN('1. Your Debts'!$F$9,F54+F54*'1. Your Debts'!$C$9/12),MIN(MAX((F54+F54*'1. Your Debts'!$C$9/12)*'1. Your Debts'!$D$9,'1. Your Debts'!$E$9),F54+F54*'1. Your Debts'!$C$9/12)))))</f>
        <v>5804.86578891455</v>
      </c>
      <c r="G55" s="15" t="n">
        <f aca="false">B54*'1. Your Debts'!$C$5/12+C54*'1. Your Debts'!$C$7/12+D54*'1. Your Debts'!$C$8/12+E54*'1. Your Debts'!$C$6/12+F54*'1. Your Debts'!$C$9/12</f>
        <v>133.941963250682</v>
      </c>
      <c r="H55" s="15" t="n">
        <f aca="false">SUM(B55:F55)</f>
        <v>11418.0156342341</v>
      </c>
    </row>
    <row r="56" customFormat="false" ht="15" hidden="false" customHeight="false" outlineLevel="0" collapsed="false">
      <c r="A56" s="10" t="n">
        <v>6</v>
      </c>
      <c r="B56" s="15" t="n">
        <f aca="false">MAX(0,MAX(0,B55+B55*'1. Your Debts'!$C$5/12-IF('1. Your Debts'!$F$5&gt;0,MIN('1. Your Debts'!$F$5,B55+B55*'1. Your Debts'!$C$5/12),MIN(MAX((B55+B55*'1. Your Debts'!$C$5/12)*'1. Your Debts'!$D$5,'1. Your Debts'!$E$5),B55+B55*'1. Your Debts'!$C$5/12)))-MIN('1. Your Debts'!$B$12,MAX(0,B55+B55*'1. Your Debts'!$C$5/12-IF('1. Your Debts'!$F$5&gt;0,MIN('1. Your Debts'!$F$5,B55+B55*'1. Your Debts'!$C$5/12),MIN(MAX((B55+B55*'1. Your Debts'!$C$5/12)*'1. Your Debts'!$D$5,'1. Your Debts'!$E$5),B55+B55*'1. Your Debts'!$C$5/12)))))</f>
        <v>0</v>
      </c>
      <c r="C56" s="15" t="n">
        <f aca="false">MAX(0,MAX(0,C55+C55*'1. Your Debts'!$C$7/12-IF('1. Your Debts'!$F$7&gt;0,MIN('1. Your Debts'!$F$7,C55+C55*'1. Your Debts'!$C$7/12),MIN(MAX((C55+C55*'1. Your Debts'!$C$7/12)*'1. Your Debts'!$D$7,'1. Your Debts'!$E$7),C55+C55*'1. Your Debts'!$C$7/12)))-MIN(MAX(0,'1. Your Debts'!$B$12-MIN('1. Your Debts'!$B$12,MAX(0,B55+B55*'1. Your Debts'!$C$5/12-IF('1. Your Debts'!$F$5&gt;0,MIN('1. Your Debts'!$F$5,B55+B55*'1. Your Debts'!$C$5/12),MIN(MAX((B55+B55*'1. Your Debts'!$C$5/12)*'1. Your Debts'!$D$5,'1. Your Debts'!$E$5),B55+B55*'1. Your Debts'!$C$5/12))))),MAX(0,C55+C55*'1. Your Debts'!$C$7/12-IF('1. Your Debts'!$F$7&gt;0,MIN('1. Your Debts'!$F$7,C55+C55*'1. Your Debts'!$C$7/12),MIN(MAX((C55+C55*'1. Your Debts'!$C$7/12)*'1. Your Debts'!$D$7,'1. Your Debts'!$E$7),C55+C55*'1. Your Debts'!$C$7/12)))))</f>
        <v>524.874652251568</v>
      </c>
      <c r="D56" s="15" t="n">
        <f aca="false">MAX(0,MAX(0,D55+D55*'1. Your Debts'!$C$8/12-IF('1. Your Debts'!$F$8&gt;0,MIN('1. Your Debts'!$F$8,D55+D55*'1. Your Debts'!$C$8/12),MIN(MAX((D55+D55*'1. Your Debts'!$C$8/12)*'1. Your Debts'!$D$8,'1. Your Debts'!$E$8),D55+D55*'1. Your Debts'!$C$8/12)))-MIN(MAX(0,'1. Your Debts'!$B$12-MIN('1. Your Debts'!$B$12,MAX(0,B55+B55*'1. Your Debts'!$C$5/12-IF('1. Your Debts'!$F$5&gt;0,MIN('1. Your Debts'!$F$5,B55+B55*'1. Your Debts'!$C$5/12),MIN(MAX((B55+B55*'1. Your Debts'!$C$5/12)*'1. Your Debts'!$D$5,'1. Your Debts'!$E$5),B55+B55*'1. Your Debts'!$C$5/12)))+MAX(0,C55+C55*'1. Your Debts'!$C$7/12-IF('1. Your Debts'!$F$7&gt;0,MIN('1. Your Debts'!$F$7,C55+C55*'1. Your Debts'!$C$7/12),MIN(MAX((C55+C55*'1. Your Debts'!$C$7/12)*'1. Your Debts'!$D$7,'1. Your Debts'!$E$7),C55+C55*'1. Your Debts'!$C$7/12))))),MAX(0,D55+D55*'1. Your Debts'!$C$8/12-IF('1. Your Debts'!$F$8&gt;0,MIN('1. Your Debts'!$F$8,D55+D55*'1. Your Debts'!$C$8/12),MIN(MAX((D55+D55*'1. Your Debts'!$C$8/12)*'1. Your Debts'!$D$8,'1. Your Debts'!$E$8),D55+D55*'1. Your Debts'!$C$8/12)))))</f>
        <v>1649.66428239243</v>
      </c>
      <c r="E56" s="15" t="n">
        <f aca="false">MAX(0,MAX(0,E55+E55*'1. Your Debts'!$C$6/12-IF('1. Your Debts'!$F$6&gt;0,MIN('1. Your Debts'!$F$6,E55+E55*'1. Your Debts'!$C$6/12),MIN(MAX((E55+E55*'1. Your Debts'!$C$6/12)*'1. Your Debts'!$D$6,'1. Your Debts'!$E$6),E55+E55*'1. Your Debts'!$C$6/12)))-MIN(MAX(0,'1. Your Debts'!$B$12-MIN('1. Your Debts'!$B$12,MAX(0,B55+B55*'1. Your Debts'!$C$5/12-IF('1. Your Debts'!$F$5&gt;0,MIN('1. Your Debts'!$F$5,B55+B55*'1. Your Debts'!$C$5/12),MIN(MAX((B55+B55*'1. Your Debts'!$C$5/12)*'1. Your Debts'!$D$5,'1. Your Debts'!$E$5),B55+B55*'1. Your Debts'!$C$5/12)))+MAX(0,C55+C55*'1. Your Debts'!$C$7/12-IF('1. Your Debts'!$F$7&gt;0,MIN('1. Your Debts'!$F$7,C55+C55*'1. Your Debts'!$C$7/12),MIN(MAX((C55+C55*'1. Your Debts'!$C$7/12)*'1. Your Debts'!$D$7,'1. Your Debts'!$E$7),C55+C55*'1. Your Debts'!$C$7/12)))+MAX(0,D55+D55*'1. Your Debts'!$C$8/12-IF('1. Your Debts'!$F$8&gt;0,MIN('1. Your Debts'!$F$8,D55+D55*'1. Your Debts'!$C$8/12),MIN(MAX((D55+D55*'1. Your Debts'!$C$8/12)*'1. Your Debts'!$D$8,'1. Your Debts'!$E$8),D55+D55*'1. Your Debts'!$C$8/12))))),MAX(0,E55+E55*'1. Your Debts'!$C$6/12-IF('1. Your Debts'!$F$6&gt;0,MIN('1. Your Debts'!$F$6,E55+E55*'1. Your Debts'!$C$6/12),MIN(MAX((E55+E55*'1. Your Debts'!$C$6/12)*'1. Your Debts'!$D$6,'1. Your Debts'!$E$6),E55+E55*'1. Your Debts'!$C$6/12)))))</f>
        <v>3079.18559377461</v>
      </c>
      <c r="F56" s="15" t="n">
        <f aca="false">MAX(0,MAX(0,F55+F55*'1. Your Debts'!$C$9/12-IF('1. Your Debts'!$F$9&gt;0,MIN('1. Your Debts'!$F$9,F55+F55*'1. Your Debts'!$C$9/12),MIN(MAX((F55+F55*'1. Your Debts'!$C$9/12)*'1. Your Debts'!$D$9,'1. Your Debts'!$E$9),F55+F55*'1. Your Debts'!$C$9/12)))-MIN(MAX(0,'1. Your Debts'!$B$12-MIN('1. Your Debts'!$B$12,MAX(0,B55+B55*'1. Your Debts'!$C$5/12-IF('1. Your Debts'!$F$5&gt;0,MIN('1. Your Debts'!$F$5,B55+B55*'1. Your Debts'!$C$5/12),MIN(MAX((B55+B55*'1. Your Debts'!$C$5/12)*'1. Your Debts'!$D$5,'1. Your Debts'!$E$5),B55+B55*'1. Your Debts'!$C$5/12)))+MAX(0,C55+C55*'1. Your Debts'!$C$7/12-IF('1. Your Debts'!$F$7&gt;0,MIN('1. Your Debts'!$F$7,C55+C55*'1. Your Debts'!$C$7/12),MIN(MAX((C55+C55*'1. Your Debts'!$C$7/12)*'1. Your Debts'!$D$7,'1. Your Debts'!$E$7),C55+C55*'1. Your Debts'!$C$7/12)))+MAX(0,D55+D55*'1. Your Debts'!$C$8/12-IF('1. Your Debts'!$F$8&gt;0,MIN('1. Your Debts'!$F$8,D55+D55*'1. Your Debts'!$C$8/12),MIN(MAX((D55+D55*'1. Your Debts'!$C$8/12)*'1. Your Debts'!$D$8,'1. Your Debts'!$E$8),D55+D55*'1. Your Debts'!$C$8/12)))+MAX(0,E55+E55*'1. Your Debts'!$C$6/12-IF('1. Your Debts'!$F$6&gt;0,MIN('1. Your Debts'!$F$6,E55+E55*'1. Your Debts'!$C$6/12),MIN(MAX((E55+E55*'1. Your Debts'!$C$6/12)*'1. Your Debts'!$D$6,'1. Your Debts'!$E$6),E55+E55*'1. Your Debts'!$C$6/12))))),MAX(0,F55+F55*'1. Your Debts'!$C$9/12-IF('1. Your Debts'!$F$9&gt;0,MIN('1. Your Debts'!$F$9,F55+F55*'1. Your Debts'!$C$9/12),MIN(MAX((F55+F55*'1. Your Debts'!$C$9/12)*'1. Your Debts'!$D$9,'1. Your Debts'!$E$9),F55+F55*'1. Your Debts'!$C$9/12)))))</f>
        <v>5663.08115535824</v>
      </c>
      <c r="G56" s="15" t="n">
        <f aca="false">B55*'1. Your Debts'!$C$5/12+C55*'1. Your Debts'!$C$7/12+D55*'1. Your Debts'!$C$8/12+E55*'1. Your Debts'!$C$6/12+F55*'1. Your Debts'!$C$9/12</f>
        <v>127.743526306188</v>
      </c>
      <c r="H56" s="15" t="n">
        <f aca="false">SUM(B56:F56)</f>
        <v>10916.8056837768</v>
      </c>
    </row>
    <row r="57" customFormat="false" ht="15" hidden="false" customHeight="false" outlineLevel="0" collapsed="false">
      <c r="A57" s="10" t="n">
        <v>7</v>
      </c>
      <c r="B57" s="15" t="n">
        <f aca="false">MAX(0,MAX(0,B56+B56*'1. Your Debts'!$C$5/12-IF('1. Your Debts'!$F$5&gt;0,MIN('1. Your Debts'!$F$5,B56+B56*'1. Your Debts'!$C$5/12),MIN(MAX((B56+B56*'1. Your Debts'!$C$5/12)*'1. Your Debts'!$D$5,'1. Your Debts'!$E$5),B56+B56*'1. Your Debts'!$C$5/12)))-MIN('1. Your Debts'!$B$12,MAX(0,B56+B56*'1. Your Debts'!$C$5/12-IF('1. Your Debts'!$F$5&gt;0,MIN('1. Your Debts'!$F$5,B56+B56*'1. Your Debts'!$C$5/12),MIN(MAX((B56+B56*'1. Your Debts'!$C$5/12)*'1. Your Debts'!$D$5,'1. Your Debts'!$E$5),B56+B56*'1. Your Debts'!$C$5/12)))))</f>
        <v>0</v>
      </c>
      <c r="C57" s="15" t="n">
        <f aca="false">MAX(0,MAX(0,C56+C56*'1. Your Debts'!$C$7/12-IF('1. Your Debts'!$F$7&gt;0,MIN('1. Your Debts'!$F$7,C56+C56*'1. Your Debts'!$C$7/12),MIN(MAX((C56+C56*'1. Your Debts'!$C$7/12)*'1. Your Debts'!$D$7,'1. Your Debts'!$E$7),C56+C56*'1. Your Debts'!$C$7/12)))-MIN(MAX(0,'1. Your Debts'!$B$12-MIN('1. Your Debts'!$B$12,MAX(0,B56+B56*'1. Your Debts'!$C$5/12-IF('1. Your Debts'!$F$5&gt;0,MIN('1. Your Debts'!$F$5,B56+B56*'1. Your Debts'!$C$5/12),MIN(MAX((B56+B56*'1. Your Debts'!$C$5/12)*'1. Your Debts'!$D$5,'1. Your Debts'!$E$5),B56+B56*'1. Your Debts'!$C$5/12))))),MAX(0,C56+C56*'1. Your Debts'!$C$7/12-IF('1. Your Debts'!$F$7&gt;0,MIN('1. Your Debts'!$F$7,C56+C56*'1. Your Debts'!$C$7/12),MIN(MAX((C56+C56*'1. Your Debts'!$C$7/12)*'1. Your Debts'!$D$7,'1. Your Debts'!$E$7),C56+C56*'1. Your Debts'!$C$7/12)))))</f>
        <v>258.14142802453</v>
      </c>
      <c r="D57" s="15" t="n">
        <f aca="false">MAX(0,MAX(0,D56+D56*'1. Your Debts'!$C$8/12-IF('1. Your Debts'!$F$8&gt;0,MIN('1. Your Debts'!$F$8,D56+D56*'1. Your Debts'!$C$8/12),MIN(MAX((D56+D56*'1. Your Debts'!$C$8/12)*'1. Your Debts'!$D$8,'1. Your Debts'!$E$8),D56+D56*'1. Your Debts'!$C$8/12)))-MIN(MAX(0,'1. Your Debts'!$B$12-MIN('1. Your Debts'!$B$12,MAX(0,B56+B56*'1. Your Debts'!$C$5/12-IF('1. Your Debts'!$F$5&gt;0,MIN('1. Your Debts'!$F$5,B56+B56*'1. Your Debts'!$C$5/12),MIN(MAX((B56+B56*'1. Your Debts'!$C$5/12)*'1. Your Debts'!$D$5,'1. Your Debts'!$E$5),B56+B56*'1. Your Debts'!$C$5/12)))+MAX(0,C56+C56*'1. Your Debts'!$C$7/12-IF('1. Your Debts'!$F$7&gt;0,MIN('1. Your Debts'!$F$7,C56+C56*'1. Your Debts'!$C$7/12),MIN(MAX((C56+C56*'1. Your Debts'!$C$7/12)*'1. Your Debts'!$D$7,'1. Your Debts'!$E$7),C56+C56*'1. Your Debts'!$C$7/12))))),MAX(0,D56+D56*'1. Your Debts'!$C$8/12-IF('1. Your Debts'!$F$8&gt;0,MIN('1. Your Debts'!$F$8,D56+D56*'1. Your Debts'!$C$8/12),MIN(MAX((D56+D56*'1. Your Debts'!$C$8/12)*'1. Your Debts'!$D$8,'1. Your Debts'!$E$8),D56+D56*'1. Your Debts'!$C$8/12)))))</f>
        <v>1571.84828533402</v>
      </c>
      <c r="E57" s="15" t="n">
        <f aca="false">MAX(0,MAX(0,E56+E56*'1. Your Debts'!$C$6/12-IF('1. Your Debts'!$F$6&gt;0,MIN('1. Your Debts'!$F$6,E56+E56*'1. Your Debts'!$C$6/12),MIN(MAX((E56+E56*'1. Your Debts'!$C$6/12)*'1. Your Debts'!$D$6,'1. Your Debts'!$E$6),E56+E56*'1. Your Debts'!$C$6/12)))-MIN(MAX(0,'1. Your Debts'!$B$12-MIN('1. Your Debts'!$B$12,MAX(0,B56+B56*'1. Your Debts'!$C$5/12-IF('1. Your Debts'!$F$5&gt;0,MIN('1. Your Debts'!$F$5,B56+B56*'1. Your Debts'!$C$5/12),MIN(MAX((B56+B56*'1. Your Debts'!$C$5/12)*'1. Your Debts'!$D$5,'1. Your Debts'!$E$5),B56+B56*'1. Your Debts'!$C$5/12)))+MAX(0,C56+C56*'1. Your Debts'!$C$7/12-IF('1. Your Debts'!$F$7&gt;0,MIN('1. Your Debts'!$F$7,C56+C56*'1. Your Debts'!$C$7/12),MIN(MAX((C56+C56*'1. Your Debts'!$C$7/12)*'1. Your Debts'!$D$7,'1. Your Debts'!$E$7),C56+C56*'1. Your Debts'!$C$7/12)))+MAX(0,D56+D56*'1. Your Debts'!$C$8/12-IF('1. Your Debts'!$F$8&gt;0,MIN('1. Your Debts'!$F$8,D56+D56*'1. Your Debts'!$C$8/12),MIN(MAX((D56+D56*'1. Your Debts'!$C$8/12)*'1. Your Debts'!$D$8,'1. Your Debts'!$E$8),D56+D56*'1. Your Debts'!$C$8/12))))),MAX(0,E56+E56*'1. Your Debts'!$C$6/12-IF('1. Your Debts'!$F$6&gt;0,MIN('1. Your Debts'!$F$6,E56+E56*'1. Your Debts'!$C$6/12),MIN(MAX((E56+E56*'1. Your Debts'!$C$6/12)*'1. Your Debts'!$D$6,'1. Your Debts'!$E$6),E56+E56*'1. Your Debts'!$C$6/12)))))</f>
        <v>3059.49805088441</v>
      </c>
      <c r="F57" s="15" t="n">
        <f aca="false">MAX(0,MAX(0,F56+F56*'1. Your Debts'!$C$9/12-IF('1. Your Debts'!$F$9&gt;0,MIN('1. Your Debts'!$F$9,F56+F56*'1. Your Debts'!$C$9/12),MIN(MAX((F56+F56*'1. Your Debts'!$C$9/12)*'1. Your Debts'!$D$9,'1. Your Debts'!$E$9),F56+F56*'1. Your Debts'!$C$9/12)))-MIN(MAX(0,'1. Your Debts'!$B$12-MIN('1. Your Debts'!$B$12,MAX(0,B56+B56*'1. Your Debts'!$C$5/12-IF('1. Your Debts'!$F$5&gt;0,MIN('1. Your Debts'!$F$5,B56+B56*'1. Your Debts'!$C$5/12),MIN(MAX((B56+B56*'1. Your Debts'!$C$5/12)*'1. Your Debts'!$D$5,'1. Your Debts'!$E$5),B56+B56*'1. Your Debts'!$C$5/12)))+MAX(0,C56+C56*'1. Your Debts'!$C$7/12-IF('1. Your Debts'!$F$7&gt;0,MIN('1. Your Debts'!$F$7,C56+C56*'1. Your Debts'!$C$7/12),MIN(MAX((C56+C56*'1. Your Debts'!$C$7/12)*'1. Your Debts'!$D$7,'1. Your Debts'!$E$7),C56+C56*'1. Your Debts'!$C$7/12)))+MAX(0,D56+D56*'1. Your Debts'!$C$8/12-IF('1. Your Debts'!$F$8&gt;0,MIN('1. Your Debts'!$F$8,D56+D56*'1. Your Debts'!$C$8/12),MIN(MAX((D56+D56*'1. Your Debts'!$C$8/12)*'1. Your Debts'!$D$8,'1. Your Debts'!$E$8),D56+D56*'1. Your Debts'!$C$8/12)))+MAX(0,E56+E56*'1. Your Debts'!$C$6/12-IF('1. Your Debts'!$F$6&gt;0,MIN('1. Your Debts'!$F$6,E56+E56*'1. Your Debts'!$C$6/12),MIN(MAX((E56+E56*'1. Your Debts'!$C$6/12)*'1. Your Debts'!$D$6,'1. Your Debts'!$E$6),E56+E56*'1. Your Debts'!$C$6/12))))),MAX(0,F56+F56*'1. Your Debts'!$C$9/12-IF('1. Your Debts'!$F$9&gt;0,MIN('1. Your Debts'!$F$9,F56+F56*'1. Your Debts'!$C$9/12),MIN(MAX((F56+F56*'1. Your Debts'!$C$9/12)*'1. Your Debts'!$D$9,'1. Your Debts'!$E$9),F56+F56*'1. Your Debts'!$C$9/12)))))</f>
        <v>5520.36310629768</v>
      </c>
      <c r="G57" s="15" t="n">
        <f aca="false">B56*'1. Your Debts'!$C$5/12+C56*'1. Your Debts'!$C$7/12+D56*'1. Your Debts'!$C$8/12+E56*'1. Your Debts'!$C$6/12+F56*'1. Your Debts'!$C$9/12</f>
        <v>121.493854735191</v>
      </c>
      <c r="H57" s="15" t="n">
        <f aca="false">SUM(B57:F57)</f>
        <v>10409.8508705406</v>
      </c>
    </row>
    <row r="58" customFormat="false" ht="15" hidden="false" customHeight="false" outlineLevel="0" collapsed="false">
      <c r="A58" s="10" t="n">
        <v>8</v>
      </c>
      <c r="B58" s="15" t="n">
        <f aca="false">MAX(0,MAX(0,B57+B57*'1. Your Debts'!$C$5/12-IF('1. Your Debts'!$F$5&gt;0,MIN('1. Your Debts'!$F$5,B57+B57*'1. Your Debts'!$C$5/12),MIN(MAX((B57+B57*'1. Your Debts'!$C$5/12)*'1. Your Debts'!$D$5,'1. Your Debts'!$E$5),B57+B57*'1. Your Debts'!$C$5/12)))-MIN('1. Your Debts'!$B$12,MAX(0,B57+B57*'1. Your Debts'!$C$5/12-IF('1. Your Debts'!$F$5&gt;0,MIN('1. Your Debts'!$F$5,B57+B57*'1. Your Debts'!$C$5/12),MIN(MAX((B57+B57*'1. Your Debts'!$C$5/12)*'1. Your Debts'!$D$5,'1. Your Debts'!$E$5),B57+B57*'1. Your Debts'!$C$5/12)))))</f>
        <v>0</v>
      </c>
      <c r="C58" s="15" t="n">
        <f aca="false">MAX(0,MAX(0,C57+C57*'1. Your Debts'!$C$7/12-IF('1. Your Debts'!$F$7&gt;0,MIN('1. Your Debts'!$F$7,C57+C57*'1. Your Debts'!$C$7/12),MIN(MAX((C57+C57*'1. Your Debts'!$C$7/12)*'1. Your Debts'!$D$7,'1. Your Debts'!$E$7),C57+C57*'1. Your Debts'!$C$7/12)))-MIN(MAX(0,'1. Your Debts'!$B$12-MIN('1. Your Debts'!$B$12,MAX(0,B57+B57*'1. Your Debts'!$C$5/12-IF('1. Your Debts'!$F$5&gt;0,MIN('1. Your Debts'!$F$5,B57+B57*'1. Your Debts'!$C$5/12),MIN(MAX((B57+B57*'1. Your Debts'!$C$5/12)*'1. Your Debts'!$D$5,'1. Your Debts'!$E$5),B57+B57*'1. Your Debts'!$C$5/12))))),MAX(0,C57+C57*'1. Your Debts'!$C$7/12-IF('1. Your Debts'!$F$7&gt;0,MIN('1. Your Debts'!$F$7,C57+C57*'1. Your Debts'!$C$7/12),MIN(MAX((C57+C57*'1. Your Debts'!$C$7/12)*'1. Your Debts'!$D$7,'1. Your Debts'!$E$7),C57+C57*'1. Your Debts'!$C$7/12)))))</f>
        <v>0</v>
      </c>
      <c r="D58" s="15" t="n">
        <f aca="false">MAX(0,MAX(0,D57+D57*'1. Your Debts'!$C$8/12-IF('1. Your Debts'!$F$8&gt;0,MIN('1. Your Debts'!$F$8,D57+D57*'1. Your Debts'!$C$8/12),MIN(MAX((D57+D57*'1. Your Debts'!$C$8/12)*'1. Your Debts'!$D$8,'1. Your Debts'!$E$8),D57+D57*'1. Your Debts'!$C$8/12)))-MIN(MAX(0,'1. Your Debts'!$B$12-MIN('1. Your Debts'!$B$12,MAX(0,B57+B57*'1. Your Debts'!$C$5/12-IF('1. Your Debts'!$F$5&gt;0,MIN('1. Your Debts'!$F$5,B57+B57*'1. Your Debts'!$C$5/12),MIN(MAX((B57+B57*'1. Your Debts'!$C$5/12)*'1. Your Debts'!$D$5,'1. Your Debts'!$E$5),B57+B57*'1. Your Debts'!$C$5/12)))+MAX(0,C57+C57*'1. Your Debts'!$C$7/12-IF('1. Your Debts'!$F$7&gt;0,MIN('1. Your Debts'!$F$7,C57+C57*'1. Your Debts'!$C$7/12),MIN(MAX((C57+C57*'1. Your Debts'!$C$7/12)*'1. Your Debts'!$D$7,'1. Your Debts'!$E$7),C57+C57*'1. Your Debts'!$C$7/12))))),MAX(0,D57+D57*'1. Your Debts'!$C$8/12-IF('1. Your Debts'!$F$8&gt;0,MIN('1. Your Debts'!$F$8,D57+D57*'1. Your Debts'!$C$8/12),MIN(MAX((D57+D57*'1. Your Debts'!$C$8/12)*'1. Your Debts'!$D$8,'1. Your Debts'!$E$8),D57+D57*'1. Your Debts'!$C$8/12)))))</f>
        <v>1480.42886048883</v>
      </c>
      <c r="E58" s="15" t="n">
        <f aca="false">MAX(0,MAX(0,E57+E57*'1. Your Debts'!$C$6/12-IF('1. Your Debts'!$F$6&gt;0,MIN('1. Your Debts'!$F$6,E57+E57*'1. Your Debts'!$C$6/12),MIN(MAX((E57+E57*'1. Your Debts'!$C$6/12)*'1. Your Debts'!$D$6,'1. Your Debts'!$E$6),E57+E57*'1. Your Debts'!$C$6/12)))-MIN(MAX(0,'1. Your Debts'!$B$12-MIN('1. Your Debts'!$B$12,MAX(0,B57+B57*'1. Your Debts'!$C$5/12-IF('1. Your Debts'!$F$5&gt;0,MIN('1. Your Debts'!$F$5,B57+B57*'1. Your Debts'!$C$5/12),MIN(MAX((B57+B57*'1. Your Debts'!$C$5/12)*'1. Your Debts'!$D$5,'1. Your Debts'!$E$5),B57+B57*'1. Your Debts'!$C$5/12)))+MAX(0,C57+C57*'1. Your Debts'!$C$7/12-IF('1. Your Debts'!$F$7&gt;0,MIN('1. Your Debts'!$F$7,C57+C57*'1. Your Debts'!$C$7/12),MIN(MAX((C57+C57*'1. Your Debts'!$C$7/12)*'1. Your Debts'!$D$7,'1. Your Debts'!$E$7),C57+C57*'1. Your Debts'!$C$7/12)))+MAX(0,D57+D57*'1. Your Debts'!$C$8/12-IF('1. Your Debts'!$F$8&gt;0,MIN('1. Your Debts'!$F$8,D57+D57*'1. Your Debts'!$C$8/12),MIN(MAX((D57+D57*'1. Your Debts'!$C$8/12)*'1. Your Debts'!$D$8,'1. Your Debts'!$E$8),D57+D57*'1. Your Debts'!$C$8/12))))),MAX(0,E57+E57*'1. Your Debts'!$C$6/12-IF('1. Your Debts'!$F$6&gt;0,MIN('1. Your Debts'!$F$6,E57+E57*'1. Your Debts'!$C$6/12),MIN(MAX((E57+E57*'1. Your Debts'!$C$6/12)*'1. Your Debts'!$D$6,'1. Your Debts'!$E$6),E57+E57*'1. Your Debts'!$C$6/12)))))</f>
        <v>3039.93638522157</v>
      </c>
      <c r="F58" s="15" t="n">
        <f aca="false">MAX(0,MAX(0,F57+F57*'1. Your Debts'!$C$9/12-IF('1. Your Debts'!$F$9&gt;0,MIN('1. Your Debts'!$F$9,F57+F57*'1. Your Debts'!$C$9/12),MIN(MAX((F57+F57*'1. Your Debts'!$C$9/12)*'1. Your Debts'!$D$9,'1. Your Debts'!$E$9),F57+F57*'1. Your Debts'!$C$9/12)))-MIN(MAX(0,'1. Your Debts'!$B$12-MIN('1. Your Debts'!$B$12,MAX(0,B57+B57*'1. Your Debts'!$C$5/12-IF('1. Your Debts'!$F$5&gt;0,MIN('1. Your Debts'!$F$5,B57+B57*'1. Your Debts'!$C$5/12),MIN(MAX((B57+B57*'1. Your Debts'!$C$5/12)*'1. Your Debts'!$D$5,'1. Your Debts'!$E$5),B57+B57*'1. Your Debts'!$C$5/12)))+MAX(0,C57+C57*'1. Your Debts'!$C$7/12-IF('1. Your Debts'!$F$7&gt;0,MIN('1. Your Debts'!$F$7,C57+C57*'1. Your Debts'!$C$7/12),MIN(MAX((C57+C57*'1. Your Debts'!$C$7/12)*'1. Your Debts'!$D$7,'1. Your Debts'!$E$7),C57+C57*'1. Your Debts'!$C$7/12)))+MAX(0,D57+D57*'1. Your Debts'!$C$8/12-IF('1. Your Debts'!$F$8&gt;0,MIN('1. Your Debts'!$F$8,D57+D57*'1. Your Debts'!$C$8/12),MIN(MAX((D57+D57*'1. Your Debts'!$C$8/12)*'1. Your Debts'!$D$8,'1. Your Debts'!$E$8),D57+D57*'1. Your Debts'!$C$8/12)))+MAX(0,E57+E57*'1. Your Debts'!$C$6/12-IF('1. Your Debts'!$F$6&gt;0,MIN('1. Your Debts'!$F$6,E57+E57*'1. Your Debts'!$C$6/12),MIN(MAX((E57+E57*'1. Your Debts'!$C$6/12)*'1. Your Debts'!$D$6,'1. Your Debts'!$E$6),E57+E57*'1. Your Debts'!$C$6/12))))),MAX(0,F57+F57*'1. Your Debts'!$C$9/12-IF('1. Your Debts'!$F$9&gt;0,MIN('1. Your Debts'!$F$9,F57+F57*'1. Your Debts'!$C$9/12),MIN(MAX((F57+F57*'1. Your Debts'!$C$9/12)*'1. Your Debts'!$D$9,'1. Your Debts'!$E$9),F57+F57*'1. Your Debts'!$C$9/12)))))</f>
        <v>5376.70549674748</v>
      </c>
      <c r="G58" s="15" t="n">
        <f aca="false">B57*'1. Your Debts'!$C$5/12+C57*'1. Your Debts'!$C$7/12+D57*'1. Your Debts'!$C$8/12+E57*'1. Your Debts'!$C$6/12+F57*'1. Your Debts'!$C$9/12</f>
        <v>115.166958717786</v>
      </c>
      <c r="H58" s="15" t="n">
        <f aca="false">SUM(B58:F58)</f>
        <v>9897.07074245788</v>
      </c>
    </row>
    <row r="59" customFormat="false" ht="15" hidden="false" customHeight="false" outlineLevel="0" collapsed="false">
      <c r="A59" s="10" t="n">
        <v>9</v>
      </c>
      <c r="B59" s="15" t="n">
        <f aca="false">MAX(0,MAX(0,B58+B58*'1. Your Debts'!$C$5/12-IF('1. Your Debts'!$F$5&gt;0,MIN('1. Your Debts'!$F$5,B58+B58*'1. Your Debts'!$C$5/12),MIN(MAX((B58+B58*'1. Your Debts'!$C$5/12)*'1. Your Debts'!$D$5,'1. Your Debts'!$E$5),B58+B58*'1. Your Debts'!$C$5/12)))-MIN('1. Your Debts'!$B$12,MAX(0,B58+B58*'1. Your Debts'!$C$5/12-IF('1. Your Debts'!$F$5&gt;0,MIN('1. Your Debts'!$F$5,B58+B58*'1. Your Debts'!$C$5/12),MIN(MAX((B58+B58*'1. Your Debts'!$C$5/12)*'1. Your Debts'!$D$5,'1. Your Debts'!$E$5),B58+B58*'1. Your Debts'!$C$5/12)))))</f>
        <v>0</v>
      </c>
      <c r="C59" s="15" t="n">
        <f aca="false">MAX(0,MAX(0,C58+C58*'1. Your Debts'!$C$7/12-IF('1. Your Debts'!$F$7&gt;0,MIN('1. Your Debts'!$F$7,C58+C58*'1. Your Debts'!$C$7/12),MIN(MAX((C58+C58*'1. Your Debts'!$C$7/12)*'1. Your Debts'!$D$7,'1. Your Debts'!$E$7),C58+C58*'1. Your Debts'!$C$7/12)))-MIN(MAX(0,'1. Your Debts'!$B$12-MIN('1. Your Debts'!$B$12,MAX(0,B58+B58*'1. Your Debts'!$C$5/12-IF('1. Your Debts'!$F$5&gt;0,MIN('1. Your Debts'!$F$5,B58+B58*'1. Your Debts'!$C$5/12),MIN(MAX((B58+B58*'1. Your Debts'!$C$5/12)*'1. Your Debts'!$D$5,'1. Your Debts'!$E$5),B58+B58*'1. Your Debts'!$C$5/12))))),MAX(0,C58+C58*'1. Your Debts'!$C$7/12-IF('1. Your Debts'!$F$7&gt;0,MIN('1. Your Debts'!$F$7,C58+C58*'1. Your Debts'!$C$7/12),MIN(MAX((C58+C58*'1. Your Debts'!$C$7/12)*'1. Your Debts'!$D$7,'1. Your Debts'!$E$7),C58+C58*'1. Your Debts'!$C$7/12)))))</f>
        <v>0</v>
      </c>
      <c r="D59" s="15" t="n">
        <f aca="false">MAX(0,MAX(0,D58+D58*'1. Your Debts'!$C$8/12-IF('1. Your Debts'!$F$8&gt;0,MIN('1. Your Debts'!$F$8,D58+D58*'1. Your Debts'!$C$8/12),MIN(MAX((D58+D58*'1. Your Debts'!$C$8/12)*'1. Your Debts'!$D$8,'1. Your Debts'!$E$8),D58+D58*'1. Your Debts'!$C$8/12)))-MIN(MAX(0,'1. Your Debts'!$B$12-MIN('1. Your Debts'!$B$12,MAX(0,B58+B58*'1. Your Debts'!$C$5/12-IF('1. Your Debts'!$F$5&gt;0,MIN('1. Your Debts'!$F$5,B58+B58*'1. Your Debts'!$C$5/12),MIN(MAX((B58+B58*'1. Your Debts'!$C$5/12)*'1. Your Debts'!$D$5,'1. Your Debts'!$E$5),B58+B58*'1. Your Debts'!$C$5/12)))+MAX(0,C58+C58*'1. Your Debts'!$C$7/12-IF('1. Your Debts'!$F$7&gt;0,MIN('1. Your Debts'!$F$7,C58+C58*'1. Your Debts'!$C$7/12),MIN(MAX((C58+C58*'1. Your Debts'!$C$7/12)*'1. Your Debts'!$D$7,'1. Your Debts'!$E$7),C58+C58*'1. Your Debts'!$C$7/12))))),MAX(0,D58+D58*'1. Your Debts'!$C$8/12-IF('1. Your Debts'!$F$8&gt;0,MIN('1. Your Debts'!$F$8,D58+D58*'1. Your Debts'!$C$8/12),MIN(MAX((D58+D58*'1. Your Debts'!$C$8/12)*'1. Your Debts'!$D$8,'1. Your Debts'!$E$8),D58+D58*'1. Your Debts'!$C$8/12)))))</f>
        <v>1150.84999445226</v>
      </c>
      <c r="E59" s="15" t="n">
        <f aca="false">MAX(0,MAX(0,E58+E58*'1. Your Debts'!$C$6/12-IF('1. Your Debts'!$F$6&gt;0,MIN('1. Your Debts'!$F$6,E58+E58*'1. Your Debts'!$C$6/12),MIN(MAX((E58+E58*'1. Your Debts'!$C$6/12)*'1. Your Debts'!$D$6,'1. Your Debts'!$E$6),E58+E58*'1. Your Debts'!$C$6/12)))-MIN(MAX(0,'1. Your Debts'!$B$12-MIN('1. Your Debts'!$B$12,MAX(0,B58+B58*'1. Your Debts'!$C$5/12-IF('1. Your Debts'!$F$5&gt;0,MIN('1. Your Debts'!$F$5,B58+B58*'1. Your Debts'!$C$5/12),MIN(MAX((B58+B58*'1. Your Debts'!$C$5/12)*'1. Your Debts'!$D$5,'1. Your Debts'!$E$5),B58+B58*'1. Your Debts'!$C$5/12)))+MAX(0,C58+C58*'1. Your Debts'!$C$7/12-IF('1. Your Debts'!$F$7&gt;0,MIN('1. Your Debts'!$F$7,C58+C58*'1. Your Debts'!$C$7/12),MIN(MAX((C58+C58*'1. Your Debts'!$C$7/12)*'1. Your Debts'!$D$7,'1. Your Debts'!$E$7),C58+C58*'1. Your Debts'!$C$7/12)))+MAX(0,D58+D58*'1. Your Debts'!$C$8/12-IF('1. Your Debts'!$F$8&gt;0,MIN('1. Your Debts'!$F$8,D58+D58*'1. Your Debts'!$C$8/12),MIN(MAX((D58+D58*'1. Your Debts'!$C$8/12)*'1. Your Debts'!$D$8,'1. Your Debts'!$E$8),D58+D58*'1. Your Debts'!$C$8/12))))),MAX(0,E58+E58*'1. Your Debts'!$C$6/12-IF('1. Your Debts'!$F$6&gt;0,MIN('1. Your Debts'!$F$6,E58+E58*'1. Your Debts'!$C$6/12),MIN(MAX((E58+E58*'1. Your Debts'!$C$6/12)*'1. Your Debts'!$D$6,'1. Your Debts'!$E$6),E58+E58*'1. Your Debts'!$C$6/12)))))</f>
        <v>3020.49979195856</v>
      </c>
      <c r="F59" s="15" t="n">
        <f aca="false">MAX(0,MAX(0,F58+F58*'1. Your Debts'!$C$9/12-IF('1. Your Debts'!$F$9&gt;0,MIN('1. Your Debts'!$F$9,F58+F58*'1. Your Debts'!$C$9/12),MIN(MAX((F58+F58*'1. Your Debts'!$C$9/12)*'1. Your Debts'!$D$9,'1. Your Debts'!$E$9),F58+F58*'1. Your Debts'!$C$9/12)))-MIN(MAX(0,'1. Your Debts'!$B$12-MIN('1. Your Debts'!$B$12,MAX(0,B58+B58*'1. Your Debts'!$C$5/12-IF('1. Your Debts'!$F$5&gt;0,MIN('1. Your Debts'!$F$5,B58+B58*'1. Your Debts'!$C$5/12),MIN(MAX((B58+B58*'1. Your Debts'!$C$5/12)*'1. Your Debts'!$D$5,'1. Your Debts'!$E$5),B58+B58*'1. Your Debts'!$C$5/12)))+MAX(0,C58+C58*'1. Your Debts'!$C$7/12-IF('1. Your Debts'!$F$7&gt;0,MIN('1. Your Debts'!$F$7,C58+C58*'1. Your Debts'!$C$7/12),MIN(MAX((C58+C58*'1. Your Debts'!$C$7/12)*'1. Your Debts'!$D$7,'1. Your Debts'!$E$7),C58+C58*'1. Your Debts'!$C$7/12)))+MAX(0,D58+D58*'1. Your Debts'!$C$8/12-IF('1. Your Debts'!$F$8&gt;0,MIN('1. Your Debts'!$F$8,D58+D58*'1. Your Debts'!$C$8/12),MIN(MAX((D58+D58*'1. Your Debts'!$C$8/12)*'1. Your Debts'!$D$8,'1. Your Debts'!$E$8),D58+D58*'1. Your Debts'!$C$8/12)))+MAX(0,E58+E58*'1. Your Debts'!$C$6/12-IF('1. Your Debts'!$F$6&gt;0,MIN('1. Your Debts'!$F$6,E58+E58*'1. Your Debts'!$C$6/12),MIN(MAX((E58+E58*'1. Your Debts'!$C$6/12)*'1. Your Debts'!$D$6,'1. Your Debts'!$E$6),E58+E58*'1. Your Debts'!$C$6/12))))),MAX(0,F58+F58*'1. Your Debts'!$C$9/12-IF('1. Your Debts'!$F$9&gt;0,MIN('1. Your Debts'!$F$9,F58+F58*'1. Your Debts'!$C$9/12),MIN(MAX((F58+F58*'1. Your Debts'!$C$9/12)*'1. Your Debts'!$D$9,'1. Your Debts'!$E$9),F58+F58*'1. Your Debts'!$C$9/12)))))</f>
        <v>5232.10214126773</v>
      </c>
      <c r="G59" s="15" t="n">
        <f aca="false">B58*'1. Your Debts'!$C$5/12+C58*'1. Your Debts'!$C$7/12+D58*'1. Your Debts'!$C$8/12+E58*'1. Your Debts'!$C$6/12+F58*'1. Your Debts'!$C$9/12</f>
        <v>108.829897834991</v>
      </c>
      <c r="H59" s="15" t="n">
        <f aca="false">SUM(B59:F59)</f>
        <v>9403.45192767855</v>
      </c>
    </row>
    <row r="60" customFormat="false" ht="15" hidden="false" customHeight="false" outlineLevel="0" collapsed="false">
      <c r="A60" s="10" t="n">
        <v>10</v>
      </c>
      <c r="B60" s="15" t="n">
        <f aca="false">MAX(0,MAX(0,B59+B59*'1. Your Debts'!$C$5/12-IF('1. Your Debts'!$F$5&gt;0,MIN('1. Your Debts'!$F$5,B59+B59*'1. Your Debts'!$C$5/12),MIN(MAX((B59+B59*'1. Your Debts'!$C$5/12)*'1. Your Debts'!$D$5,'1. Your Debts'!$E$5),B59+B59*'1. Your Debts'!$C$5/12)))-MIN('1. Your Debts'!$B$12,MAX(0,B59+B59*'1. Your Debts'!$C$5/12-IF('1. Your Debts'!$F$5&gt;0,MIN('1. Your Debts'!$F$5,B59+B59*'1. Your Debts'!$C$5/12),MIN(MAX((B59+B59*'1. Your Debts'!$C$5/12)*'1. Your Debts'!$D$5,'1. Your Debts'!$E$5),B59+B59*'1. Your Debts'!$C$5/12)))))</f>
        <v>0</v>
      </c>
      <c r="C60" s="15" t="n">
        <f aca="false">MAX(0,MAX(0,C59+C59*'1. Your Debts'!$C$7/12-IF('1. Your Debts'!$F$7&gt;0,MIN('1. Your Debts'!$F$7,C59+C59*'1. Your Debts'!$C$7/12),MIN(MAX((C59+C59*'1. Your Debts'!$C$7/12)*'1. Your Debts'!$D$7,'1. Your Debts'!$E$7),C59+C59*'1. Your Debts'!$C$7/12)))-MIN(MAX(0,'1. Your Debts'!$B$12-MIN('1. Your Debts'!$B$12,MAX(0,B59+B59*'1. Your Debts'!$C$5/12-IF('1. Your Debts'!$F$5&gt;0,MIN('1. Your Debts'!$F$5,B59+B59*'1. Your Debts'!$C$5/12),MIN(MAX((B59+B59*'1. Your Debts'!$C$5/12)*'1. Your Debts'!$D$5,'1. Your Debts'!$E$5),B59+B59*'1. Your Debts'!$C$5/12))))),MAX(0,C59+C59*'1. Your Debts'!$C$7/12-IF('1. Your Debts'!$F$7&gt;0,MIN('1. Your Debts'!$F$7,C59+C59*'1. Your Debts'!$C$7/12),MIN(MAX((C59+C59*'1. Your Debts'!$C$7/12)*'1. Your Debts'!$D$7,'1. Your Debts'!$E$7),C59+C59*'1. Your Debts'!$C$7/12)))))</f>
        <v>0</v>
      </c>
      <c r="D60" s="15" t="n">
        <f aca="false">MAX(0,MAX(0,D59+D59*'1. Your Debts'!$C$8/12-IF('1. Your Debts'!$F$8&gt;0,MIN('1. Your Debts'!$F$8,D59+D59*'1. Your Debts'!$C$8/12),MIN(MAX((D59+D59*'1. Your Debts'!$C$8/12)*'1. Your Debts'!$D$8,'1. Your Debts'!$E$8),D59+D59*'1. Your Debts'!$C$8/12)))-MIN(MAX(0,'1. Your Debts'!$B$12-MIN('1. Your Debts'!$B$12,MAX(0,B59+B59*'1. Your Debts'!$C$5/12-IF('1. Your Debts'!$F$5&gt;0,MIN('1. Your Debts'!$F$5,B59+B59*'1. Your Debts'!$C$5/12),MIN(MAX((B59+B59*'1. Your Debts'!$C$5/12)*'1. Your Debts'!$D$5,'1. Your Debts'!$E$5),B59+B59*'1. Your Debts'!$C$5/12)))+MAX(0,C59+C59*'1. Your Debts'!$C$7/12-IF('1. Your Debts'!$F$7&gt;0,MIN('1. Your Debts'!$F$7,C59+C59*'1. Your Debts'!$C$7/12),MIN(MAX((C59+C59*'1. Your Debts'!$C$7/12)*'1. Your Debts'!$D$7,'1. Your Debts'!$E$7),C59+C59*'1. Your Debts'!$C$7/12))))),MAX(0,D59+D59*'1. Your Debts'!$C$8/12-IF('1. Your Debts'!$F$8&gt;0,MIN('1. Your Debts'!$F$8,D59+D59*'1. Your Debts'!$C$8/12),MIN(MAX((D59+D59*'1. Your Debts'!$C$8/12)*'1. Your Debts'!$D$8,'1. Your Debts'!$E$8),D59+D59*'1. Your Debts'!$C$8/12)))))</f>
        <v>817.838015227804</v>
      </c>
      <c r="E60" s="15" t="n">
        <f aca="false">MAX(0,MAX(0,E59+E59*'1. Your Debts'!$C$6/12-IF('1. Your Debts'!$F$6&gt;0,MIN('1. Your Debts'!$F$6,E59+E59*'1. Your Debts'!$C$6/12),MIN(MAX((E59+E59*'1. Your Debts'!$C$6/12)*'1. Your Debts'!$D$6,'1. Your Debts'!$E$6),E59+E59*'1. Your Debts'!$C$6/12)))-MIN(MAX(0,'1. Your Debts'!$B$12-MIN('1. Your Debts'!$B$12,MAX(0,B59+B59*'1. Your Debts'!$C$5/12-IF('1. Your Debts'!$F$5&gt;0,MIN('1. Your Debts'!$F$5,B59+B59*'1. Your Debts'!$C$5/12),MIN(MAX((B59+B59*'1. Your Debts'!$C$5/12)*'1. Your Debts'!$D$5,'1. Your Debts'!$E$5),B59+B59*'1. Your Debts'!$C$5/12)))+MAX(0,C59+C59*'1. Your Debts'!$C$7/12-IF('1. Your Debts'!$F$7&gt;0,MIN('1. Your Debts'!$F$7,C59+C59*'1. Your Debts'!$C$7/12),MIN(MAX((C59+C59*'1. Your Debts'!$C$7/12)*'1. Your Debts'!$D$7,'1. Your Debts'!$E$7),C59+C59*'1. Your Debts'!$C$7/12)))+MAX(0,D59+D59*'1. Your Debts'!$C$8/12-IF('1. Your Debts'!$F$8&gt;0,MIN('1. Your Debts'!$F$8,D59+D59*'1. Your Debts'!$C$8/12),MIN(MAX((D59+D59*'1. Your Debts'!$C$8/12)*'1. Your Debts'!$D$8,'1. Your Debts'!$E$8),D59+D59*'1. Your Debts'!$C$8/12))))),MAX(0,E59+E59*'1. Your Debts'!$C$6/12-IF('1. Your Debts'!$F$6&gt;0,MIN('1. Your Debts'!$F$6,E59+E59*'1. Your Debts'!$C$6/12),MIN(MAX((E59+E59*'1. Your Debts'!$C$6/12)*'1. Your Debts'!$D$6,'1. Your Debts'!$E$6),E59+E59*'1. Your Debts'!$C$6/12)))))</f>
        <v>3001.18747141372</v>
      </c>
      <c r="F60" s="15" t="n">
        <f aca="false">MAX(0,MAX(0,F59+F59*'1. Your Debts'!$C$9/12-IF('1. Your Debts'!$F$9&gt;0,MIN('1. Your Debts'!$F$9,F59+F59*'1. Your Debts'!$C$9/12),MIN(MAX((F59+F59*'1. Your Debts'!$C$9/12)*'1. Your Debts'!$D$9,'1. Your Debts'!$E$9),F59+F59*'1. Your Debts'!$C$9/12)))-MIN(MAX(0,'1. Your Debts'!$B$12-MIN('1. Your Debts'!$B$12,MAX(0,B59+B59*'1. Your Debts'!$C$5/12-IF('1. Your Debts'!$F$5&gt;0,MIN('1. Your Debts'!$F$5,B59+B59*'1. Your Debts'!$C$5/12),MIN(MAX((B59+B59*'1. Your Debts'!$C$5/12)*'1. Your Debts'!$D$5,'1. Your Debts'!$E$5),B59+B59*'1. Your Debts'!$C$5/12)))+MAX(0,C59+C59*'1. Your Debts'!$C$7/12-IF('1. Your Debts'!$F$7&gt;0,MIN('1. Your Debts'!$F$7,C59+C59*'1. Your Debts'!$C$7/12),MIN(MAX((C59+C59*'1. Your Debts'!$C$7/12)*'1. Your Debts'!$D$7,'1. Your Debts'!$E$7),C59+C59*'1. Your Debts'!$C$7/12)))+MAX(0,D59+D59*'1. Your Debts'!$C$8/12-IF('1. Your Debts'!$F$8&gt;0,MIN('1. Your Debts'!$F$8,D59+D59*'1. Your Debts'!$C$8/12),MIN(MAX((D59+D59*'1. Your Debts'!$C$8/12)*'1. Your Debts'!$D$8,'1. Your Debts'!$E$8),D59+D59*'1. Your Debts'!$C$8/12)))+MAX(0,E59+E59*'1. Your Debts'!$C$6/12-IF('1. Your Debts'!$F$6&gt;0,MIN('1. Your Debts'!$F$6,E59+E59*'1. Your Debts'!$C$6/12),MIN(MAX((E59+E59*'1. Your Debts'!$C$6/12)*'1. Your Debts'!$D$6,'1. Your Debts'!$E$6),E59+E59*'1. Your Debts'!$C$6/12))))),MAX(0,F59+F59*'1. Your Debts'!$C$9/12-IF('1. Your Debts'!$F$9&gt;0,MIN('1. Your Debts'!$F$9,F59+F59*'1. Your Debts'!$C$9/12),MIN(MAX((F59+F59*'1. Your Debts'!$C$9/12)*'1. Your Debts'!$D$9,'1. Your Debts'!$E$9),F59+F59*'1. Your Debts'!$C$9/12)))))</f>
        <v>5086.54681369774</v>
      </c>
      <c r="G60" s="15" t="n">
        <f aca="false">B59*'1. Your Debts'!$C$5/12+C59*'1. Your Debts'!$C$7/12+D59*'1. Your Debts'!$C$8/12+E59*'1. Your Debts'!$C$6/12+F59*'1. Your Debts'!$C$9/12</f>
        <v>104.073897568766</v>
      </c>
      <c r="H60" s="15" t="n">
        <f aca="false">SUM(B60:F60)</f>
        <v>8905.57230033927</v>
      </c>
    </row>
    <row r="61" customFormat="false" ht="15" hidden="false" customHeight="false" outlineLevel="0" collapsed="false">
      <c r="A61" s="10" t="n">
        <v>11</v>
      </c>
      <c r="B61" s="15" t="n">
        <f aca="false">MAX(0,MAX(0,B60+B60*'1. Your Debts'!$C$5/12-IF('1. Your Debts'!$F$5&gt;0,MIN('1. Your Debts'!$F$5,B60+B60*'1. Your Debts'!$C$5/12),MIN(MAX((B60+B60*'1. Your Debts'!$C$5/12)*'1. Your Debts'!$D$5,'1. Your Debts'!$E$5),B60+B60*'1. Your Debts'!$C$5/12)))-MIN('1. Your Debts'!$B$12,MAX(0,B60+B60*'1. Your Debts'!$C$5/12-IF('1. Your Debts'!$F$5&gt;0,MIN('1. Your Debts'!$F$5,B60+B60*'1. Your Debts'!$C$5/12),MIN(MAX((B60+B60*'1. Your Debts'!$C$5/12)*'1. Your Debts'!$D$5,'1. Your Debts'!$E$5),B60+B60*'1. Your Debts'!$C$5/12)))))</f>
        <v>0</v>
      </c>
      <c r="C61" s="15" t="n">
        <f aca="false">MAX(0,MAX(0,C60+C60*'1. Your Debts'!$C$7/12-IF('1. Your Debts'!$F$7&gt;0,MIN('1. Your Debts'!$F$7,C60+C60*'1. Your Debts'!$C$7/12),MIN(MAX((C60+C60*'1. Your Debts'!$C$7/12)*'1. Your Debts'!$D$7,'1. Your Debts'!$E$7),C60+C60*'1. Your Debts'!$C$7/12)))-MIN(MAX(0,'1. Your Debts'!$B$12-MIN('1. Your Debts'!$B$12,MAX(0,B60+B60*'1. Your Debts'!$C$5/12-IF('1. Your Debts'!$F$5&gt;0,MIN('1. Your Debts'!$F$5,B60+B60*'1. Your Debts'!$C$5/12),MIN(MAX((B60+B60*'1. Your Debts'!$C$5/12)*'1. Your Debts'!$D$5,'1. Your Debts'!$E$5),B60+B60*'1. Your Debts'!$C$5/12))))),MAX(0,C60+C60*'1. Your Debts'!$C$7/12-IF('1. Your Debts'!$F$7&gt;0,MIN('1. Your Debts'!$F$7,C60+C60*'1. Your Debts'!$C$7/12),MIN(MAX((C60+C60*'1. Your Debts'!$C$7/12)*'1. Your Debts'!$D$7,'1. Your Debts'!$E$7),C60+C60*'1. Your Debts'!$C$7/12)))))</f>
        <v>0</v>
      </c>
      <c r="D61" s="15" t="n">
        <f aca="false">MAX(0,MAX(0,D60+D60*'1. Your Debts'!$C$8/12-IF('1. Your Debts'!$F$8&gt;0,MIN('1. Your Debts'!$F$8,D60+D60*'1. Your Debts'!$C$8/12),MIN(MAX((D60+D60*'1. Your Debts'!$C$8/12)*'1. Your Debts'!$D$8,'1. Your Debts'!$E$8),D60+D60*'1. Your Debts'!$C$8/12)))-MIN(MAX(0,'1. Your Debts'!$B$12-MIN('1. Your Debts'!$B$12,MAX(0,B60+B60*'1. Your Debts'!$C$5/12-IF('1. Your Debts'!$F$5&gt;0,MIN('1. Your Debts'!$F$5,B60+B60*'1. Your Debts'!$C$5/12),MIN(MAX((B60+B60*'1. Your Debts'!$C$5/12)*'1. Your Debts'!$D$5,'1. Your Debts'!$E$5),B60+B60*'1. Your Debts'!$C$5/12)))+MAX(0,C60+C60*'1. Your Debts'!$C$7/12-IF('1. Your Debts'!$F$7&gt;0,MIN('1. Your Debts'!$F$7,C60+C60*'1. Your Debts'!$C$7/12),MIN(MAX((C60+C60*'1. Your Debts'!$C$7/12)*'1. Your Debts'!$D$7,'1. Your Debts'!$E$7),C60+C60*'1. Your Debts'!$C$7/12))))),MAX(0,D60+D60*'1. Your Debts'!$C$8/12-IF('1. Your Debts'!$F$8&gt;0,MIN('1. Your Debts'!$F$8,D60+D60*'1. Your Debts'!$C$8/12),MIN(MAX((D60+D60*'1. Your Debts'!$C$8/12)*'1. Your Debts'!$D$8,'1. Your Debts'!$E$8),D60+D60*'1. Your Debts'!$C$8/12)))))</f>
        <v>481.357161219761</v>
      </c>
      <c r="E61" s="15" t="n">
        <f aca="false">MAX(0,MAX(0,E60+E60*'1. Your Debts'!$C$6/12-IF('1. Your Debts'!$F$6&gt;0,MIN('1. Your Debts'!$F$6,E60+E60*'1. Your Debts'!$C$6/12),MIN(MAX((E60+E60*'1. Your Debts'!$C$6/12)*'1. Your Debts'!$D$6,'1. Your Debts'!$E$6),E60+E60*'1. Your Debts'!$C$6/12)))-MIN(MAX(0,'1. Your Debts'!$B$12-MIN('1. Your Debts'!$B$12,MAX(0,B60+B60*'1. Your Debts'!$C$5/12-IF('1. Your Debts'!$F$5&gt;0,MIN('1. Your Debts'!$F$5,B60+B60*'1. Your Debts'!$C$5/12),MIN(MAX((B60+B60*'1. Your Debts'!$C$5/12)*'1. Your Debts'!$D$5,'1. Your Debts'!$E$5),B60+B60*'1. Your Debts'!$C$5/12)))+MAX(0,C60+C60*'1. Your Debts'!$C$7/12-IF('1. Your Debts'!$F$7&gt;0,MIN('1. Your Debts'!$F$7,C60+C60*'1. Your Debts'!$C$7/12),MIN(MAX((C60+C60*'1. Your Debts'!$C$7/12)*'1. Your Debts'!$D$7,'1. Your Debts'!$E$7),C60+C60*'1. Your Debts'!$C$7/12)))+MAX(0,D60+D60*'1. Your Debts'!$C$8/12-IF('1. Your Debts'!$F$8&gt;0,MIN('1. Your Debts'!$F$8,D60+D60*'1. Your Debts'!$C$8/12),MIN(MAX((D60+D60*'1. Your Debts'!$C$8/12)*'1. Your Debts'!$D$8,'1. Your Debts'!$E$8),D60+D60*'1. Your Debts'!$C$8/12))))),MAX(0,E60+E60*'1. Your Debts'!$C$6/12-IF('1. Your Debts'!$F$6&gt;0,MIN('1. Your Debts'!$F$6,E60+E60*'1. Your Debts'!$C$6/12),MIN(MAX((E60+E60*'1. Your Debts'!$C$6/12)*'1. Your Debts'!$D$6,'1. Your Debts'!$E$6),E60+E60*'1. Your Debts'!$C$6/12)))))</f>
        <v>2981.99862901837</v>
      </c>
      <c r="F61" s="15" t="n">
        <f aca="false">MAX(0,MAX(0,F60+F60*'1. Your Debts'!$C$9/12-IF('1. Your Debts'!$F$9&gt;0,MIN('1. Your Debts'!$F$9,F60+F60*'1. Your Debts'!$C$9/12),MIN(MAX((F60+F60*'1. Your Debts'!$C$9/12)*'1. Your Debts'!$D$9,'1. Your Debts'!$E$9),F60+F60*'1. Your Debts'!$C$9/12)))-MIN(MAX(0,'1. Your Debts'!$B$12-MIN('1. Your Debts'!$B$12,MAX(0,B60+B60*'1. Your Debts'!$C$5/12-IF('1. Your Debts'!$F$5&gt;0,MIN('1. Your Debts'!$F$5,B60+B60*'1. Your Debts'!$C$5/12),MIN(MAX((B60+B60*'1. Your Debts'!$C$5/12)*'1. Your Debts'!$D$5,'1. Your Debts'!$E$5),B60+B60*'1. Your Debts'!$C$5/12)))+MAX(0,C60+C60*'1. Your Debts'!$C$7/12-IF('1. Your Debts'!$F$7&gt;0,MIN('1. Your Debts'!$F$7,C60+C60*'1. Your Debts'!$C$7/12),MIN(MAX((C60+C60*'1. Your Debts'!$C$7/12)*'1. Your Debts'!$D$7,'1. Your Debts'!$E$7),C60+C60*'1. Your Debts'!$C$7/12)))+MAX(0,D60+D60*'1. Your Debts'!$C$8/12-IF('1. Your Debts'!$F$8&gt;0,MIN('1. Your Debts'!$F$8,D60+D60*'1. Your Debts'!$C$8/12),MIN(MAX((D60+D60*'1. Your Debts'!$C$8/12)*'1. Your Debts'!$D$8,'1. Your Debts'!$E$8),D60+D60*'1. Your Debts'!$C$8/12)))+MAX(0,E60+E60*'1. Your Debts'!$C$6/12-IF('1. Your Debts'!$F$6&gt;0,MIN('1. Your Debts'!$F$6,E60+E60*'1. Your Debts'!$C$6/12),MIN(MAX((E60+E60*'1. Your Debts'!$C$6/12)*'1. Your Debts'!$D$6,'1. Your Debts'!$E$6),E60+E60*'1. Your Debts'!$C$6/12))))),MAX(0,F60+F60*'1. Your Debts'!$C$9/12-IF('1. Your Debts'!$F$9&gt;0,MIN('1. Your Debts'!$F$9,F60+F60*'1. Your Debts'!$C$9/12),MIN(MAX((F60+F60*'1. Your Debts'!$C$9/12)*'1. Your Debts'!$D$9,'1. Your Debts'!$E$9),F60+F60*'1. Your Debts'!$C$9/12)))))</f>
        <v>4940.03324688792</v>
      </c>
      <c r="G61" s="15" t="n">
        <f aca="false">B60*'1. Your Debts'!$C$5/12+C60*'1. Your Debts'!$C$7/12+D60*'1. Your Debts'!$C$8/12+E60*'1. Your Debts'!$C$6/12+F60*'1. Your Debts'!$C$9/12</f>
        <v>99.2782400949449</v>
      </c>
      <c r="H61" s="15" t="n">
        <f aca="false">SUM(B61:F61)</f>
        <v>8403.38903712605</v>
      </c>
    </row>
    <row r="62" customFormat="false" ht="15" hidden="false" customHeight="false" outlineLevel="0" collapsed="false">
      <c r="A62" s="10" t="n">
        <v>12</v>
      </c>
      <c r="B62" s="15" t="n">
        <f aca="false">MAX(0,MAX(0,B61+B61*'1. Your Debts'!$C$5/12-IF('1. Your Debts'!$F$5&gt;0,MIN('1. Your Debts'!$F$5,B61+B61*'1. Your Debts'!$C$5/12),MIN(MAX((B61+B61*'1. Your Debts'!$C$5/12)*'1. Your Debts'!$D$5,'1. Your Debts'!$E$5),B61+B61*'1. Your Debts'!$C$5/12)))-MIN('1. Your Debts'!$B$12,MAX(0,B61+B61*'1. Your Debts'!$C$5/12-IF('1. Your Debts'!$F$5&gt;0,MIN('1. Your Debts'!$F$5,B61+B61*'1. Your Debts'!$C$5/12),MIN(MAX((B61+B61*'1. Your Debts'!$C$5/12)*'1. Your Debts'!$D$5,'1. Your Debts'!$E$5),B61+B61*'1. Your Debts'!$C$5/12)))))</f>
        <v>0</v>
      </c>
      <c r="C62" s="15" t="n">
        <f aca="false">MAX(0,MAX(0,C61+C61*'1. Your Debts'!$C$7/12-IF('1. Your Debts'!$F$7&gt;0,MIN('1. Your Debts'!$F$7,C61+C61*'1. Your Debts'!$C$7/12),MIN(MAX((C61+C61*'1. Your Debts'!$C$7/12)*'1. Your Debts'!$D$7,'1. Your Debts'!$E$7),C61+C61*'1. Your Debts'!$C$7/12)))-MIN(MAX(0,'1. Your Debts'!$B$12-MIN('1. Your Debts'!$B$12,MAX(0,B61+B61*'1. Your Debts'!$C$5/12-IF('1. Your Debts'!$F$5&gt;0,MIN('1. Your Debts'!$F$5,B61+B61*'1. Your Debts'!$C$5/12),MIN(MAX((B61+B61*'1. Your Debts'!$C$5/12)*'1. Your Debts'!$D$5,'1. Your Debts'!$E$5),B61+B61*'1. Your Debts'!$C$5/12))))),MAX(0,C61+C61*'1. Your Debts'!$C$7/12-IF('1. Your Debts'!$F$7&gt;0,MIN('1. Your Debts'!$F$7,C61+C61*'1. Your Debts'!$C$7/12),MIN(MAX((C61+C61*'1. Your Debts'!$C$7/12)*'1. Your Debts'!$D$7,'1. Your Debts'!$E$7),C61+C61*'1. Your Debts'!$C$7/12)))))</f>
        <v>0</v>
      </c>
      <c r="D62" s="15" t="n">
        <f aca="false">MAX(0,MAX(0,D61+D61*'1. Your Debts'!$C$8/12-IF('1. Your Debts'!$F$8&gt;0,MIN('1. Your Debts'!$F$8,D61+D61*'1. Your Debts'!$C$8/12),MIN(MAX((D61+D61*'1. Your Debts'!$C$8/12)*'1. Your Debts'!$D$8,'1. Your Debts'!$E$8),D61+D61*'1. Your Debts'!$C$8/12)))-MIN(MAX(0,'1. Your Debts'!$B$12-MIN('1. Your Debts'!$B$12,MAX(0,B61+B61*'1. Your Debts'!$C$5/12-IF('1. Your Debts'!$F$5&gt;0,MIN('1. Your Debts'!$F$5,B61+B61*'1. Your Debts'!$C$5/12),MIN(MAX((B61+B61*'1. Your Debts'!$C$5/12)*'1. Your Debts'!$D$5,'1. Your Debts'!$E$5),B61+B61*'1. Your Debts'!$C$5/12)))+MAX(0,C61+C61*'1. Your Debts'!$C$7/12-IF('1. Your Debts'!$F$7&gt;0,MIN('1. Your Debts'!$F$7,C61+C61*'1. Your Debts'!$C$7/12),MIN(MAX((C61+C61*'1. Your Debts'!$C$7/12)*'1. Your Debts'!$D$7,'1. Your Debts'!$E$7),C61+C61*'1. Your Debts'!$C$7/12))))),MAX(0,D61+D61*'1. Your Debts'!$C$8/12-IF('1. Your Debts'!$F$8&gt;0,MIN('1. Your Debts'!$F$8,D61+D61*'1. Your Debts'!$C$8/12),MIN(MAX((D61+D61*'1. Your Debts'!$C$8/12)*'1. Your Debts'!$D$8,'1. Your Debts'!$E$8),D61+D61*'1. Your Debts'!$C$8/12)))))</f>
        <v>141.3712983158</v>
      </c>
      <c r="E62" s="15" t="n">
        <f aca="false">MAX(0,MAX(0,E61+E61*'1. Your Debts'!$C$6/12-IF('1. Your Debts'!$F$6&gt;0,MIN('1. Your Debts'!$F$6,E61+E61*'1. Your Debts'!$C$6/12),MIN(MAX((E61+E61*'1. Your Debts'!$C$6/12)*'1. Your Debts'!$D$6,'1. Your Debts'!$E$6),E61+E61*'1. Your Debts'!$C$6/12)))-MIN(MAX(0,'1. Your Debts'!$B$12-MIN('1. Your Debts'!$B$12,MAX(0,B61+B61*'1. Your Debts'!$C$5/12-IF('1. Your Debts'!$F$5&gt;0,MIN('1. Your Debts'!$F$5,B61+B61*'1. Your Debts'!$C$5/12),MIN(MAX((B61+B61*'1. Your Debts'!$C$5/12)*'1. Your Debts'!$D$5,'1. Your Debts'!$E$5),B61+B61*'1. Your Debts'!$C$5/12)))+MAX(0,C61+C61*'1. Your Debts'!$C$7/12-IF('1. Your Debts'!$F$7&gt;0,MIN('1. Your Debts'!$F$7,C61+C61*'1. Your Debts'!$C$7/12),MIN(MAX((C61+C61*'1. Your Debts'!$C$7/12)*'1. Your Debts'!$D$7,'1. Your Debts'!$E$7),C61+C61*'1. Your Debts'!$C$7/12)))+MAX(0,D61+D61*'1. Your Debts'!$C$8/12-IF('1. Your Debts'!$F$8&gt;0,MIN('1. Your Debts'!$F$8,D61+D61*'1. Your Debts'!$C$8/12),MIN(MAX((D61+D61*'1. Your Debts'!$C$8/12)*'1. Your Debts'!$D$8,'1. Your Debts'!$E$8),D61+D61*'1. Your Debts'!$C$8/12))))),MAX(0,E61+E61*'1. Your Debts'!$C$6/12-IF('1. Your Debts'!$F$6&gt;0,MIN('1. Your Debts'!$F$6,E61+E61*'1. Your Debts'!$C$6/12),MIN(MAX((E61+E61*'1. Your Debts'!$C$6/12)*'1. Your Debts'!$D$6,'1. Your Debts'!$E$6),E61+E61*'1. Your Debts'!$C$6/12)))))</f>
        <v>2962.93247528408</v>
      </c>
      <c r="F62" s="15" t="n">
        <f aca="false">MAX(0,MAX(0,F61+F61*'1. Your Debts'!$C$9/12-IF('1. Your Debts'!$F$9&gt;0,MIN('1. Your Debts'!$F$9,F61+F61*'1. Your Debts'!$C$9/12),MIN(MAX((F61+F61*'1. Your Debts'!$C$9/12)*'1. Your Debts'!$D$9,'1. Your Debts'!$E$9),F61+F61*'1. Your Debts'!$C$9/12)))-MIN(MAX(0,'1. Your Debts'!$B$12-MIN('1. Your Debts'!$B$12,MAX(0,B61+B61*'1. Your Debts'!$C$5/12-IF('1. Your Debts'!$F$5&gt;0,MIN('1. Your Debts'!$F$5,B61+B61*'1. Your Debts'!$C$5/12),MIN(MAX((B61+B61*'1. Your Debts'!$C$5/12)*'1. Your Debts'!$D$5,'1. Your Debts'!$E$5),B61+B61*'1. Your Debts'!$C$5/12)))+MAX(0,C61+C61*'1. Your Debts'!$C$7/12-IF('1. Your Debts'!$F$7&gt;0,MIN('1. Your Debts'!$F$7,C61+C61*'1. Your Debts'!$C$7/12),MIN(MAX((C61+C61*'1. Your Debts'!$C$7/12)*'1. Your Debts'!$D$7,'1. Your Debts'!$E$7),C61+C61*'1. Your Debts'!$C$7/12)))+MAX(0,D61+D61*'1. Your Debts'!$C$8/12-IF('1. Your Debts'!$F$8&gt;0,MIN('1. Your Debts'!$F$8,D61+D61*'1. Your Debts'!$C$8/12),MIN(MAX((D61+D61*'1. Your Debts'!$C$8/12)*'1. Your Debts'!$D$8,'1. Your Debts'!$E$8),D61+D61*'1. Your Debts'!$C$8/12)))+MAX(0,E61+E61*'1. Your Debts'!$C$6/12-IF('1. Your Debts'!$F$6&gt;0,MIN('1. Your Debts'!$F$6,E61+E61*'1. Your Debts'!$C$6/12),MIN(MAX((E61+E61*'1. Your Debts'!$C$6/12)*'1. Your Debts'!$D$6,'1. Your Debts'!$E$6),E61+E61*'1. Your Debts'!$C$6/12))))),MAX(0,F61+F61*'1. Your Debts'!$C$9/12-IF('1. Your Debts'!$F$9&gt;0,MIN('1. Your Debts'!$F$9,F61+F61*'1. Your Debts'!$C$9/12),MIN(MAX((F61+F61*'1. Your Debts'!$C$9/12)*'1. Your Debts'!$D$9,'1. Your Debts'!$E$9),F61+F61*'1. Your Debts'!$C$9/12)))))</f>
        <v>4792.55513242993</v>
      </c>
      <c r="G62" s="15" t="n">
        <f aca="false">B61*'1. Your Debts'!$C$5/12+C61*'1. Your Debts'!$C$7/12+D61*'1. Your Debts'!$C$8/12+E61*'1. Your Debts'!$C$6/12+F61*'1. Your Debts'!$C$9/12</f>
        <v>94.4424964751519</v>
      </c>
      <c r="H62" s="15" t="n">
        <f aca="false">SUM(B62:F62)</f>
        <v>7896.85890602981</v>
      </c>
    </row>
    <row r="63" customFormat="false" ht="15" hidden="false" customHeight="false" outlineLevel="0" collapsed="false">
      <c r="A63" s="10" t="n">
        <v>13</v>
      </c>
      <c r="B63" s="15" t="n">
        <f aca="false">MAX(0,MAX(0,B62+B62*'1. Your Debts'!$C$5/12-IF('1. Your Debts'!$F$5&gt;0,MIN('1. Your Debts'!$F$5,B62+B62*'1. Your Debts'!$C$5/12),MIN(MAX((B62+B62*'1. Your Debts'!$C$5/12)*'1. Your Debts'!$D$5,'1. Your Debts'!$E$5),B62+B62*'1. Your Debts'!$C$5/12)))-MIN('1. Your Debts'!$B$12,MAX(0,B62+B62*'1. Your Debts'!$C$5/12-IF('1. Your Debts'!$F$5&gt;0,MIN('1. Your Debts'!$F$5,B62+B62*'1. Your Debts'!$C$5/12),MIN(MAX((B62+B62*'1. Your Debts'!$C$5/12)*'1. Your Debts'!$D$5,'1. Your Debts'!$E$5),B62+B62*'1. Your Debts'!$C$5/12)))))</f>
        <v>0</v>
      </c>
      <c r="C63" s="15" t="n">
        <f aca="false">MAX(0,MAX(0,C62+C62*'1. Your Debts'!$C$7/12-IF('1. Your Debts'!$F$7&gt;0,MIN('1. Your Debts'!$F$7,C62+C62*'1. Your Debts'!$C$7/12),MIN(MAX((C62+C62*'1. Your Debts'!$C$7/12)*'1. Your Debts'!$D$7,'1. Your Debts'!$E$7),C62+C62*'1. Your Debts'!$C$7/12)))-MIN(MAX(0,'1. Your Debts'!$B$12-MIN('1. Your Debts'!$B$12,MAX(0,B62+B62*'1. Your Debts'!$C$5/12-IF('1. Your Debts'!$F$5&gt;0,MIN('1. Your Debts'!$F$5,B62+B62*'1. Your Debts'!$C$5/12),MIN(MAX((B62+B62*'1. Your Debts'!$C$5/12)*'1. Your Debts'!$D$5,'1. Your Debts'!$E$5),B62+B62*'1. Your Debts'!$C$5/12))))),MAX(0,C62+C62*'1. Your Debts'!$C$7/12-IF('1. Your Debts'!$F$7&gt;0,MIN('1. Your Debts'!$F$7,C62+C62*'1. Your Debts'!$C$7/12),MIN(MAX((C62+C62*'1. Your Debts'!$C$7/12)*'1. Your Debts'!$D$7,'1. Your Debts'!$E$7),C62+C62*'1. Your Debts'!$C$7/12)))))</f>
        <v>0</v>
      </c>
      <c r="D63" s="15" t="n">
        <f aca="false">MAX(0,MAX(0,D62+D62*'1. Your Debts'!$C$8/12-IF('1. Your Debts'!$F$8&gt;0,MIN('1. Your Debts'!$F$8,D62+D62*'1. Your Debts'!$C$8/12),MIN(MAX((D62+D62*'1. Your Debts'!$C$8/12)*'1. Your Debts'!$D$8,'1. Your Debts'!$E$8),D62+D62*'1. Your Debts'!$C$8/12)))-MIN(MAX(0,'1. Your Debts'!$B$12-MIN('1. Your Debts'!$B$12,MAX(0,B62+B62*'1. Your Debts'!$C$5/12-IF('1. Your Debts'!$F$5&gt;0,MIN('1. Your Debts'!$F$5,B62+B62*'1. Your Debts'!$C$5/12),MIN(MAX((B62+B62*'1. Your Debts'!$C$5/12)*'1. Your Debts'!$D$5,'1. Your Debts'!$E$5),B62+B62*'1. Your Debts'!$C$5/12)))+MAX(0,C62+C62*'1. Your Debts'!$C$7/12-IF('1. Your Debts'!$F$7&gt;0,MIN('1. Your Debts'!$F$7,C62+C62*'1. Your Debts'!$C$7/12),MIN(MAX((C62+C62*'1. Your Debts'!$C$7/12)*'1. Your Debts'!$D$7,'1. Your Debts'!$E$7),C62+C62*'1. Your Debts'!$C$7/12))))),MAX(0,D62+D62*'1. Your Debts'!$C$8/12-IF('1. Your Debts'!$F$8&gt;0,MIN('1. Your Debts'!$F$8,D62+D62*'1. Your Debts'!$C$8/12),MIN(MAX((D62+D62*'1. Your Debts'!$C$8/12)*'1. Your Debts'!$D$8,'1. Your Debts'!$E$8),D62+D62*'1. Your Debts'!$C$8/12)))))</f>
        <v>0</v>
      </c>
      <c r="E63" s="15" t="n">
        <f aca="false">MAX(0,MAX(0,E62+E62*'1. Your Debts'!$C$6/12-IF('1. Your Debts'!$F$6&gt;0,MIN('1. Your Debts'!$F$6,E62+E62*'1. Your Debts'!$C$6/12),MIN(MAX((E62+E62*'1. Your Debts'!$C$6/12)*'1. Your Debts'!$D$6,'1. Your Debts'!$E$6),E62+E62*'1. Your Debts'!$C$6/12)))-MIN(MAX(0,'1. Your Debts'!$B$12-MIN('1. Your Debts'!$B$12,MAX(0,B62+B62*'1. Your Debts'!$C$5/12-IF('1. Your Debts'!$F$5&gt;0,MIN('1. Your Debts'!$F$5,B62+B62*'1. Your Debts'!$C$5/12),MIN(MAX((B62+B62*'1. Your Debts'!$C$5/12)*'1. Your Debts'!$D$5,'1. Your Debts'!$E$5),B62+B62*'1. Your Debts'!$C$5/12)))+MAX(0,C62+C62*'1. Your Debts'!$C$7/12-IF('1. Your Debts'!$F$7&gt;0,MIN('1. Your Debts'!$F$7,C62+C62*'1. Your Debts'!$C$7/12),MIN(MAX((C62+C62*'1. Your Debts'!$C$7/12)*'1. Your Debts'!$D$7,'1. Your Debts'!$E$7),C62+C62*'1. Your Debts'!$C$7/12)))+MAX(0,D62+D62*'1. Your Debts'!$C$8/12-IF('1. Your Debts'!$F$8&gt;0,MIN('1. Your Debts'!$F$8,D62+D62*'1. Your Debts'!$C$8/12),MIN(MAX((D62+D62*'1. Your Debts'!$C$8/12)*'1. Your Debts'!$D$8,'1. Your Debts'!$E$8),D62+D62*'1. Your Debts'!$C$8/12))))),MAX(0,E62+E62*'1. Your Debts'!$C$6/12-IF('1. Your Debts'!$F$6&gt;0,MIN('1. Your Debts'!$F$6,E62+E62*'1. Your Debts'!$C$6/12),MIN(MAX((E62+E62*'1. Your Debts'!$C$6/12)*'1. Your Debts'!$D$6,'1. Your Debts'!$E$6),E62+E62*'1. Your Debts'!$C$6/12)))))</f>
        <v>2741.83214177682</v>
      </c>
      <c r="F63" s="15" t="n">
        <f aca="false">MAX(0,MAX(0,F62+F62*'1. Your Debts'!$C$9/12-IF('1. Your Debts'!$F$9&gt;0,MIN('1. Your Debts'!$F$9,F62+F62*'1. Your Debts'!$C$9/12),MIN(MAX((F62+F62*'1. Your Debts'!$C$9/12)*'1. Your Debts'!$D$9,'1. Your Debts'!$E$9),F62+F62*'1. Your Debts'!$C$9/12)))-MIN(MAX(0,'1. Your Debts'!$B$12-MIN('1. Your Debts'!$B$12,MAX(0,B62+B62*'1. Your Debts'!$C$5/12-IF('1. Your Debts'!$F$5&gt;0,MIN('1. Your Debts'!$F$5,B62+B62*'1. Your Debts'!$C$5/12),MIN(MAX((B62+B62*'1. Your Debts'!$C$5/12)*'1. Your Debts'!$D$5,'1. Your Debts'!$E$5),B62+B62*'1. Your Debts'!$C$5/12)))+MAX(0,C62+C62*'1. Your Debts'!$C$7/12-IF('1. Your Debts'!$F$7&gt;0,MIN('1. Your Debts'!$F$7,C62+C62*'1. Your Debts'!$C$7/12),MIN(MAX((C62+C62*'1. Your Debts'!$C$7/12)*'1. Your Debts'!$D$7,'1. Your Debts'!$E$7),C62+C62*'1. Your Debts'!$C$7/12)))+MAX(0,D62+D62*'1. Your Debts'!$C$8/12-IF('1. Your Debts'!$F$8&gt;0,MIN('1. Your Debts'!$F$8,D62+D62*'1. Your Debts'!$C$8/12),MIN(MAX((D62+D62*'1. Your Debts'!$C$8/12)*'1. Your Debts'!$D$8,'1. Your Debts'!$E$8),D62+D62*'1. Your Debts'!$C$8/12)))+MAX(0,E62+E62*'1. Your Debts'!$C$6/12-IF('1. Your Debts'!$F$6&gt;0,MIN('1. Your Debts'!$F$6,E62+E62*'1. Your Debts'!$C$6/12),MIN(MAX((E62+E62*'1. Your Debts'!$C$6/12)*'1. Your Debts'!$D$6,'1. Your Debts'!$E$6),E62+E62*'1. Your Debts'!$C$6/12))))),MAX(0,F62+F62*'1. Your Debts'!$C$9/12-IF('1. Your Debts'!$F$9&gt;0,MIN('1. Your Debts'!$F$9,F62+F62*'1. Your Debts'!$C$9/12),MIN(MAX((F62+F62*'1. Your Debts'!$C$9/12)*'1. Your Debts'!$D$9,'1. Your Debts'!$E$9),F62+F62*'1. Your Debts'!$C$9/12)))))</f>
        <v>4644.1061203851</v>
      </c>
      <c r="G63" s="15" t="n">
        <f aca="false">B62*'1. Your Debts'!$C$5/12+C62*'1. Your Debts'!$C$7/12+D62*'1. Your Debts'!$C$8/12+E62*'1. Your Debts'!$C$6/12+F62*'1. Your Debts'!$C$9/12</f>
        <v>89.5662337159579</v>
      </c>
      <c r="H63" s="15" t="n">
        <f aca="false">SUM(B63:F63)</f>
        <v>7385.93826216192</v>
      </c>
    </row>
    <row r="64" customFormat="false" ht="15" hidden="false" customHeight="false" outlineLevel="0" collapsed="false">
      <c r="A64" s="10" t="n">
        <v>14</v>
      </c>
      <c r="B64" s="15" t="n">
        <f aca="false">MAX(0,MAX(0,B63+B63*'1. Your Debts'!$C$5/12-IF('1. Your Debts'!$F$5&gt;0,MIN('1. Your Debts'!$F$5,B63+B63*'1. Your Debts'!$C$5/12),MIN(MAX((B63+B63*'1. Your Debts'!$C$5/12)*'1. Your Debts'!$D$5,'1. Your Debts'!$E$5),B63+B63*'1. Your Debts'!$C$5/12)))-MIN('1. Your Debts'!$B$12,MAX(0,B63+B63*'1. Your Debts'!$C$5/12-IF('1. Your Debts'!$F$5&gt;0,MIN('1. Your Debts'!$F$5,B63+B63*'1. Your Debts'!$C$5/12),MIN(MAX((B63+B63*'1. Your Debts'!$C$5/12)*'1. Your Debts'!$D$5,'1. Your Debts'!$E$5),B63+B63*'1. Your Debts'!$C$5/12)))))</f>
        <v>0</v>
      </c>
      <c r="C64" s="15" t="n">
        <f aca="false">MAX(0,MAX(0,C63+C63*'1. Your Debts'!$C$7/12-IF('1. Your Debts'!$F$7&gt;0,MIN('1. Your Debts'!$F$7,C63+C63*'1. Your Debts'!$C$7/12),MIN(MAX((C63+C63*'1. Your Debts'!$C$7/12)*'1. Your Debts'!$D$7,'1. Your Debts'!$E$7),C63+C63*'1. Your Debts'!$C$7/12)))-MIN(MAX(0,'1. Your Debts'!$B$12-MIN('1. Your Debts'!$B$12,MAX(0,B63+B63*'1. Your Debts'!$C$5/12-IF('1. Your Debts'!$F$5&gt;0,MIN('1. Your Debts'!$F$5,B63+B63*'1. Your Debts'!$C$5/12),MIN(MAX((B63+B63*'1. Your Debts'!$C$5/12)*'1. Your Debts'!$D$5,'1. Your Debts'!$E$5),B63+B63*'1. Your Debts'!$C$5/12))))),MAX(0,C63+C63*'1. Your Debts'!$C$7/12-IF('1. Your Debts'!$F$7&gt;0,MIN('1. Your Debts'!$F$7,C63+C63*'1. Your Debts'!$C$7/12),MIN(MAX((C63+C63*'1. Your Debts'!$C$7/12)*'1. Your Debts'!$D$7,'1. Your Debts'!$E$7),C63+C63*'1. Your Debts'!$C$7/12)))))</f>
        <v>0</v>
      </c>
      <c r="D64" s="15" t="n">
        <f aca="false">MAX(0,MAX(0,D63+D63*'1. Your Debts'!$C$8/12-IF('1. Your Debts'!$F$8&gt;0,MIN('1. Your Debts'!$F$8,D63+D63*'1. Your Debts'!$C$8/12),MIN(MAX((D63+D63*'1. Your Debts'!$C$8/12)*'1. Your Debts'!$D$8,'1. Your Debts'!$E$8),D63+D63*'1. Your Debts'!$C$8/12)))-MIN(MAX(0,'1. Your Debts'!$B$12-MIN('1. Your Debts'!$B$12,MAX(0,B63+B63*'1. Your Debts'!$C$5/12-IF('1. Your Debts'!$F$5&gt;0,MIN('1. Your Debts'!$F$5,B63+B63*'1. Your Debts'!$C$5/12),MIN(MAX((B63+B63*'1. Your Debts'!$C$5/12)*'1. Your Debts'!$D$5,'1. Your Debts'!$E$5),B63+B63*'1. Your Debts'!$C$5/12)))+MAX(0,C63+C63*'1. Your Debts'!$C$7/12-IF('1. Your Debts'!$F$7&gt;0,MIN('1. Your Debts'!$F$7,C63+C63*'1. Your Debts'!$C$7/12),MIN(MAX((C63+C63*'1. Your Debts'!$C$7/12)*'1. Your Debts'!$D$7,'1. Your Debts'!$E$7),C63+C63*'1. Your Debts'!$C$7/12))))),MAX(0,D63+D63*'1. Your Debts'!$C$8/12-IF('1. Your Debts'!$F$8&gt;0,MIN('1. Your Debts'!$F$8,D63+D63*'1. Your Debts'!$C$8/12),MIN(MAX((D63+D63*'1. Your Debts'!$C$8/12)*'1. Your Debts'!$D$8,'1. Your Debts'!$E$8),D63+D63*'1. Your Debts'!$C$8/12)))))</f>
        <v>0</v>
      </c>
      <c r="E64" s="15" t="n">
        <f aca="false">MAX(0,MAX(0,E63+E63*'1. Your Debts'!$C$6/12-IF('1. Your Debts'!$F$6&gt;0,MIN('1. Your Debts'!$F$6,E63+E63*'1. Your Debts'!$C$6/12),MIN(MAX((E63+E63*'1. Your Debts'!$C$6/12)*'1. Your Debts'!$D$6,'1. Your Debts'!$E$6),E63+E63*'1. Your Debts'!$C$6/12)))-MIN(MAX(0,'1. Your Debts'!$B$12-MIN('1. Your Debts'!$B$12,MAX(0,B63+B63*'1. Your Debts'!$C$5/12-IF('1. Your Debts'!$F$5&gt;0,MIN('1. Your Debts'!$F$5,B63+B63*'1. Your Debts'!$C$5/12),MIN(MAX((B63+B63*'1. Your Debts'!$C$5/12)*'1. Your Debts'!$D$5,'1. Your Debts'!$E$5),B63+B63*'1. Your Debts'!$C$5/12)))+MAX(0,C63+C63*'1. Your Debts'!$C$7/12-IF('1. Your Debts'!$F$7&gt;0,MIN('1. Your Debts'!$F$7,C63+C63*'1. Your Debts'!$C$7/12),MIN(MAX((C63+C63*'1. Your Debts'!$C$7/12)*'1. Your Debts'!$D$7,'1. Your Debts'!$E$7),C63+C63*'1. Your Debts'!$C$7/12)))+MAX(0,D63+D63*'1. Your Debts'!$C$8/12-IF('1. Your Debts'!$F$8&gt;0,MIN('1. Your Debts'!$F$8,D63+D63*'1. Your Debts'!$C$8/12),MIN(MAX((D63+D63*'1. Your Debts'!$C$8/12)*'1. Your Debts'!$D$8,'1. Your Debts'!$E$8),D63+D63*'1. Your Debts'!$C$8/12))))),MAX(0,E63+E63*'1. Your Debts'!$C$6/12-IF('1. Your Debts'!$F$6&gt;0,MIN('1. Your Debts'!$F$6,E63+E63*'1. Your Debts'!$C$6/12),MIN(MAX((E63+E63*'1. Your Debts'!$C$6/12)*'1. Your Debts'!$D$6,'1. Your Debts'!$E$6),E63+E63*'1. Your Debts'!$C$6/12)))))</f>
        <v>2474.30155252034</v>
      </c>
      <c r="F64" s="15" t="n">
        <f aca="false">MAX(0,MAX(0,F63+F63*'1. Your Debts'!$C$9/12-IF('1. Your Debts'!$F$9&gt;0,MIN('1. Your Debts'!$F$9,F63+F63*'1. Your Debts'!$C$9/12),MIN(MAX((F63+F63*'1. Your Debts'!$C$9/12)*'1. Your Debts'!$D$9,'1. Your Debts'!$E$9),F63+F63*'1. Your Debts'!$C$9/12)))-MIN(MAX(0,'1. Your Debts'!$B$12-MIN('1. Your Debts'!$B$12,MAX(0,B63+B63*'1. Your Debts'!$C$5/12-IF('1. Your Debts'!$F$5&gt;0,MIN('1. Your Debts'!$F$5,B63+B63*'1. Your Debts'!$C$5/12),MIN(MAX((B63+B63*'1. Your Debts'!$C$5/12)*'1. Your Debts'!$D$5,'1. Your Debts'!$E$5),B63+B63*'1. Your Debts'!$C$5/12)))+MAX(0,C63+C63*'1. Your Debts'!$C$7/12-IF('1. Your Debts'!$F$7&gt;0,MIN('1. Your Debts'!$F$7,C63+C63*'1. Your Debts'!$C$7/12),MIN(MAX((C63+C63*'1. Your Debts'!$C$7/12)*'1. Your Debts'!$D$7,'1. Your Debts'!$E$7),C63+C63*'1. Your Debts'!$C$7/12)))+MAX(0,D63+D63*'1. Your Debts'!$C$8/12-IF('1. Your Debts'!$F$8&gt;0,MIN('1. Your Debts'!$F$8,D63+D63*'1. Your Debts'!$C$8/12),MIN(MAX((D63+D63*'1. Your Debts'!$C$8/12)*'1. Your Debts'!$D$8,'1. Your Debts'!$E$8),D63+D63*'1. Your Debts'!$C$8/12)))+MAX(0,E63+E63*'1. Your Debts'!$C$6/12-IF('1. Your Debts'!$F$6&gt;0,MIN('1. Your Debts'!$F$6,E63+E63*'1. Your Debts'!$C$6/12),MIN(MAX((E63+E63*'1. Your Debts'!$C$6/12)*'1. Your Debts'!$D$6,'1. Your Debts'!$E$6),E63+E63*'1. Your Debts'!$C$6/12))))),MAX(0,F63+F63*'1. Your Debts'!$C$9/12-IF('1. Your Debts'!$F$9&gt;0,MIN('1. Your Debts'!$F$9,F63+F63*'1. Your Debts'!$C$9/12),MIN(MAX((F63+F63*'1. Your Debts'!$C$9/12)*'1. Your Debts'!$D$9,'1. Your Debts'!$E$9),F63+F63*'1. Your Debts'!$C$9/12)))))</f>
        <v>4494.67981901096</v>
      </c>
      <c r="G64" s="15" t="n">
        <f aca="false">B63*'1. Your Debts'!$C$5/12+C63*'1. Your Debts'!$C$7/12+D63*'1. Your Debts'!$C$8/12+E63*'1. Your Debts'!$C$6/12+F63*'1. Your Debts'!$C$9/12</f>
        <v>82.896995331443</v>
      </c>
      <c r="H64" s="15" t="n">
        <f aca="false">SUM(B64:F64)</f>
        <v>6968.9813715313</v>
      </c>
    </row>
    <row r="65" customFormat="false" ht="15" hidden="false" customHeight="false" outlineLevel="0" collapsed="false">
      <c r="A65" s="10" t="n">
        <v>15</v>
      </c>
      <c r="B65" s="15" t="n">
        <f aca="false">MAX(0,MAX(0,B64+B64*'1. Your Debts'!$C$5/12-IF('1. Your Debts'!$F$5&gt;0,MIN('1. Your Debts'!$F$5,B64+B64*'1. Your Debts'!$C$5/12),MIN(MAX((B64+B64*'1. Your Debts'!$C$5/12)*'1. Your Debts'!$D$5,'1. Your Debts'!$E$5),B64+B64*'1. Your Debts'!$C$5/12)))-MIN('1. Your Debts'!$B$12,MAX(0,B64+B64*'1. Your Debts'!$C$5/12-IF('1. Your Debts'!$F$5&gt;0,MIN('1. Your Debts'!$F$5,B64+B64*'1. Your Debts'!$C$5/12),MIN(MAX((B64+B64*'1. Your Debts'!$C$5/12)*'1. Your Debts'!$D$5,'1. Your Debts'!$E$5),B64+B64*'1. Your Debts'!$C$5/12)))))</f>
        <v>0</v>
      </c>
      <c r="C65" s="15" t="n">
        <f aca="false">MAX(0,MAX(0,C64+C64*'1. Your Debts'!$C$7/12-IF('1. Your Debts'!$F$7&gt;0,MIN('1. Your Debts'!$F$7,C64+C64*'1. Your Debts'!$C$7/12),MIN(MAX((C64+C64*'1. Your Debts'!$C$7/12)*'1. Your Debts'!$D$7,'1. Your Debts'!$E$7),C64+C64*'1. Your Debts'!$C$7/12)))-MIN(MAX(0,'1. Your Debts'!$B$12-MIN('1. Your Debts'!$B$12,MAX(0,B64+B64*'1. Your Debts'!$C$5/12-IF('1. Your Debts'!$F$5&gt;0,MIN('1. Your Debts'!$F$5,B64+B64*'1. Your Debts'!$C$5/12),MIN(MAX((B64+B64*'1. Your Debts'!$C$5/12)*'1. Your Debts'!$D$5,'1. Your Debts'!$E$5),B64+B64*'1. Your Debts'!$C$5/12))))),MAX(0,C64+C64*'1. Your Debts'!$C$7/12-IF('1. Your Debts'!$F$7&gt;0,MIN('1. Your Debts'!$F$7,C64+C64*'1. Your Debts'!$C$7/12),MIN(MAX((C64+C64*'1. Your Debts'!$C$7/12)*'1. Your Debts'!$D$7,'1. Your Debts'!$E$7),C64+C64*'1. Your Debts'!$C$7/12)))))</f>
        <v>0</v>
      </c>
      <c r="D65" s="15" t="n">
        <f aca="false">MAX(0,MAX(0,D64+D64*'1. Your Debts'!$C$8/12-IF('1. Your Debts'!$F$8&gt;0,MIN('1. Your Debts'!$F$8,D64+D64*'1. Your Debts'!$C$8/12),MIN(MAX((D64+D64*'1. Your Debts'!$C$8/12)*'1. Your Debts'!$D$8,'1. Your Debts'!$E$8),D64+D64*'1. Your Debts'!$C$8/12)))-MIN(MAX(0,'1. Your Debts'!$B$12-MIN('1. Your Debts'!$B$12,MAX(0,B64+B64*'1. Your Debts'!$C$5/12-IF('1. Your Debts'!$F$5&gt;0,MIN('1. Your Debts'!$F$5,B64+B64*'1. Your Debts'!$C$5/12),MIN(MAX((B64+B64*'1. Your Debts'!$C$5/12)*'1. Your Debts'!$D$5,'1. Your Debts'!$E$5),B64+B64*'1. Your Debts'!$C$5/12)))+MAX(0,C64+C64*'1. Your Debts'!$C$7/12-IF('1. Your Debts'!$F$7&gt;0,MIN('1. Your Debts'!$F$7,C64+C64*'1. Your Debts'!$C$7/12),MIN(MAX((C64+C64*'1. Your Debts'!$C$7/12)*'1. Your Debts'!$D$7,'1. Your Debts'!$E$7),C64+C64*'1. Your Debts'!$C$7/12))))),MAX(0,D64+D64*'1. Your Debts'!$C$8/12-IF('1. Your Debts'!$F$8&gt;0,MIN('1. Your Debts'!$F$8,D64+D64*'1. Your Debts'!$C$8/12),MIN(MAX((D64+D64*'1. Your Debts'!$C$8/12)*'1. Your Debts'!$D$8,'1. Your Debts'!$E$8),D64+D64*'1. Your Debts'!$C$8/12)))))</f>
        <v>0</v>
      </c>
      <c r="E65" s="15" t="n">
        <f aca="false">MAX(0,MAX(0,E64+E64*'1. Your Debts'!$C$6/12-IF('1. Your Debts'!$F$6&gt;0,MIN('1. Your Debts'!$F$6,E64+E64*'1. Your Debts'!$C$6/12),MIN(MAX((E64+E64*'1. Your Debts'!$C$6/12)*'1. Your Debts'!$D$6,'1. Your Debts'!$E$6),E64+E64*'1. Your Debts'!$C$6/12)))-MIN(MAX(0,'1. Your Debts'!$B$12-MIN('1. Your Debts'!$B$12,MAX(0,B64+B64*'1. Your Debts'!$C$5/12-IF('1. Your Debts'!$F$5&gt;0,MIN('1. Your Debts'!$F$5,B64+B64*'1. Your Debts'!$C$5/12),MIN(MAX((B64+B64*'1. Your Debts'!$C$5/12)*'1. Your Debts'!$D$5,'1. Your Debts'!$E$5),B64+B64*'1. Your Debts'!$C$5/12)))+MAX(0,C64+C64*'1. Your Debts'!$C$7/12-IF('1. Your Debts'!$F$7&gt;0,MIN('1. Your Debts'!$F$7,C64+C64*'1. Your Debts'!$C$7/12),MIN(MAX((C64+C64*'1. Your Debts'!$C$7/12)*'1. Your Debts'!$D$7,'1. Your Debts'!$E$7),C64+C64*'1. Your Debts'!$C$7/12)))+MAX(0,D64+D64*'1. Your Debts'!$C$8/12-IF('1. Your Debts'!$F$8&gt;0,MIN('1. Your Debts'!$F$8,D64+D64*'1. Your Debts'!$C$8/12),MIN(MAX((D64+D64*'1. Your Debts'!$C$8/12)*'1. Your Debts'!$D$8,'1. Your Debts'!$E$8),D64+D64*'1. Your Debts'!$C$8/12))))),MAX(0,E64+E64*'1. Your Debts'!$C$6/12-IF('1. Your Debts'!$F$6&gt;0,MIN('1. Your Debts'!$F$6,E64+E64*'1. Your Debts'!$C$6/12),MIN(MAX((E64+E64*'1. Your Debts'!$C$6/12)*'1. Your Debts'!$D$6,'1. Your Debts'!$E$6),E64+E64*'1. Your Debts'!$C$6/12)))))</f>
        <v>2208.48148696891</v>
      </c>
      <c r="F65" s="15" t="n">
        <f aca="false">MAX(0,MAX(0,F64+F64*'1. Your Debts'!$C$9/12-IF('1. Your Debts'!$F$9&gt;0,MIN('1. Your Debts'!$F$9,F64+F64*'1. Your Debts'!$C$9/12),MIN(MAX((F64+F64*'1. Your Debts'!$C$9/12)*'1. Your Debts'!$D$9,'1. Your Debts'!$E$9),F64+F64*'1. Your Debts'!$C$9/12)))-MIN(MAX(0,'1. Your Debts'!$B$12-MIN('1. Your Debts'!$B$12,MAX(0,B64+B64*'1. Your Debts'!$C$5/12-IF('1. Your Debts'!$F$5&gt;0,MIN('1. Your Debts'!$F$5,B64+B64*'1. Your Debts'!$C$5/12),MIN(MAX((B64+B64*'1. Your Debts'!$C$5/12)*'1. Your Debts'!$D$5,'1. Your Debts'!$E$5),B64+B64*'1. Your Debts'!$C$5/12)))+MAX(0,C64+C64*'1. Your Debts'!$C$7/12-IF('1. Your Debts'!$F$7&gt;0,MIN('1. Your Debts'!$F$7,C64+C64*'1. Your Debts'!$C$7/12),MIN(MAX((C64+C64*'1. Your Debts'!$C$7/12)*'1. Your Debts'!$D$7,'1. Your Debts'!$E$7),C64+C64*'1. Your Debts'!$C$7/12)))+MAX(0,D64+D64*'1. Your Debts'!$C$8/12-IF('1. Your Debts'!$F$8&gt;0,MIN('1. Your Debts'!$F$8,D64+D64*'1. Your Debts'!$C$8/12),MIN(MAX((D64+D64*'1. Your Debts'!$C$8/12)*'1. Your Debts'!$D$8,'1. Your Debts'!$E$8),D64+D64*'1. Your Debts'!$C$8/12)))+MAX(0,E64+E64*'1. Your Debts'!$C$6/12-IF('1. Your Debts'!$F$6&gt;0,MIN('1. Your Debts'!$F$6,E64+E64*'1. Your Debts'!$C$6/12),MIN(MAX((E64+E64*'1. Your Debts'!$C$6/12)*'1. Your Debts'!$D$6,'1. Your Debts'!$E$6),E64+E64*'1. Your Debts'!$C$6/12))))),MAX(0,F64+F64*'1. Your Debts'!$C$9/12-IF('1. Your Debts'!$F$9&gt;0,MIN('1. Your Debts'!$F$9,F64+F64*'1. Your Debts'!$C$9/12),MIN(MAX((F64+F64*'1. Your Debts'!$C$9/12)*'1. Your Debts'!$D$9,'1. Your Debts'!$E$9),F64+F64*'1. Your Debts'!$C$9/12)))))</f>
        <v>4344.26979448612</v>
      </c>
      <c r="G65" s="15" t="n">
        <f aca="false">B64*'1. Your Debts'!$C$5/12+C64*'1. Your Debts'!$C$7/12+D64*'1. Your Debts'!$C$8/12+E64*'1. Your Debts'!$C$6/12+F64*'1. Your Debts'!$C$9/12</f>
        <v>76.8078967690853</v>
      </c>
      <c r="H65" s="15" t="n">
        <f aca="false">SUM(B65:F65)</f>
        <v>6552.75128145503</v>
      </c>
    </row>
    <row r="66" customFormat="false" ht="15" hidden="false" customHeight="false" outlineLevel="0" collapsed="false">
      <c r="A66" s="10" t="n">
        <v>16</v>
      </c>
      <c r="B66" s="15" t="n">
        <f aca="false">MAX(0,MAX(0,B65+B65*'1. Your Debts'!$C$5/12-IF('1. Your Debts'!$F$5&gt;0,MIN('1. Your Debts'!$F$5,B65+B65*'1. Your Debts'!$C$5/12),MIN(MAX((B65+B65*'1. Your Debts'!$C$5/12)*'1. Your Debts'!$D$5,'1. Your Debts'!$E$5),B65+B65*'1. Your Debts'!$C$5/12)))-MIN('1. Your Debts'!$B$12,MAX(0,B65+B65*'1. Your Debts'!$C$5/12-IF('1. Your Debts'!$F$5&gt;0,MIN('1. Your Debts'!$F$5,B65+B65*'1. Your Debts'!$C$5/12),MIN(MAX((B65+B65*'1. Your Debts'!$C$5/12)*'1. Your Debts'!$D$5,'1. Your Debts'!$E$5),B65+B65*'1. Your Debts'!$C$5/12)))))</f>
        <v>0</v>
      </c>
      <c r="C66" s="15" t="n">
        <f aca="false">MAX(0,MAX(0,C65+C65*'1. Your Debts'!$C$7/12-IF('1. Your Debts'!$F$7&gt;0,MIN('1. Your Debts'!$F$7,C65+C65*'1. Your Debts'!$C$7/12),MIN(MAX((C65+C65*'1. Your Debts'!$C$7/12)*'1. Your Debts'!$D$7,'1. Your Debts'!$E$7),C65+C65*'1. Your Debts'!$C$7/12)))-MIN(MAX(0,'1. Your Debts'!$B$12-MIN('1. Your Debts'!$B$12,MAX(0,B65+B65*'1. Your Debts'!$C$5/12-IF('1. Your Debts'!$F$5&gt;0,MIN('1. Your Debts'!$F$5,B65+B65*'1. Your Debts'!$C$5/12),MIN(MAX((B65+B65*'1. Your Debts'!$C$5/12)*'1. Your Debts'!$D$5,'1. Your Debts'!$E$5),B65+B65*'1. Your Debts'!$C$5/12))))),MAX(0,C65+C65*'1. Your Debts'!$C$7/12-IF('1. Your Debts'!$F$7&gt;0,MIN('1. Your Debts'!$F$7,C65+C65*'1. Your Debts'!$C$7/12),MIN(MAX((C65+C65*'1. Your Debts'!$C$7/12)*'1. Your Debts'!$D$7,'1. Your Debts'!$E$7),C65+C65*'1. Your Debts'!$C$7/12)))))</f>
        <v>0</v>
      </c>
      <c r="D66" s="15" t="n">
        <f aca="false">MAX(0,MAX(0,D65+D65*'1. Your Debts'!$C$8/12-IF('1. Your Debts'!$F$8&gt;0,MIN('1. Your Debts'!$F$8,D65+D65*'1. Your Debts'!$C$8/12),MIN(MAX((D65+D65*'1. Your Debts'!$C$8/12)*'1. Your Debts'!$D$8,'1. Your Debts'!$E$8),D65+D65*'1. Your Debts'!$C$8/12)))-MIN(MAX(0,'1. Your Debts'!$B$12-MIN('1. Your Debts'!$B$12,MAX(0,B65+B65*'1. Your Debts'!$C$5/12-IF('1. Your Debts'!$F$5&gt;0,MIN('1. Your Debts'!$F$5,B65+B65*'1. Your Debts'!$C$5/12),MIN(MAX((B65+B65*'1. Your Debts'!$C$5/12)*'1. Your Debts'!$D$5,'1. Your Debts'!$E$5),B65+B65*'1. Your Debts'!$C$5/12)))+MAX(0,C65+C65*'1. Your Debts'!$C$7/12-IF('1. Your Debts'!$F$7&gt;0,MIN('1. Your Debts'!$F$7,C65+C65*'1. Your Debts'!$C$7/12),MIN(MAX((C65+C65*'1. Your Debts'!$C$7/12)*'1. Your Debts'!$D$7,'1. Your Debts'!$E$7),C65+C65*'1. Your Debts'!$C$7/12))))),MAX(0,D65+D65*'1. Your Debts'!$C$8/12-IF('1. Your Debts'!$F$8&gt;0,MIN('1. Your Debts'!$F$8,D65+D65*'1. Your Debts'!$C$8/12),MIN(MAX((D65+D65*'1. Your Debts'!$C$8/12)*'1. Your Debts'!$D$8,'1. Your Debts'!$E$8),D65+D65*'1. Your Debts'!$C$8/12)))))</f>
        <v>0</v>
      </c>
      <c r="E66" s="15" t="n">
        <f aca="false">MAX(0,MAX(0,E65+E65*'1. Your Debts'!$C$6/12-IF('1. Your Debts'!$F$6&gt;0,MIN('1. Your Debts'!$F$6,E65+E65*'1. Your Debts'!$C$6/12),MIN(MAX((E65+E65*'1. Your Debts'!$C$6/12)*'1. Your Debts'!$D$6,'1. Your Debts'!$E$6),E65+E65*'1. Your Debts'!$C$6/12)))-MIN(MAX(0,'1. Your Debts'!$B$12-MIN('1. Your Debts'!$B$12,MAX(0,B65+B65*'1. Your Debts'!$C$5/12-IF('1. Your Debts'!$F$5&gt;0,MIN('1. Your Debts'!$F$5,B65+B65*'1. Your Debts'!$C$5/12),MIN(MAX((B65+B65*'1. Your Debts'!$C$5/12)*'1. Your Debts'!$D$5,'1. Your Debts'!$E$5),B65+B65*'1. Your Debts'!$C$5/12)))+MAX(0,C65+C65*'1. Your Debts'!$C$7/12-IF('1. Your Debts'!$F$7&gt;0,MIN('1. Your Debts'!$F$7,C65+C65*'1. Your Debts'!$C$7/12),MIN(MAX((C65+C65*'1. Your Debts'!$C$7/12)*'1. Your Debts'!$D$7,'1. Your Debts'!$E$7),C65+C65*'1. Your Debts'!$C$7/12)))+MAX(0,D65+D65*'1. Your Debts'!$C$8/12-IF('1. Your Debts'!$F$8&gt;0,MIN('1. Your Debts'!$F$8,D65+D65*'1. Your Debts'!$C$8/12),MIN(MAX((D65+D65*'1. Your Debts'!$C$8/12)*'1. Your Debts'!$D$8,'1. Your Debts'!$E$8),D65+D65*'1. Your Debts'!$C$8/12))))),MAX(0,E65+E65*'1. Your Debts'!$C$6/12-IF('1. Your Debts'!$F$6&gt;0,MIN('1. Your Debts'!$F$6,E65+E65*'1. Your Debts'!$C$6/12),MIN(MAX((E65+E65*'1. Your Debts'!$C$6/12)*'1. Your Debts'!$D$6,'1. Your Debts'!$E$6),E65+E65*'1. Your Debts'!$C$6/12)))))</f>
        <v>1944.36100846161</v>
      </c>
      <c r="F66" s="15" t="n">
        <f aca="false">MAX(0,MAX(0,F65+F65*'1. Your Debts'!$C$9/12-IF('1. Your Debts'!$F$9&gt;0,MIN('1. Your Debts'!$F$9,F65+F65*'1. Your Debts'!$C$9/12),MIN(MAX((F65+F65*'1. Your Debts'!$C$9/12)*'1. Your Debts'!$D$9,'1. Your Debts'!$E$9),F65+F65*'1. Your Debts'!$C$9/12)))-MIN(MAX(0,'1. Your Debts'!$B$12-MIN('1. Your Debts'!$B$12,MAX(0,B65+B65*'1. Your Debts'!$C$5/12-IF('1. Your Debts'!$F$5&gt;0,MIN('1. Your Debts'!$F$5,B65+B65*'1. Your Debts'!$C$5/12),MIN(MAX((B65+B65*'1. Your Debts'!$C$5/12)*'1. Your Debts'!$D$5,'1. Your Debts'!$E$5),B65+B65*'1. Your Debts'!$C$5/12)))+MAX(0,C65+C65*'1. Your Debts'!$C$7/12-IF('1. Your Debts'!$F$7&gt;0,MIN('1. Your Debts'!$F$7,C65+C65*'1. Your Debts'!$C$7/12),MIN(MAX((C65+C65*'1. Your Debts'!$C$7/12)*'1. Your Debts'!$D$7,'1. Your Debts'!$E$7),C65+C65*'1. Your Debts'!$C$7/12)))+MAX(0,D65+D65*'1. Your Debts'!$C$8/12-IF('1. Your Debts'!$F$8&gt;0,MIN('1. Your Debts'!$F$8,D65+D65*'1. Your Debts'!$C$8/12),MIN(MAX((D65+D65*'1. Your Debts'!$C$8/12)*'1. Your Debts'!$D$8,'1. Your Debts'!$E$8),D65+D65*'1. Your Debts'!$C$8/12)))+MAX(0,E65+E65*'1. Your Debts'!$C$6/12-IF('1. Your Debts'!$F$6&gt;0,MIN('1. Your Debts'!$F$6,E65+E65*'1. Your Debts'!$C$6/12),MIN(MAX((E65+E65*'1. Your Debts'!$C$6/12)*'1. Your Debts'!$D$6,'1. Your Debts'!$E$6),E65+E65*'1. Your Debts'!$C$6/12))))),MAX(0,F65+F65*'1. Your Debts'!$C$9/12-IF('1. Your Debts'!$F$9&gt;0,MIN('1. Your Debts'!$F$9,F65+F65*'1. Your Debts'!$C$9/12),MIN(MAX((F65+F65*'1. Your Debts'!$C$9/12)*'1. Your Debts'!$D$9,'1. Your Debts'!$E$9),F65+F65*'1. Your Debts'!$C$9/12)))))</f>
        <v>4192.86957063315</v>
      </c>
      <c r="G66" s="15" t="n">
        <f aca="false">B65*'1. Your Debts'!$C$5/12+C65*'1. Your Debts'!$C$7/12+D65*'1. Your Debts'!$C$8/12+E65*'1. Your Debts'!$C$6/12+F65*'1. Your Debts'!$C$9/12</f>
        <v>70.744964523357</v>
      </c>
      <c r="H66" s="15" t="n">
        <f aca="false">SUM(B66:F66)</f>
        <v>6137.23057909476</v>
      </c>
    </row>
    <row r="67" customFormat="false" ht="15" hidden="false" customHeight="false" outlineLevel="0" collapsed="false">
      <c r="A67" s="10" t="n">
        <v>17</v>
      </c>
      <c r="B67" s="15" t="n">
        <f aca="false">MAX(0,MAX(0,B66+B66*'1. Your Debts'!$C$5/12-IF('1. Your Debts'!$F$5&gt;0,MIN('1. Your Debts'!$F$5,B66+B66*'1. Your Debts'!$C$5/12),MIN(MAX((B66+B66*'1. Your Debts'!$C$5/12)*'1. Your Debts'!$D$5,'1. Your Debts'!$E$5),B66+B66*'1. Your Debts'!$C$5/12)))-MIN('1. Your Debts'!$B$12,MAX(0,B66+B66*'1. Your Debts'!$C$5/12-IF('1. Your Debts'!$F$5&gt;0,MIN('1. Your Debts'!$F$5,B66+B66*'1. Your Debts'!$C$5/12),MIN(MAX((B66+B66*'1. Your Debts'!$C$5/12)*'1. Your Debts'!$D$5,'1. Your Debts'!$E$5),B66+B66*'1. Your Debts'!$C$5/12)))))</f>
        <v>0</v>
      </c>
      <c r="C67" s="15" t="n">
        <f aca="false">MAX(0,MAX(0,C66+C66*'1. Your Debts'!$C$7/12-IF('1. Your Debts'!$F$7&gt;0,MIN('1. Your Debts'!$F$7,C66+C66*'1. Your Debts'!$C$7/12),MIN(MAX((C66+C66*'1. Your Debts'!$C$7/12)*'1. Your Debts'!$D$7,'1. Your Debts'!$E$7),C66+C66*'1. Your Debts'!$C$7/12)))-MIN(MAX(0,'1. Your Debts'!$B$12-MIN('1. Your Debts'!$B$12,MAX(0,B66+B66*'1. Your Debts'!$C$5/12-IF('1. Your Debts'!$F$5&gt;0,MIN('1. Your Debts'!$F$5,B66+B66*'1. Your Debts'!$C$5/12),MIN(MAX((B66+B66*'1. Your Debts'!$C$5/12)*'1. Your Debts'!$D$5,'1. Your Debts'!$E$5),B66+B66*'1. Your Debts'!$C$5/12))))),MAX(0,C66+C66*'1. Your Debts'!$C$7/12-IF('1. Your Debts'!$F$7&gt;0,MIN('1. Your Debts'!$F$7,C66+C66*'1. Your Debts'!$C$7/12),MIN(MAX((C66+C66*'1. Your Debts'!$C$7/12)*'1. Your Debts'!$D$7,'1. Your Debts'!$E$7),C66+C66*'1. Your Debts'!$C$7/12)))))</f>
        <v>0</v>
      </c>
      <c r="D67" s="15" t="n">
        <f aca="false">MAX(0,MAX(0,D66+D66*'1. Your Debts'!$C$8/12-IF('1. Your Debts'!$F$8&gt;0,MIN('1. Your Debts'!$F$8,D66+D66*'1. Your Debts'!$C$8/12),MIN(MAX((D66+D66*'1. Your Debts'!$C$8/12)*'1. Your Debts'!$D$8,'1. Your Debts'!$E$8),D66+D66*'1. Your Debts'!$C$8/12)))-MIN(MAX(0,'1. Your Debts'!$B$12-MIN('1. Your Debts'!$B$12,MAX(0,B66+B66*'1. Your Debts'!$C$5/12-IF('1. Your Debts'!$F$5&gt;0,MIN('1. Your Debts'!$F$5,B66+B66*'1. Your Debts'!$C$5/12),MIN(MAX((B66+B66*'1. Your Debts'!$C$5/12)*'1. Your Debts'!$D$5,'1. Your Debts'!$E$5),B66+B66*'1. Your Debts'!$C$5/12)))+MAX(0,C66+C66*'1. Your Debts'!$C$7/12-IF('1. Your Debts'!$F$7&gt;0,MIN('1. Your Debts'!$F$7,C66+C66*'1. Your Debts'!$C$7/12),MIN(MAX((C66+C66*'1. Your Debts'!$C$7/12)*'1. Your Debts'!$D$7,'1. Your Debts'!$E$7),C66+C66*'1. Your Debts'!$C$7/12))))),MAX(0,D66+D66*'1. Your Debts'!$C$8/12-IF('1. Your Debts'!$F$8&gt;0,MIN('1. Your Debts'!$F$8,D66+D66*'1. Your Debts'!$C$8/12),MIN(MAX((D66+D66*'1. Your Debts'!$C$8/12)*'1. Your Debts'!$D$8,'1. Your Debts'!$E$8),D66+D66*'1. Your Debts'!$C$8/12)))))</f>
        <v>0</v>
      </c>
      <c r="E67" s="15" t="n">
        <f aca="false">MAX(0,MAX(0,E66+E66*'1. Your Debts'!$C$6/12-IF('1. Your Debts'!$F$6&gt;0,MIN('1. Your Debts'!$F$6,E66+E66*'1. Your Debts'!$C$6/12),MIN(MAX((E66+E66*'1. Your Debts'!$C$6/12)*'1. Your Debts'!$D$6,'1. Your Debts'!$E$6),E66+E66*'1. Your Debts'!$C$6/12)))-MIN(MAX(0,'1. Your Debts'!$B$12-MIN('1. Your Debts'!$B$12,MAX(0,B66+B66*'1. Your Debts'!$C$5/12-IF('1. Your Debts'!$F$5&gt;0,MIN('1. Your Debts'!$F$5,B66+B66*'1. Your Debts'!$C$5/12),MIN(MAX((B66+B66*'1. Your Debts'!$C$5/12)*'1. Your Debts'!$D$5,'1. Your Debts'!$E$5),B66+B66*'1. Your Debts'!$C$5/12)))+MAX(0,C66+C66*'1. Your Debts'!$C$7/12-IF('1. Your Debts'!$F$7&gt;0,MIN('1. Your Debts'!$F$7,C66+C66*'1. Your Debts'!$C$7/12),MIN(MAX((C66+C66*'1. Your Debts'!$C$7/12)*'1. Your Debts'!$D$7,'1. Your Debts'!$E$7),C66+C66*'1. Your Debts'!$C$7/12)))+MAX(0,D66+D66*'1. Your Debts'!$C$8/12-IF('1. Your Debts'!$F$8&gt;0,MIN('1. Your Debts'!$F$8,D66+D66*'1. Your Debts'!$C$8/12),MIN(MAX((D66+D66*'1. Your Debts'!$C$8/12)*'1. Your Debts'!$D$8,'1. Your Debts'!$E$8),D66+D66*'1. Your Debts'!$C$8/12))))),MAX(0,E66+E66*'1. Your Debts'!$C$6/12-IF('1. Your Debts'!$F$6&gt;0,MIN('1. Your Debts'!$F$6,E66+E66*'1. Your Debts'!$C$6/12),MIN(MAX((E66+E66*'1. Your Debts'!$C$6/12)*'1. Your Debts'!$D$6,'1. Your Debts'!$E$6),E66+E66*'1. Your Debts'!$C$6/12)))))</f>
        <v>1681.92925026375</v>
      </c>
      <c r="F67" s="15" t="n">
        <f aca="false">MAX(0,MAX(0,F66+F66*'1. Your Debts'!$C$9/12-IF('1. Your Debts'!$F$9&gt;0,MIN('1. Your Debts'!$F$9,F66+F66*'1. Your Debts'!$C$9/12),MIN(MAX((F66+F66*'1. Your Debts'!$C$9/12)*'1. Your Debts'!$D$9,'1. Your Debts'!$E$9),F66+F66*'1. Your Debts'!$C$9/12)))-MIN(MAX(0,'1. Your Debts'!$B$12-MIN('1. Your Debts'!$B$12,MAX(0,B66+B66*'1. Your Debts'!$C$5/12-IF('1. Your Debts'!$F$5&gt;0,MIN('1. Your Debts'!$F$5,B66+B66*'1. Your Debts'!$C$5/12),MIN(MAX((B66+B66*'1. Your Debts'!$C$5/12)*'1. Your Debts'!$D$5,'1. Your Debts'!$E$5),B66+B66*'1. Your Debts'!$C$5/12)))+MAX(0,C66+C66*'1. Your Debts'!$C$7/12-IF('1. Your Debts'!$F$7&gt;0,MIN('1. Your Debts'!$F$7,C66+C66*'1. Your Debts'!$C$7/12),MIN(MAX((C66+C66*'1. Your Debts'!$C$7/12)*'1. Your Debts'!$D$7,'1. Your Debts'!$E$7),C66+C66*'1. Your Debts'!$C$7/12)))+MAX(0,D66+D66*'1. Your Debts'!$C$8/12-IF('1. Your Debts'!$F$8&gt;0,MIN('1. Your Debts'!$F$8,D66+D66*'1. Your Debts'!$C$8/12),MIN(MAX((D66+D66*'1. Your Debts'!$C$8/12)*'1. Your Debts'!$D$8,'1. Your Debts'!$E$8),D66+D66*'1. Your Debts'!$C$8/12)))+MAX(0,E66+E66*'1. Your Debts'!$C$6/12-IF('1. Your Debts'!$F$6&gt;0,MIN('1. Your Debts'!$F$6,E66+E66*'1. Your Debts'!$C$6/12),MIN(MAX((E66+E66*'1. Your Debts'!$C$6/12)*'1. Your Debts'!$D$6,'1. Your Debts'!$E$6),E66+E66*'1. Your Debts'!$C$6/12))))),MAX(0,F66+F66*'1. Your Debts'!$C$9/12-IF('1. Your Debts'!$F$9&gt;0,MIN('1. Your Debts'!$F$9,F66+F66*'1. Your Debts'!$C$9/12),MIN(MAX((F66+F66*'1. Your Debts'!$C$9/12)*'1. Your Debts'!$D$9,'1. Your Debts'!$E$9),F66+F66*'1. Your Debts'!$C$9/12)))))</f>
        <v>4040.47262863982</v>
      </c>
      <c r="G67" s="15" t="n">
        <f aca="false">B66*'1. Your Debts'!$C$5/12+C66*'1. Your Debts'!$C$7/12+D66*'1. Your Debts'!$C$8/12+E66*'1. Your Debts'!$C$6/12+F66*'1. Your Debts'!$C$9/12</f>
        <v>64.7079472514772</v>
      </c>
      <c r="H67" s="15" t="n">
        <f aca="false">SUM(B67:F67)</f>
        <v>5722.40187890357</v>
      </c>
    </row>
    <row r="68" customFormat="false" ht="15" hidden="false" customHeight="false" outlineLevel="0" collapsed="false">
      <c r="A68" s="10" t="n">
        <v>18</v>
      </c>
      <c r="B68" s="15" t="n">
        <f aca="false">MAX(0,MAX(0,B67+B67*'1. Your Debts'!$C$5/12-IF('1. Your Debts'!$F$5&gt;0,MIN('1. Your Debts'!$F$5,B67+B67*'1. Your Debts'!$C$5/12),MIN(MAX((B67+B67*'1. Your Debts'!$C$5/12)*'1. Your Debts'!$D$5,'1. Your Debts'!$E$5),B67+B67*'1. Your Debts'!$C$5/12)))-MIN('1. Your Debts'!$B$12,MAX(0,B67+B67*'1. Your Debts'!$C$5/12-IF('1. Your Debts'!$F$5&gt;0,MIN('1. Your Debts'!$F$5,B67+B67*'1. Your Debts'!$C$5/12),MIN(MAX((B67+B67*'1. Your Debts'!$C$5/12)*'1. Your Debts'!$D$5,'1. Your Debts'!$E$5),B67+B67*'1. Your Debts'!$C$5/12)))))</f>
        <v>0</v>
      </c>
      <c r="C68" s="15" t="n">
        <f aca="false">MAX(0,MAX(0,C67+C67*'1. Your Debts'!$C$7/12-IF('1. Your Debts'!$F$7&gt;0,MIN('1. Your Debts'!$F$7,C67+C67*'1. Your Debts'!$C$7/12),MIN(MAX((C67+C67*'1. Your Debts'!$C$7/12)*'1. Your Debts'!$D$7,'1. Your Debts'!$E$7),C67+C67*'1. Your Debts'!$C$7/12)))-MIN(MAX(0,'1. Your Debts'!$B$12-MIN('1. Your Debts'!$B$12,MAX(0,B67+B67*'1. Your Debts'!$C$5/12-IF('1. Your Debts'!$F$5&gt;0,MIN('1. Your Debts'!$F$5,B67+B67*'1. Your Debts'!$C$5/12),MIN(MAX((B67+B67*'1. Your Debts'!$C$5/12)*'1. Your Debts'!$D$5,'1. Your Debts'!$E$5),B67+B67*'1. Your Debts'!$C$5/12))))),MAX(0,C67+C67*'1. Your Debts'!$C$7/12-IF('1. Your Debts'!$F$7&gt;0,MIN('1. Your Debts'!$F$7,C67+C67*'1. Your Debts'!$C$7/12),MIN(MAX((C67+C67*'1. Your Debts'!$C$7/12)*'1. Your Debts'!$D$7,'1. Your Debts'!$E$7),C67+C67*'1. Your Debts'!$C$7/12)))))</f>
        <v>0</v>
      </c>
      <c r="D68" s="15" t="n">
        <f aca="false">MAX(0,MAX(0,D67+D67*'1. Your Debts'!$C$8/12-IF('1. Your Debts'!$F$8&gt;0,MIN('1. Your Debts'!$F$8,D67+D67*'1. Your Debts'!$C$8/12),MIN(MAX((D67+D67*'1. Your Debts'!$C$8/12)*'1. Your Debts'!$D$8,'1. Your Debts'!$E$8),D67+D67*'1. Your Debts'!$C$8/12)))-MIN(MAX(0,'1. Your Debts'!$B$12-MIN('1. Your Debts'!$B$12,MAX(0,B67+B67*'1. Your Debts'!$C$5/12-IF('1. Your Debts'!$F$5&gt;0,MIN('1. Your Debts'!$F$5,B67+B67*'1. Your Debts'!$C$5/12),MIN(MAX((B67+B67*'1. Your Debts'!$C$5/12)*'1. Your Debts'!$D$5,'1. Your Debts'!$E$5),B67+B67*'1. Your Debts'!$C$5/12)))+MAX(0,C67+C67*'1. Your Debts'!$C$7/12-IF('1. Your Debts'!$F$7&gt;0,MIN('1. Your Debts'!$F$7,C67+C67*'1. Your Debts'!$C$7/12),MIN(MAX((C67+C67*'1. Your Debts'!$C$7/12)*'1. Your Debts'!$D$7,'1. Your Debts'!$E$7),C67+C67*'1. Your Debts'!$C$7/12))))),MAX(0,D67+D67*'1. Your Debts'!$C$8/12-IF('1. Your Debts'!$F$8&gt;0,MIN('1. Your Debts'!$F$8,D67+D67*'1. Your Debts'!$C$8/12),MIN(MAX((D67+D67*'1. Your Debts'!$C$8/12)*'1. Your Debts'!$D$8,'1. Your Debts'!$E$8),D67+D67*'1. Your Debts'!$C$8/12)))))</f>
        <v>0</v>
      </c>
      <c r="E68" s="15" t="n">
        <f aca="false">MAX(0,MAX(0,E67+E67*'1. Your Debts'!$C$6/12-IF('1. Your Debts'!$F$6&gt;0,MIN('1. Your Debts'!$F$6,E67+E67*'1. Your Debts'!$C$6/12),MIN(MAX((E67+E67*'1. Your Debts'!$C$6/12)*'1. Your Debts'!$D$6,'1. Your Debts'!$E$6),E67+E67*'1. Your Debts'!$C$6/12)))-MIN(MAX(0,'1. Your Debts'!$B$12-MIN('1. Your Debts'!$B$12,MAX(0,B67+B67*'1. Your Debts'!$C$5/12-IF('1. Your Debts'!$F$5&gt;0,MIN('1. Your Debts'!$F$5,B67+B67*'1. Your Debts'!$C$5/12),MIN(MAX((B67+B67*'1. Your Debts'!$C$5/12)*'1. Your Debts'!$D$5,'1. Your Debts'!$E$5),B67+B67*'1. Your Debts'!$C$5/12)))+MAX(0,C67+C67*'1. Your Debts'!$C$7/12-IF('1. Your Debts'!$F$7&gt;0,MIN('1. Your Debts'!$F$7,C67+C67*'1. Your Debts'!$C$7/12),MIN(MAX((C67+C67*'1. Your Debts'!$C$7/12)*'1. Your Debts'!$D$7,'1. Your Debts'!$E$7),C67+C67*'1. Your Debts'!$C$7/12)))+MAX(0,D67+D67*'1. Your Debts'!$C$8/12-IF('1. Your Debts'!$F$8&gt;0,MIN('1. Your Debts'!$F$8,D67+D67*'1. Your Debts'!$C$8/12),MIN(MAX((D67+D67*'1. Your Debts'!$C$8/12)*'1. Your Debts'!$D$8,'1. Your Debts'!$E$8),D67+D67*'1. Your Debts'!$C$8/12))))),MAX(0,E67+E67*'1. Your Debts'!$C$6/12-IF('1. Your Debts'!$F$6&gt;0,MIN('1. Your Debts'!$F$6,E67+E67*'1. Your Debts'!$C$6/12),MIN(MAX((E67+E67*'1. Your Debts'!$C$6/12)*'1. Your Debts'!$D$6,'1. Your Debts'!$E$6),E67+E67*'1. Your Debts'!$C$6/12)))))</f>
        <v>1421.17541511988</v>
      </c>
      <c r="F68" s="15" t="n">
        <f aca="false">MAX(0,MAX(0,F67+F67*'1. Your Debts'!$C$9/12-IF('1. Your Debts'!$F$9&gt;0,MIN('1. Your Debts'!$F$9,F67+F67*'1. Your Debts'!$C$9/12),MIN(MAX((F67+F67*'1. Your Debts'!$C$9/12)*'1. Your Debts'!$D$9,'1. Your Debts'!$E$9),F67+F67*'1. Your Debts'!$C$9/12)))-MIN(MAX(0,'1. Your Debts'!$B$12-MIN('1. Your Debts'!$B$12,MAX(0,B67+B67*'1. Your Debts'!$C$5/12-IF('1. Your Debts'!$F$5&gt;0,MIN('1. Your Debts'!$F$5,B67+B67*'1. Your Debts'!$C$5/12),MIN(MAX((B67+B67*'1. Your Debts'!$C$5/12)*'1. Your Debts'!$D$5,'1. Your Debts'!$E$5),B67+B67*'1. Your Debts'!$C$5/12)))+MAX(0,C67+C67*'1. Your Debts'!$C$7/12-IF('1. Your Debts'!$F$7&gt;0,MIN('1. Your Debts'!$F$7,C67+C67*'1. Your Debts'!$C$7/12),MIN(MAX((C67+C67*'1. Your Debts'!$C$7/12)*'1. Your Debts'!$D$7,'1. Your Debts'!$E$7),C67+C67*'1. Your Debts'!$C$7/12)))+MAX(0,D67+D67*'1. Your Debts'!$C$8/12-IF('1. Your Debts'!$F$8&gt;0,MIN('1. Your Debts'!$F$8,D67+D67*'1. Your Debts'!$C$8/12),MIN(MAX((D67+D67*'1. Your Debts'!$C$8/12)*'1. Your Debts'!$D$8,'1. Your Debts'!$E$8),D67+D67*'1. Your Debts'!$C$8/12)))+MAX(0,E67+E67*'1. Your Debts'!$C$6/12-IF('1. Your Debts'!$F$6&gt;0,MIN('1. Your Debts'!$F$6,E67+E67*'1. Your Debts'!$C$6/12),MIN(MAX((E67+E67*'1. Your Debts'!$C$6/12)*'1. Your Debts'!$D$6,'1. Your Debts'!$E$6),E67+E67*'1. Your Debts'!$C$6/12))))),MAX(0,F67+F67*'1. Your Debts'!$C$9/12-IF('1. Your Debts'!$F$9&gt;0,MIN('1. Your Debts'!$F$9,F67+F67*'1. Your Debts'!$C$9/12),MIN(MAX((F67+F67*'1. Your Debts'!$C$9/12)*'1. Your Debts'!$D$9,'1. Your Debts'!$E$9),F67+F67*'1. Your Debts'!$C$9/12)))))</f>
        <v>3887.07240677837</v>
      </c>
      <c r="G68" s="15" t="n">
        <f aca="false">B67*'1. Your Debts'!$C$5/12+C67*'1. Your Debts'!$C$7/12+D67*'1. Your Debts'!$C$8/12+E67*'1. Your Debts'!$C$6/12+F67*'1. Your Debts'!$C$9/12</f>
        <v>58.6965946644121</v>
      </c>
      <c r="H68" s="15" t="n">
        <f aca="false">SUM(B68:F68)</f>
        <v>5308.24782189825</v>
      </c>
    </row>
    <row r="69" customFormat="false" ht="15" hidden="false" customHeight="false" outlineLevel="0" collapsed="false">
      <c r="A69" s="10" t="n">
        <v>19</v>
      </c>
      <c r="B69" s="15" t="n">
        <f aca="false">MAX(0,MAX(0,B68+B68*'1. Your Debts'!$C$5/12-IF('1. Your Debts'!$F$5&gt;0,MIN('1. Your Debts'!$F$5,B68+B68*'1. Your Debts'!$C$5/12),MIN(MAX((B68+B68*'1. Your Debts'!$C$5/12)*'1. Your Debts'!$D$5,'1. Your Debts'!$E$5),B68+B68*'1. Your Debts'!$C$5/12)))-MIN('1. Your Debts'!$B$12,MAX(0,B68+B68*'1. Your Debts'!$C$5/12-IF('1. Your Debts'!$F$5&gt;0,MIN('1. Your Debts'!$F$5,B68+B68*'1. Your Debts'!$C$5/12),MIN(MAX((B68+B68*'1. Your Debts'!$C$5/12)*'1. Your Debts'!$D$5,'1. Your Debts'!$E$5),B68+B68*'1. Your Debts'!$C$5/12)))))</f>
        <v>0</v>
      </c>
      <c r="C69" s="15" t="n">
        <f aca="false">MAX(0,MAX(0,C68+C68*'1. Your Debts'!$C$7/12-IF('1. Your Debts'!$F$7&gt;0,MIN('1. Your Debts'!$F$7,C68+C68*'1. Your Debts'!$C$7/12),MIN(MAX((C68+C68*'1. Your Debts'!$C$7/12)*'1. Your Debts'!$D$7,'1. Your Debts'!$E$7),C68+C68*'1. Your Debts'!$C$7/12)))-MIN(MAX(0,'1. Your Debts'!$B$12-MIN('1. Your Debts'!$B$12,MAX(0,B68+B68*'1. Your Debts'!$C$5/12-IF('1. Your Debts'!$F$5&gt;0,MIN('1. Your Debts'!$F$5,B68+B68*'1. Your Debts'!$C$5/12),MIN(MAX((B68+B68*'1. Your Debts'!$C$5/12)*'1. Your Debts'!$D$5,'1. Your Debts'!$E$5),B68+B68*'1. Your Debts'!$C$5/12))))),MAX(0,C68+C68*'1. Your Debts'!$C$7/12-IF('1. Your Debts'!$F$7&gt;0,MIN('1. Your Debts'!$F$7,C68+C68*'1. Your Debts'!$C$7/12),MIN(MAX((C68+C68*'1. Your Debts'!$C$7/12)*'1. Your Debts'!$D$7,'1. Your Debts'!$E$7),C68+C68*'1. Your Debts'!$C$7/12)))))</f>
        <v>0</v>
      </c>
      <c r="D69" s="15" t="n">
        <f aca="false">MAX(0,MAX(0,D68+D68*'1. Your Debts'!$C$8/12-IF('1. Your Debts'!$F$8&gt;0,MIN('1. Your Debts'!$F$8,D68+D68*'1. Your Debts'!$C$8/12),MIN(MAX((D68+D68*'1. Your Debts'!$C$8/12)*'1. Your Debts'!$D$8,'1. Your Debts'!$E$8),D68+D68*'1. Your Debts'!$C$8/12)))-MIN(MAX(0,'1. Your Debts'!$B$12-MIN('1. Your Debts'!$B$12,MAX(0,B68+B68*'1. Your Debts'!$C$5/12-IF('1. Your Debts'!$F$5&gt;0,MIN('1. Your Debts'!$F$5,B68+B68*'1. Your Debts'!$C$5/12),MIN(MAX((B68+B68*'1. Your Debts'!$C$5/12)*'1. Your Debts'!$D$5,'1. Your Debts'!$E$5),B68+B68*'1. Your Debts'!$C$5/12)))+MAX(0,C68+C68*'1. Your Debts'!$C$7/12-IF('1. Your Debts'!$F$7&gt;0,MIN('1. Your Debts'!$F$7,C68+C68*'1. Your Debts'!$C$7/12),MIN(MAX((C68+C68*'1. Your Debts'!$C$7/12)*'1. Your Debts'!$D$7,'1. Your Debts'!$E$7),C68+C68*'1. Your Debts'!$C$7/12))))),MAX(0,D68+D68*'1. Your Debts'!$C$8/12-IF('1. Your Debts'!$F$8&gt;0,MIN('1. Your Debts'!$F$8,D68+D68*'1. Your Debts'!$C$8/12),MIN(MAX((D68+D68*'1. Your Debts'!$C$8/12)*'1. Your Debts'!$D$8,'1. Your Debts'!$E$8),D68+D68*'1. Your Debts'!$C$8/12)))))</f>
        <v>0</v>
      </c>
      <c r="E69" s="15" t="n">
        <f aca="false">MAX(0,MAX(0,E68+E68*'1. Your Debts'!$C$6/12-IF('1. Your Debts'!$F$6&gt;0,MIN('1. Your Debts'!$F$6,E68+E68*'1. Your Debts'!$C$6/12),MIN(MAX((E68+E68*'1. Your Debts'!$C$6/12)*'1. Your Debts'!$D$6,'1. Your Debts'!$E$6),E68+E68*'1. Your Debts'!$C$6/12)))-MIN(MAX(0,'1. Your Debts'!$B$12-MIN('1. Your Debts'!$B$12,MAX(0,B68+B68*'1. Your Debts'!$C$5/12-IF('1. Your Debts'!$F$5&gt;0,MIN('1. Your Debts'!$F$5,B68+B68*'1. Your Debts'!$C$5/12),MIN(MAX((B68+B68*'1. Your Debts'!$C$5/12)*'1. Your Debts'!$D$5,'1. Your Debts'!$E$5),B68+B68*'1. Your Debts'!$C$5/12)))+MAX(0,C68+C68*'1. Your Debts'!$C$7/12-IF('1. Your Debts'!$F$7&gt;0,MIN('1. Your Debts'!$F$7,C68+C68*'1. Your Debts'!$C$7/12),MIN(MAX((C68+C68*'1. Your Debts'!$C$7/12)*'1. Your Debts'!$D$7,'1. Your Debts'!$E$7),C68+C68*'1. Your Debts'!$C$7/12)))+MAX(0,D68+D68*'1. Your Debts'!$C$8/12-IF('1. Your Debts'!$F$8&gt;0,MIN('1. Your Debts'!$F$8,D68+D68*'1. Your Debts'!$C$8/12),MIN(MAX((D68+D68*'1. Your Debts'!$C$8/12)*'1. Your Debts'!$D$8,'1. Your Debts'!$E$8),D68+D68*'1. Your Debts'!$C$8/12))))),MAX(0,E68+E68*'1. Your Debts'!$C$6/12-IF('1. Your Debts'!$F$6&gt;0,MIN('1. Your Debts'!$F$6,E68+E68*'1. Your Debts'!$C$6/12),MIN(MAX((E68+E68*'1. Your Debts'!$C$6/12)*'1. Your Debts'!$D$6,'1. Your Debts'!$E$6),E68+E68*'1. Your Debts'!$C$6/12)))))</f>
        <v>1162.08877480946</v>
      </c>
      <c r="F69" s="15" t="n">
        <f aca="false">MAX(0,MAX(0,F68+F68*'1. Your Debts'!$C$9/12-IF('1. Your Debts'!$F$9&gt;0,MIN('1. Your Debts'!$F$9,F68+F68*'1. Your Debts'!$C$9/12),MIN(MAX((F68+F68*'1. Your Debts'!$C$9/12)*'1. Your Debts'!$D$9,'1. Your Debts'!$E$9),F68+F68*'1. Your Debts'!$C$9/12)))-MIN(MAX(0,'1. Your Debts'!$B$12-MIN('1. Your Debts'!$B$12,MAX(0,B68+B68*'1. Your Debts'!$C$5/12-IF('1. Your Debts'!$F$5&gt;0,MIN('1. Your Debts'!$F$5,B68+B68*'1. Your Debts'!$C$5/12),MIN(MAX((B68+B68*'1. Your Debts'!$C$5/12)*'1. Your Debts'!$D$5,'1. Your Debts'!$E$5),B68+B68*'1. Your Debts'!$C$5/12)))+MAX(0,C68+C68*'1. Your Debts'!$C$7/12-IF('1. Your Debts'!$F$7&gt;0,MIN('1. Your Debts'!$F$7,C68+C68*'1. Your Debts'!$C$7/12),MIN(MAX((C68+C68*'1. Your Debts'!$C$7/12)*'1. Your Debts'!$D$7,'1. Your Debts'!$E$7),C68+C68*'1. Your Debts'!$C$7/12)))+MAX(0,D68+D68*'1. Your Debts'!$C$8/12-IF('1. Your Debts'!$F$8&gt;0,MIN('1. Your Debts'!$F$8,D68+D68*'1. Your Debts'!$C$8/12),MIN(MAX((D68+D68*'1. Your Debts'!$C$8/12)*'1. Your Debts'!$D$8,'1. Your Debts'!$E$8),D68+D68*'1. Your Debts'!$C$8/12)))+MAX(0,E68+E68*'1. Your Debts'!$C$6/12-IF('1. Your Debts'!$F$6&gt;0,MIN('1. Your Debts'!$F$6,E68+E68*'1. Your Debts'!$C$6/12),MIN(MAX((E68+E68*'1. Your Debts'!$C$6/12)*'1. Your Debts'!$D$6,'1. Your Debts'!$E$6),E68+E68*'1. Your Debts'!$C$6/12))))),MAX(0,F68+F68*'1. Your Debts'!$C$9/12-IF('1. Your Debts'!$F$9&gt;0,MIN('1. Your Debts'!$F$9,F68+F68*'1. Your Debts'!$C$9/12),MIN(MAX((F68+F68*'1. Your Debts'!$C$9/12)*'1. Your Debts'!$D$9,'1. Your Debts'!$E$9),F68+F68*'1. Your Debts'!$C$9/12)))))</f>
        <v>3732.66230012299</v>
      </c>
      <c r="G69" s="15" t="n">
        <f aca="false">B68*'1. Your Debts'!$C$5/12+C68*'1. Your Debts'!$C$7/12+D68*'1. Your Debts'!$C$8/12+E68*'1. Your Debts'!$C$6/12+F68*'1. Your Debts'!$C$9/12</f>
        <v>52.7106575164953</v>
      </c>
      <c r="H69" s="15" t="n">
        <f aca="false">SUM(B69:F69)</f>
        <v>4894.75107493245</v>
      </c>
    </row>
    <row r="70" customFormat="false" ht="15" hidden="false" customHeight="false" outlineLevel="0" collapsed="false">
      <c r="A70" s="10" t="n">
        <v>20</v>
      </c>
      <c r="B70" s="15" t="n">
        <f aca="false">MAX(0,MAX(0,B69+B69*'1. Your Debts'!$C$5/12-IF('1. Your Debts'!$F$5&gt;0,MIN('1. Your Debts'!$F$5,B69+B69*'1. Your Debts'!$C$5/12),MIN(MAX((B69+B69*'1. Your Debts'!$C$5/12)*'1. Your Debts'!$D$5,'1. Your Debts'!$E$5),B69+B69*'1. Your Debts'!$C$5/12)))-MIN('1. Your Debts'!$B$12,MAX(0,B69+B69*'1. Your Debts'!$C$5/12-IF('1. Your Debts'!$F$5&gt;0,MIN('1. Your Debts'!$F$5,B69+B69*'1. Your Debts'!$C$5/12),MIN(MAX((B69+B69*'1. Your Debts'!$C$5/12)*'1. Your Debts'!$D$5,'1. Your Debts'!$E$5),B69+B69*'1. Your Debts'!$C$5/12)))))</f>
        <v>0</v>
      </c>
      <c r="C70" s="15" t="n">
        <f aca="false">MAX(0,MAX(0,C69+C69*'1. Your Debts'!$C$7/12-IF('1. Your Debts'!$F$7&gt;0,MIN('1. Your Debts'!$F$7,C69+C69*'1. Your Debts'!$C$7/12),MIN(MAX((C69+C69*'1. Your Debts'!$C$7/12)*'1. Your Debts'!$D$7,'1. Your Debts'!$E$7),C69+C69*'1. Your Debts'!$C$7/12)))-MIN(MAX(0,'1. Your Debts'!$B$12-MIN('1. Your Debts'!$B$12,MAX(0,B69+B69*'1. Your Debts'!$C$5/12-IF('1. Your Debts'!$F$5&gt;0,MIN('1. Your Debts'!$F$5,B69+B69*'1. Your Debts'!$C$5/12),MIN(MAX((B69+B69*'1. Your Debts'!$C$5/12)*'1. Your Debts'!$D$5,'1. Your Debts'!$E$5),B69+B69*'1. Your Debts'!$C$5/12))))),MAX(0,C69+C69*'1. Your Debts'!$C$7/12-IF('1. Your Debts'!$F$7&gt;0,MIN('1. Your Debts'!$F$7,C69+C69*'1. Your Debts'!$C$7/12),MIN(MAX((C69+C69*'1. Your Debts'!$C$7/12)*'1. Your Debts'!$D$7,'1. Your Debts'!$E$7),C69+C69*'1. Your Debts'!$C$7/12)))))</f>
        <v>0</v>
      </c>
      <c r="D70" s="15" t="n">
        <f aca="false">MAX(0,MAX(0,D69+D69*'1. Your Debts'!$C$8/12-IF('1. Your Debts'!$F$8&gt;0,MIN('1. Your Debts'!$F$8,D69+D69*'1. Your Debts'!$C$8/12),MIN(MAX((D69+D69*'1. Your Debts'!$C$8/12)*'1. Your Debts'!$D$8,'1. Your Debts'!$E$8),D69+D69*'1. Your Debts'!$C$8/12)))-MIN(MAX(0,'1. Your Debts'!$B$12-MIN('1. Your Debts'!$B$12,MAX(0,B69+B69*'1. Your Debts'!$C$5/12-IF('1. Your Debts'!$F$5&gt;0,MIN('1. Your Debts'!$F$5,B69+B69*'1. Your Debts'!$C$5/12),MIN(MAX((B69+B69*'1. Your Debts'!$C$5/12)*'1. Your Debts'!$D$5,'1. Your Debts'!$E$5),B69+B69*'1. Your Debts'!$C$5/12)))+MAX(0,C69+C69*'1. Your Debts'!$C$7/12-IF('1. Your Debts'!$F$7&gt;0,MIN('1. Your Debts'!$F$7,C69+C69*'1. Your Debts'!$C$7/12),MIN(MAX((C69+C69*'1. Your Debts'!$C$7/12)*'1. Your Debts'!$D$7,'1. Your Debts'!$E$7),C69+C69*'1. Your Debts'!$C$7/12))))),MAX(0,D69+D69*'1. Your Debts'!$C$8/12-IF('1. Your Debts'!$F$8&gt;0,MIN('1. Your Debts'!$F$8,D69+D69*'1. Your Debts'!$C$8/12),MIN(MAX((D69+D69*'1. Your Debts'!$C$8/12)*'1. Your Debts'!$D$8,'1. Your Debts'!$E$8),D69+D69*'1. Your Debts'!$C$8/12)))))</f>
        <v>0</v>
      </c>
      <c r="E70" s="15" t="n">
        <f aca="false">MAX(0,MAX(0,E69+E69*'1. Your Debts'!$C$6/12-IF('1. Your Debts'!$F$6&gt;0,MIN('1. Your Debts'!$F$6,E69+E69*'1. Your Debts'!$C$6/12),MIN(MAX((E69+E69*'1. Your Debts'!$C$6/12)*'1. Your Debts'!$D$6,'1. Your Debts'!$E$6),E69+E69*'1. Your Debts'!$C$6/12)))-MIN(MAX(0,'1. Your Debts'!$B$12-MIN('1. Your Debts'!$B$12,MAX(0,B69+B69*'1. Your Debts'!$C$5/12-IF('1. Your Debts'!$F$5&gt;0,MIN('1. Your Debts'!$F$5,B69+B69*'1. Your Debts'!$C$5/12),MIN(MAX((B69+B69*'1. Your Debts'!$C$5/12)*'1. Your Debts'!$D$5,'1. Your Debts'!$E$5),B69+B69*'1. Your Debts'!$C$5/12)))+MAX(0,C69+C69*'1. Your Debts'!$C$7/12-IF('1. Your Debts'!$F$7&gt;0,MIN('1. Your Debts'!$F$7,C69+C69*'1. Your Debts'!$C$7/12),MIN(MAX((C69+C69*'1. Your Debts'!$C$7/12)*'1. Your Debts'!$D$7,'1. Your Debts'!$E$7),C69+C69*'1. Your Debts'!$C$7/12)))+MAX(0,D69+D69*'1. Your Debts'!$C$8/12-IF('1. Your Debts'!$F$8&gt;0,MIN('1. Your Debts'!$F$8,D69+D69*'1. Your Debts'!$C$8/12),MIN(MAX((D69+D69*'1. Your Debts'!$C$8/12)*'1. Your Debts'!$D$8,'1. Your Debts'!$E$8),D69+D69*'1. Your Debts'!$C$8/12))))),MAX(0,E69+E69*'1. Your Debts'!$C$6/12-IF('1. Your Debts'!$F$6&gt;0,MIN('1. Your Debts'!$F$6,E69+E69*'1. Your Debts'!$C$6/12),MIN(MAX((E69+E69*'1. Your Debts'!$C$6/12)*'1. Your Debts'!$D$6,'1. Your Debts'!$E$6),E69+E69*'1. Your Debts'!$C$6/12)))))</f>
        <v>904.658669705519</v>
      </c>
      <c r="F70" s="15" t="n">
        <f aca="false">MAX(0,MAX(0,F69+F69*'1. Your Debts'!$C$9/12-IF('1. Your Debts'!$F$9&gt;0,MIN('1. Your Debts'!$F$9,F69+F69*'1. Your Debts'!$C$9/12),MIN(MAX((F69+F69*'1. Your Debts'!$C$9/12)*'1. Your Debts'!$D$9,'1. Your Debts'!$E$9),F69+F69*'1. Your Debts'!$C$9/12)))-MIN(MAX(0,'1. Your Debts'!$B$12-MIN('1. Your Debts'!$B$12,MAX(0,B69+B69*'1. Your Debts'!$C$5/12-IF('1. Your Debts'!$F$5&gt;0,MIN('1. Your Debts'!$F$5,B69+B69*'1. Your Debts'!$C$5/12),MIN(MAX((B69+B69*'1. Your Debts'!$C$5/12)*'1. Your Debts'!$D$5,'1. Your Debts'!$E$5),B69+B69*'1. Your Debts'!$C$5/12)))+MAX(0,C69+C69*'1. Your Debts'!$C$7/12-IF('1. Your Debts'!$F$7&gt;0,MIN('1. Your Debts'!$F$7,C69+C69*'1. Your Debts'!$C$7/12),MIN(MAX((C69+C69*'1. Your Debts'!$C$7/12)*'1. Your Debts'!$D$7,'1. Your Debts'!$E$7),C69+C69*'1. Your Debts'!$C$7/12)))+MAX(0,D69+D69*'1. Your Debts'!$C$8/12-IF('1. Your Debts'!$F$8&gt;0,MIN('1. Your Debts'!$F$8,D69+D69*'1. Your Debts'!$C$8/12),MIN(MAX((D69+D69*'1. Your Debts'!$C$8/12)*'1. Your Debts'!$D$8,'1. Your Debts'!$E$8),D69+D69*'1. Your Debts'!$C$8/12)))+MAX(0,E69+E69*'1. Your Debts'!$C$6/12-IF('1. Your Debts'!$F$6&gt;0,MIN('1. Your Debts'!$F$6,E69+E69*'1. Your Debts'!$C$6/12),MIN(MAX((E69+E69*'1. Your Debts'!$C$6/12)*'1. Your Debts'!$D$6,'1. Your Debts'!$E$6),E69+E69*'1. Your Debts'!$C$6/12))))),MAX(0,F69+F69*'1. Your Debts'!$C$9/12-IF('1. Your Debts'!$F$9&gt;0,MIN('1. Your Debts'!$F$9,F69+F69*'1. Your Debts'!$C$9/12),MIN(MAX((F69+F69*'1. Your Debts'!$C$9/12)*'1. Your Debts'!$D$9,'1. Your Debts'!$E$9),F69+F69*'1. Your Debts'!$C$9/12)))))</f>
        <v>3577.23566026547</v>
      </c>
      <c r="G70" s="15" t="n">
        <f aca="false">B69*'1. Your Debts'!$C$5/12+C69*'1. Your Debts'!$C$7/12+D69*'1. Your Debts'!$C$8/12+E69*'1. Your Debts'!$C$6/12+F69*'1. Your Debts'!$C$9/12</f>
        <v>46.7498875950902</v>
      </c>
      <c r="H70" s="15" t="n">
        <f aca="false">SUM(B70:F70)</f>
        <v>4481.89432997099</v>
      </c>
    </row>
    <row r="71" customFormat="false" ht="15" hidden="false" customHeight="false" outlineLevel="0" collapsed="false">
      <c r="A71" s="10" t="n">
        <v>21</v>
      </c>
      <c r="B71" s="15" t="n">
        <f aca="false">MAX(0,MAX(0,B70+B70*'1. Your Debts'!$C$5/12-IF('1. Your Debts'!$F$5&gt;0,MIN('1. Your Debts'!$F$5,B70+B70*'1. Your Debts'!$C$5/12),MIN(MAX((B70+B70*'1. Your Debts'!$C$5/12)*'1. Your Debts'!$D$5,'1. Your Debts'!$E$5),B70+B70*'1. Your Debts'!$C$5/12)))-MIN('1. Your Debts'!$B$12,MAX(0,B70+B70*'1. Your Debts'!$C$5/12-IF('1. Your Debts'!$F$5&gt;0,MIN('1. Your Debts'!$F$5,B70+B70*'1. Your Debts'!$C$5/12),MIN(MAX((B70+B70*'1. Your Debts'!$C$5/12)*'1. Your Debts'!$D$5,'1. Your Debts'!$E$5),B70+B70*'1. Your Debts'!$C$5/12)))))</f>
        <v>0</v>
      </c>
      <c r="C71" s="15" t="n">
        <f aca="false">MAX(0,MAX(0,C70+C70*'1. Your Debts'!$C$7/12-IF('1. Your Debts'!$F$7&gt;0,MIN('1. Your Debts'!$F$7,C70+C70*'1. Your Debts'!$C$7/12),MIN(MAX((C70+C70*'1. Your Debts'!$C$7/12)*'1. Your Debts'!$D$7,'1. Your Debts'!$E$7),C70+C70*'1. Your Debts'!$C$7/12)))-MIN(MAX(0,'1. Your Debts'!$B$12-MIN('1. Your Debts'!$B$12,MAX(0,B70+B70*'1. Your Debts'!$C$5/12-IF('1. Your Debts'!$F$5&gt;0,MIN('1. Your Debts'!$F$5,B70+B70*'1. Your Debts'!$C$5/12),MIN(MAX((B70+B70*'1. Your Debts'!$C$5/12)*'1. Your Debts'!$D$5,'1. Your Debts'!$E$5),B70+B70*'1. Your Debts'!$C$5/12))))),MAX(0,C70+C70*'1. Your Debts'!$C$7/12-IF('1. Your Debts'!$F$7&gt;0,MIN('1. Your Debts'!$F$7,C70+C70*'1. Your Debts'!$C$7/12),MIN(MAX((C70+C70*'1. Your Debts'!$C$7/12)*'1. Your Debts'!$D$7,'1. Your Debts'!$E$7),C70+C70*'1. Your Debts'!$C$7/12)))))</f>
        <v>0</v>
      </c>
      <c r="D71" s="15" t="n">
        <f aca="false">MAX(0,MAX(0,D70+D70*'1. Your Debts'!$C$8/12-IF('1. Your Debts'!$F$8&gt;0,MIN('1. Your Debts'!$F$8,D70+D70*'1. Your Debts'!$C$8/12),MIN(MAX((D70+D70*'1. Your Debts'!$C$8/12)*'1. Your Debts'!$D$8,'1. Your Debts'!$E$8),D70+D70*'1. Your Debts'!$C$8/12)))-MIN(MAX(0,'1. Your Debts'!$B$12-MIN('1. Your Debts'!$B$12,MAX(0,B70+B70*'1. Your Debts'!$C$5/12-IF('1. Your Debts'!$F$5&gt;0,MIN('1. Your Debts'!$F$5,B70+B70*'1. Your Debts'!$C$5/12),MIN(MAX((B70+B70*'1. Your Debts'!$C$5/12)*'1. Your Debts'!$D$5,'1. Your Debts'!$E$5),B70+B70*'1. Your Debts'!$C$5/12)))+MAX(0,C70+C70*'1. Your Debts'!$C$7/12-IF('1. Your Debts'!$F$7&gt;0,MIN('1. Your Debts'!$F$7,C70+C70*'1. Your Debts'!$C$7/12),MIN(MAX((C70+C70*'1. Your Debts'!$C$7/12)*'1. Your Debts'!$D$7,'1. Your Debts'!$E$7),C70+C70*'1. Your Debts'!$C$7/12))))),MAX(0,D70+D70*'1. Your Debts'!$C$8/12-IF('1. Your Debts'!$F$8&gt;0,MIN('1. Your Debts'!$F$8,D70+D70*'1. Your Debts'!$C$8/12),MIN(MAX((D70+D70*'1. Your Debts'!$C$8/12)*'1. Your Debts'!$D$8,'1. Your Debts'!$E$8),D70+D70*'1. Your Debts'!$C$8/12)))))</f>
        <v>0</v>
      </c>
      <c r="E71" s="15" t="n">
        <f aca="false">MAX(0,MAX(0,E70+E70*'1. Your Debts'!$C$6/12-IF('1. Your Debts'!$F$6&gt;0,MIN('1. Your Debts'!$F$6,E70+E70*'1. Your Debts'!$C$6/12),MIN(MAX((E70+E70*'1. Your Debts'!$C$6/12)*'1. Your Debts'!$D$6,'1. Your Debts'!$E$6),E70+E70*'1. Your Debts'!$C$6/12)))-MIN(MAX(0,'1. Your Debts'!$B$12-MIN('1. Your Debts'!$B$12,MAX(0,B70+B70*'1. Your Debts'!$C$5/12-IF('1. Your Debts'!$F$5&gt;0,MIN('1. Your Debts'!$F$5,B70+B70*'1. Your Debts'!$C$5/12),MIN(MAX((B70+B70*'1. Your Debts'!$C$5/12)*'1. Your Debts'!$D$5,'1. Your Debts'!$E$5),B70+B70*'1. Your Debts'!$C$5/12)))+MAX(0,C70+C70*'1. Your Debts'!$C$7/12-IF('1. Your Debts'!$F$7&gt;0,MIN('1. Your Debts'!$F$7,C70+C70*'1. Your Debts'!$C$7/12),MIN(MAX((C70+C70*'1. Your Debts'!$C$7/12)*'1. Your Debts'!$D$7,'1. Your Debts'!$E$7),C70+C70*'1. Your Debts'!$C$7/12)))+MAX(0,D70+D70*'1. Your Debts'!$C$8/12-IF('1. Your Debts'!$F$8&gt;0,MIN('1. Your Debts'!$F$8,D70+D70*'1. Your Debts'!$C$8/12),MIN(MAX((D70+D70*'1. Your Debts'!$C$8/12)*'1. Your Debts'!$D$8,'1. Your Debts'!$E$8),D70+D70*'1. Your Debts'!$C$8/12))))),MAX(0,E70+E70*'1. Your Debts'!$C$6/12-IF('1. Your Debts'!$F$6&gt;0,MIN('1. Your Debts'!$F$6,E70+E70*'1. Your Debts'!$C$6/12),MIN(MAX((E70+E70*'1. Your Debts'!$C$6/12)*'1. Your Debts'!$D$6,'1. Your Debts'!$E$6),E70+E70*'1. Your Debts'!$C$6/12)))))</f>
        <v>646.9225726524</v>
      </c>
      <c r="F71" s="15" t="n">
        <f aca="false">MAX(0,MAX(0,F70+F70*'1. Your Debts'!$C$9/12-IF('1. Your Debts'!$F$9&gt;0,MIN('1. Your Debts'!$F$9,F70+F70*'1. Your Debts'!$C$9/12),MIN(MAX((F70+F70*'1. Your Debts'!$C$9/12)*'1. Your Debts'!$D$9,'1. Your Debts'!$E$9),F70+F70*'1. Your Debts'!$C$9/12)))-MIN(MAX(0,'1. Your Debts'!$B$12-MIN('1. Your Debts'!$B$12,MAX(0,B70+B70*'1. Your Debts'!$C$5/12-IF('1. Your Debts'!$F$5&gt;0,MIN('1. Your Debts'!$F$5,B70+B70*'1. Your Debts'!$C$5/12),MIN(MAX((B70+B70*'1. Your Debts'!$C$5/12)*'1. Your Debts'!$D$5,'1. Your Debts'!$E$5),B70+B70*'1. Your Debts'!$C$5/12)))+MAX(0,C70+C70*'1. Your Debts'!$C$7/12-IF('1. Your Debts'!$F$7&gt;0,MIN('1. Your Debts'!$F$7,C70+C70*'1. Your Debts'!$C$7/12),MIN(MAX((C70+C70*'1. Your Debts'!$C$7/12)*'1. Your Debts'!$D$7,'1. Your Debts'!$E$7),C70+C70*'1. Your Debts'!$C$7/12)))+MAX(0,D70+D70*'1. Your Debts'!$C$8/12-IF('1. Your Debts'!$F$8&gt;0,MIN('1. Your Debts'!$F$8,D70+D70*'1. Your Debts'!$C$8/12),MIN(MAX((D70+D70*'1. Your Debts'!$C$8/12)*'1. Your Debts'!$D$8,'1. Your Debts'!$E$8),D70+D70*'1. Your Debts'!$C$8/12)))+MAX(0,E70+E70*'1. Your Debts'!$C$6/12-IF('1. Your Debts'!$F$6&gt;0,MIN('1. Your Debts'!$F$6,E70+E70*'1. Your Debts'!$C$6/12),MIN(MAX((E70+E70*'1. Your Debts'!$C$6/12)*'1. Your Debts'!$D$6,'1. Your Debts'!$E$6),E70+E70*'1. Your Debts'!$C$6/12))))),MAX(0,F70+F70*'1. Your Debts'!$C$9/12-IF('1. Your Debts'!$F$9&gt;0,MIN('1. Your Debts'!$F$9,F70+F70*'1. Your Debts'!$C$9/12),MIN(MAX((F70+F70*'1. Your Debts'!$C$9/12)*'1. Your Debts'!$D$9,'1. Your Debts'!$E$9),F70+F70*'1. Your Debts'!$C$9/12)))))</f>
        <v>3420.78579502888</v>
      </c>
      <c r="G71" s="15" t="n">
        <f aca="false">B70*'1. Your Debts'!$C$5/12+C70*'1. Your Debts'!$C$7/12+D70*'1. Your Debts'!$C$8/12+E70*'1. Your Debts'!$C$6/12+F70*'1. Your Debts'!$C$9/12</f>
        <v>40.8140377102947</v>
      </c>
      <c r="H71" s="15" t="n">
        <f aca="false">SUM(B71:F71)</f>
        <v>4067.70836768128</v>
      </c>
    </row>
    <row r="72" customFormat="false" ht="15" hidden="false" customHeight="false" outlineLevel="0" collapsed="false">
      <c r="A72" s="10" t="n">
        <v>22</v>
      </c>
      <c r="B72" s="15" t="n">
        <f aca="false">MAX(0,MAX(0,B71+B71*'1. Your Debts'!$C$5/12-IF('1. Your Debts'!$F$5&gt;0,MIN('1. Your Debts'!$F$5,B71+B71*'1. Your Debts'!$C$5/12),MIN(MAX((B71+B71*'1. Your Debts'!$C$5/12)*'1. Your Debts'!$D$5,'1. Your Debts'!$E$5),B71+B71*'1. Your Debts'!$C$5/12)))-MIN('1. Your Debts'!$B$12,MAX(0,B71+B71*'1. Your Debts'!$C$5/12-IF('1. Your Debts'!$F$5&gt;0,MIN('1. Your Debts'!$F$5,B71+B71*'1. Your Debts'!$C$5/12),MIN(MAX((B71+B71*'1. Your Debts'!$C$5/12)*'1. Your Debts'!$D$5,'1. Your Debts'!$E$5),B71+B71*'1. Your Debts'!$C$5/12)))))</f>
        <v>0</v>
      </c>
      <c r="C72" s="15" t="n">
        <f aca="false">MAX(0,MAX(0,C71+C71*'1. Your Debts'!$C$7/12-IF('1. Your Debts'!$F$7&gt;0,MIN('1. Your Debts'!$F$7,C71+C71*'1. Your Debts'!$C$7/12),MIN(MAX((C71+C71*'1. Your Debts'!$C$7/12)*'1. Your Debts'!$D$7,'1. Your Debts'!$E$7),C71+C71*'1. Your Debts'!$C$7/12)))-MIN(MAX(0,'1. Your Debts'!$B$12-MIN('1. Your Debts'!$B$12,MAX(0,B71+B71*'1. Your Debts'!$C$5/12-IF('1. Your Debts'!$F$5&gt;0,MIN('1. Your Debts'!$F$5,B71+B71*'1. Your Debts'!$C$5/12),MIN(MAX((B71+B71*'1. Your Debts'!$C$5/12)*'1. Your Debts'!$D$5,'1. Your Debts'!$E$5),B71+B71*'1. Your Debts'!$C$5/12))))),MAX(0,C71+C71*'1. Your Debts'!$C$7/12-IF('1. Your Debts'!$F$7&gt;0,MIN('1. Your Debts'!$F$7,C71+C71*'1. Your Debts'!$C$7/12),MIN(MAX((C71+C71*'1. Your Debts'!$C$7/12)*'1. Your Debts'!$D$7,'1. Your Debts'!$E$7),C71+C71*'1. Your Debts'!$C$7/12)))))</f>
        <v>0</v>
      </c>
      <c r="D72" s="15" t="n">
        <f aca="false">MAX(0,MAX(0,D71+D71*'1. Your Debts'!$C$8/12-IF('1. Your Debts'!$F$8&gt;0,MIN('1. Your Debts'!$F$8,D71+D71*'1. Your Debts'!$C$8/12),MIN(MAX((D71+D71*'1. Your Debts'!$C$8/12)*'1. Your Debts'!$D$8,'1. Your Debts'!$E$8),D71+D71*'1. Your Debts'!$C$8/12)))-MIN(MAX(0,'1. Your Debts'!$B$12-MIN('1. Your Debts'!$B$12,MAX(0,B71+B71*'1. Your Debts'!$C$5/12-IF('1. Your Debts'!$F$5&gt;0,MIN('1. Your Debts'!$F$5,B71+B71*'1. Your Debts'!$C$5/12),MIN(MAX((B71+B71*'1. Your Debts'!$C$5/12)*'1. Your Debts'!$D$5,'1. Your Debts'!$E$5),B71+B71*'1. Your Debts'!$C$5/12)))+MAX(0,C71+C71*'1. Your Debts'!$C$7/12-IF('1. Your Debts'!$F$7&gt;0,MIN('1. Your Debts'!$F$7,C71+C71*'1. Your Debts'!$C$7/12),MIN(MAX((C71+C71*'1. Your Debts'!$C$7/12)*'1. Your Debts'!$D$7,'1. Your Debts'!$E$7),C71+C71*'1. Your Debts'!$C$7/12))))),MAX(0,D71+D71*'1. Your Debts'!$C$8/12-IF('1. Your Debts'!$F$8&gt;0,MIN('1. Your Debts'!$F$8,D71+D71*'1. Your Debts'!$C$8/12),MIN(MAX((D71+D71*'1. Your Debts'!$C$8/12)*'1. Your Debts'!$D$8,'1. Your Debts'!$E$8),D71+D71*'1. Your Debts'!$C$8/12)))))</f>
        <v>0</v>
      </c>
      <c r="E72" s="15" t="n">
        <f aca="false">MAX(0,MAX(0,E71+E71*'1. Your Debts'!$C$6/12-IF('1. Your Debts'!$F$6&gt;0,MIN('1. Your Debts'!$F$6,E71+E71*'1. Your Debts'!$C$6/12),MIN(MAX((E71+E71*'1. Your Debts'!$C$6/12)*'1. Your Debts'!$D$6,'1. Your Debts'!$E$6),E71+E71*'1. Your Debts'!$C$6/12)))-MIN(MAX(0,'1. Your Debts'!$B$12-MIN('1. Your Debts'!$B$12,MAX(0,B71+B71*'1. Your Debts'!$C$5/12-IF('1. Your Debts'!$F$5&gt;0,MIN('1. Your Debts'!$F$5,B71+B71*'1. Your Debts'!$C$5/12),MIN(MAX((B71+B71*'1. Your Debts'!$C$5/12)*'1. Your Debts'!$D$5,'1. Your Debts'!$E$5),B71+B71*'1. Your Debts'!$C$5/12)))+MAX(0,C71+C71*'1. Your Debts'!$C$7/12-IF('1. Your Debts'!$F$7&gt;0,MIN('1. Your Debts'!$F$7,C71+C71*'1. Your Debts'!$C$7/12),MIN(MAX((C71+C71*'1. Your Debts'!$C$7/12)*'1. Your Debts'!$D$7,'1. Your Debts'!$E$7),C71+C71*'1. Your Debts'!$C$7/12)))+MAX(0,D71+D71*'1. Your Debts'!$C$8/12-IF('1. Your Debts'!$F$8&gt;0,MIN('1. Your Debts'!$F$8,D71+D71*'1. Your Debts'!$C$8/12),MIN(MAX((D71+D71*'1. Your Debts'!$C$8/12)*'1. Your Debts'!$D$8,'1. Your Debts'!$E$8),D71+D71*'1. Your Debts'!$C$8/12))))),MAX(0,E71+E71*'1. Your Debts'!$C$6/12-IF('1. Your Debts'!$F$6&gt;0,MIN('1. Your Debts'!$F$6,E71+E71*'1. Your Debts'!$C$6/12),MIN(MAX((E71+E71*'1. Your Debts'!$C$6/12)*'1. Your Debts'!$D$6,'1. Your Debts'!$E$6),E71+E71*'1. Your Debts'!$C$6/12)))))</f>
        <v>384.268011747183</v>
      </c>
      <c r="F72" s="15" t="n">
        <f aca="false">MAX(0,MAX(0,F71+F71*'1. Your Debts'!$C$9/12-IF('1. Your Debts'!$F$9&gt;0,MIN('1. Your Debts'!$F$9,F71+F71*'1. Your Debts'!$C$9/12),MIN(MAX((F71+F71*'1. Your Debts'!$C$9/12)*'1. Your Debts'!$D$9,'1. Your Debts'!$E$9),F71+F71*'1. Your Debts'!$C$9/12)))-MIN(MAX(0,'1. Your Debts'!$B$12-MIN('1. Your Debts'!$B$12,MAX(0,B71+B71*'1. Your Debts'!$C$5/12-IF('1. Your Debts'!$F$5&gt;0,MIN('1. Your Debts'!$F$5,B71+B71*'1. Your Debts'!$C$5/12),MIN(MAX((B71+B71*'1. Your Debts'!$C$5/12)*'1. Your Debts'!$D$5,'1. Your Debts'!$E$5),B71+B71*'1. Your Debts'!$C$5/12)))+MAX(0,C71+C71*'1. Your Debts'!$C$7/12-IF('1. Your Debts'!$F$7&gt;0,MIN('1. Your Debts'!$F$7,C71+C71*'1. Your Debts'!$C$7/12),MIN(MAX((C71+C71*'1. Your Debts'!$C$7/12)*'1. Your Debts'!$D$7,'1. Your Debts'!$E$7),C71+C71*'1. Your Debts'!$C$7/12)))+MAX(0,D71+D71*'1. Your Debts'!$C$8/12-IF('1. Your Debts'!$F$8&gt;0,MIN('1. Your Debts'!$F$8,D71+D71*'1. Your Debts'!$C$8/12),MIN(MAX((D71+D71*'1. Your Debts'!$C$8/12)*'1. Your Debts'!$D$8,'1. Your Debts'!$E$8),D71+D71*'1. Your Debts'!$C$8/12)))+MAX(0,E71+E71*'1. Your Debts'!$C$6/12-IF('1. Your Debts'!$F$6&gt;0,MIN('1. Your Debts'!$F$6,E71+E71*'1. Your Debts'!$C$6/12),MIN(MAX((E71+E71*'1. Your Debts'!$C$6/12)*'1. Your Debts'!$D$6,'1. Your Debts'!$E$6),E71+E71*'1. Your Debts'!$C$6/12))))),MAX(0,F71+F71*'1. Your Debts'!$C$9/12-IF('1. Your Debts'!$F$9&gt;0,MIN('1. Your Debts'!$F$9,F71+F71*'1. Your Debts'!$C$9/12),MIN(MAX((F71+F71*'1. Your Debts'!$C$9/12)*'1. Your Debts'!$D$9,'1. Your Debts'!$E$9),F71+F71*'1. Your Debts'!$C$9/12)))))</f>
        <v>3263.30596817949</v>
      </c>
      <c r="G72" s="15" t="n">
        <f aca="false">B71*'1. Your Debts'!$C$5/12+C71*'1. Your Debts'!$C$7/12+D71*'1. Your Debts'!$C$8/12+E71*'1. Your Debts'!$C$6/12+F71*'1. Your Debts'!$C$9/12</f>
        <v>34.8656122453901</v>
      </c>
      <c r="H72" s="15" t="n">
        <f aca="false">SUM(B72:F72)</f>
        <v>3647.57397992667</v>
      </c>
    </row>
    <row r="73" customFormat="false" ht="15" hidden="false" customHeight="false" outlineLevel="0" collapsed="false">
      <c r="A73" s="10" t="n">
        <v>23</v>
      </c>
      <c r="B73" s="15" t="n">
        <f aca="false">MAX(0,MAX(0,B72+B72*'1. Your Debts'!$C$5/12-IF('1. Your Debts'!$F$5&gt;0,MIN('1. Your Debts'!$F$5,B72+B72*'1. Your Debts'!$C$5/12),MIN(MAX((B72+B72*'1. Your Debts'!$C$5/12)*'1. Your Debts'!$D$5,'1. Your Debts'!$E$5),B72+B72*'1. Your Debts'!$C$5/12)))-MIN('1. Your Debts'!$B$12,MAX(0,B72+B72*'1. Your Debts'!$C$5/12-IF('1. Your Debts'!$F$5&gt;0,MIN('1. Your Debts'!$F$5,B72+B72*'1. Your Debts'!$C$5/12),MIN(MAX((B72+B72*'1. Your Debts'!$C$5/12)*'1. Your Debts'!$D$5,'1. Your Debts'!$E$5),B72+B72*'1. Your Debts'!$C$5/12)))))</f>
        <v>0</v>
      </c>
      <c r="C73" s="15" t="n">
        <f aca="false">MAX(0,MAX(0,C72+C72*'1. Your Debts'!$C$7/12-IF('1. Your Debts'!$F$7&gt;0,MIN('1. Your Debts'!$F$7,C72+C72*'1. Your Debts'!$C$7/12),MIN(MAX((C72+C72*'1. Your Debts'!$C$7/12)*'1. Your Debts'!$D$7,'1. Your Debts'!$E$7),C72+C72*'1. Your Debts'!$C$7/12)))-MIN(MAX(0,'1. Your Debts'!$B$12-MIN('1. Your Debts'!$B$12,MAX(0,B72+B72*'1. Your Debts'!$C$5/12-IF('1. Your Debts'!$F$5&gt;0,MIN('1. Your Debts'!$F$5,B72+B72*'1. Your Debts'!$C$5/12),MIN(MAX((B72+B72*'1. Your Debts'!$C$5/12)*'1. Your Debts'!$D$5,'1. Your Debts'!$E$5),B72+B72*'1. Your Debts'!$C$5/12))))),MAX(0,C72+C72*'1. Your Debts'!$C$7/12-IF('1. Your Debts'!$F$7&gt;0,MIN('1. Your Debts'!$F$7,C72+C72*'1. Your Debts'!$C$7/12),MIN(MAX((C72+C72*'1. Your Debts'!$C$7/12)*'1. Your Debts'!$D$7,'1. Your Debts'!$E$7),C72+C72*'1. Your Debts'!$C$7/12)))))</f>
        <v>0</v>
      </c>
      <c r="D73" s="15" t="n">
        <f aca="false">MAX(0,MAX(0,D72+D72*'1. Your Debts'!$C$8/12-IF('1. Your Debts'!$F$8&gt;0,MIN('1. Your Debts'!$F$8,D72+D72*'1. Your Debts'!$C$8/12),MIN(MAX((D72+D72*'1. Your Debts'!$C$8/12)*'1. Your Debts'!$D$8,'1. Your Debts'!$E$8),D72+D72*'1. Your Debts'!$C$8/12)))-MIN(MAX(0,'1. Your Debts'!$B$12-MIN('1. Your Debts'!$B$12,MAX(0,B72+B72*'1. Your Debts'!$C$5/12-IF('1. Your Debts'!$F$5&gt;0,MIN('1. Your Debts'!$F$5,B72+B72*'1. Your Debts'!$C$5/12),MIN(MAX((B72+B72*'1. Your Debts'!$C$5/12)*'1. Your Debts'!$D$5,'1. Your Debts'!$E$5),B72+B72*'1. Your Debts'!$C$5/12)))+MAX(0,C72+C72*'1. Your Debts'!$C$7/12-IF('1. Your Debts'!$F$7&gt;0,MIN('1. Your Debts'!$F$7,C72+C72*'1. Your Debts'!$C$7/12),MIN(MAX((C72+C72*'1. Your Debts'!$C$7/12)*'1. Your Debts'!$D$7,'1. Your Debts'!$E$7),C72+C72*'1. Your Debts'!$C$7/12))))),MAX(0,D72+D72*'1. Your Debts'!$C$8/12-IF('1. Your Debts'!$F$8&gt;0,MIN('1. Your Debts'!$F$8,D72+D72*'1. Your Debts'!$C$8/12),MIN(MAX((D72+D72*'1. Your Debts'!$C$8/12)*'1. Your Debts'!$D$8,'1. Your Debts'!$E$8),D72+D72*'1. Your Debts'!$C$8/12)))))</f>
        <v>0</v>
      </c>
      <c r="E73" s="15" t="n">
        <f aca="false">MAX(0,MAX(0,E72+E72*'1. Your Debts'!$C$6/12-IF('1. Your Debts'!$F$6&gt;0,MIN('1. Your Debts'!$F$6,E72+E72*'1. Your Debts'!$C$6/12),MIN(MAX((E72+E72*'1. Your Debts'!$C$6/12)*'1. Your Debts'!$D$6,'1. Your Debts'!$E$6),E72+E72*'1. Your Debts'!$C$6/12)))-MIN(MAX(0,'1. Your Debts'!$B$12-MIN('1. Your Debts'!$B$12,MAX(0,B72+B72*'1. Your Debts'!$C$5/12-IF('1. Your Debts'!$F$5&gt;0,MIN('1. Your Debts'!$F$5,B72+B72*'1. Your Debts'!$C$5/12),MIN(MAX((B72+B72*'1. Your Debts'!$C$5/12)*'1. Your Debts'!$D$5,'1. Your Debts'!$E$5),B72+B72*'1. Your Debts'!$C$5/12)))+MAX(0,C72+C72*'1. Your Debts'!$C$7/12-IF('1. Your Debts'!$F$7&gt;0,MIN('1. Your Debts'!$F$7,C72+C72*'1. Your Debts'!$C$7/12),MIN(MAX((C72+C72*'1. Your Debts'!$C$7/12)*'1. Your Debts'!$D$7,'1. Your Debts'!$E$7),C72+C72*'1. Your Debts'!$C$7/12)))+MAX(0,D72+D72*'1. Your Debts'!$C$8/12-IF('1. Your Debts'!$F$8&gt;0,MIN('1. Your Debts'!$F$8,D72+D72*'1. Your Debts'!$C$8/12),MIN(MAX((D72+D72*'1. Your Debts'!$C$8/12)*'1. Your Debts'!$D$8,'1. Your Debts'!$E$8),D72+D72*'1. Your Debts'!$C$8/12))))),MAX(0,E72+E72*'1. Your Debts'!$C$6/12-IF('1. Your Debts'!$F$6&gt;0,MIN('1. Your Debts'!$F$6,E72+E72*'1. Your Debts'!$C$6/12),MIN(MAX((E72+E72*'1. Your Debts'!$C$6/12)*'1. Your Debts'!$D$6,'1. Your Debts'!$E$6),E72+E72*'1. Your Debts'!$C$6/12)))))</f>
        <v>116.601126304692</v>
      </c>
      <c r="F73" s="15" t="n">
        <f aca="false">MAX(0,MAX(0,F72+F72*'1. Your Debts'!$C$9/12-IF('1. Your Debts'!$F$9&gt;0,MIN('1. Your Debts'!$F$9,F72+F72*'1. Your Debts'!$C$9/12),MIN(MAX((F72+F72*'1. Your Debts'!$C$9/12)*'1. Your Debts'!$D$9,'1. Your Debts'!$E$9),F72+F72*'1. Your Debts'!$C$9/12)))-MIN(MAX(0,'1. Your Debts'!$B$12-MIN('1. Your Debts'!$B$12,MAX(0,B72+B72*'1. Your Debts'!$C$5/12-IF('1. Your Debts'!$F$5&gt;0,MIN('1. Your Debts'!$F$5,B72+B72*'1. Your Debts'!$C$5/12),MIN(MAX((B72+B72*'1. Your Debts'!$C$5/12)*'1. Your Debts'!$D$5,'1. Your Debts'!$E$5),B72+B72*'1. Your Debts'!$C$5/12)))+MAX(0,C72+C72*'1. Your Debts'!$C$7/12-IF('1. Your Debts'!$F$7&gt;0,MIN('1. Your Debts'!$F$7,C72+C72*'1. Your Debts'!$C$7/12),MIN(MAX((C72+C72*'1. Your Debts'!$C$7/12)*'1. Your Debts'!$D$7,'1. Your Debts'!$E$7),C72+C72*'1. Your Debts'!$C$7/12)))+MAX(0,D72+D72*'1. Your Debts'!$C$8/12-IF('1. Your Debts'!$F$8&gt;0,MIN('1. Your Debts'!$F$8,D72+D72*'1. Your Debts'!$C$8/12),MIN(MAX((D72+D72*'1. Your Debts'!$C$8/12)*'1. Your Debts'!$D$8,'1. Your Debts'!$E$8),D72+D72*'1. Your Debts'!$C$8/12)))+MAX(0,E72+E72*'1. Your Debts'!$C$6/12-IF('1. Your Debts'!$F$6&gt;0,MIN('1. Your Debts'!$F$6,E72+E72*'1. Your Debts'!$C$6/12),MIN(MAX((E72+E72*'1. Your Debts'!$C$6/12)*'1. Your Debts'!$D$6,'1. Your Debts'!$E$6),E72+E72*'1. Your Debts'!$C$6/12))))),MAX(0,F72+F72*'1. Your Debts'!$C$9/12-IF('1. Your Debts'!$F$9&gt;0,MIN('1. Your Debts'!$F$9,F72+F72*'1. Your Debts'!$C$9/12),MIN(MAX((F72+F72*'1. Your Debts'!$C$9/12)*'1. Your Debts'!$D$9,'1. Your Debts'!$E$9),F72+F72*'1. Your Debts'!$C$9/12)))))</f>
        <v>3104.78939913667</v>
      </c>
      <c r="G73" s="15" t="n">
        <f aca="false">B72*'1. Your Debts'!$C$5/12+C72*'1. Your Debts'!$C$7/12+D72*'1. Your Debts'!$C$8/12+E72*'1. Your Debts'!$C$6/12+F72*'1. Your Debts'!$C$9/12</f>
        <v>28.8165455146904</v>
      </c>
      <c r="H73" s="15" t="n">
        <f aca="false">SUM(B73:F73)</f>
        <v>3221.39052544136</v>
      </c>
    </row>
    <row r="74" customFormat="false" ht="15" hidden="false" customHeight="false" outlineLevel="0" collapsed="false">
      <c r="A74" s="10" t="n">
        <v>24</v>
      </c>
      <c r="B74" s="15" t="n">
        <f aca="false">MAX(0,MAX(0,B73+B73*'1. Your Debts'!$C$5/12-IF('1. Your Debts'!$F$5&gt;0,MIN('1. Your Debts'!$F$5,B73+B73*'1. Your Debts'!$C$5/12),MIN(MAX((B73+B73*'1. Your Debts'!$C$5/12)*'1. Your Debts'!$D$5,'1. Your Debts'!$E$5),B73+B73*'1. Your Debts'!$C$5/12)))-MIN('1. Your Debts'!$B$12,MAX(0,B73+B73*'1. Your Debts'!$C$5/12-IF('1. Your Debts'!$F$5&gt;0,MIN('1. Your Debts'!$F$5,B73+B73*'1. Your Debts'!$C$5/12),MIN(MAX((B73+B73*'1. Your Debts'!$C$5/12)*'1. Your Debts'!$D$5,'1. Your Debts'!$E$5),B73+B73*'1. Your Debts'!$C$5/12)))))</f>
        <v>0</v>
      </c>
      <c r="C74" s="15" t="n">
        <f aca="false">MAX(0,MAX(0,C73+C73*'1. Your Debts'!$C$7/12-IF('1. Your Debts'!$F$7&gt;0,MIN('1. Your Debts'!$F$7,C73+C73*'1. Your Debts'!$C$7/12),MIN(MAX((C73+C73*'1. Your Debts'!$C$7/12)*'1. Your Debts'!$D$7,'1. Your Debts'!$E$7),C73+C73*'1. Your Debts'!$C$7/12)))-MIN(MAX(0,'1. Your Debts'!$B$12-MIN('1. Your Debts'!$B$12,MAX(0,B73+B73*'1. Your Debts'!$C$5/12-IF('1. Your Debts'!$F$5&gt;0,MIN('1. Your Debts'!$F$5,B73+B73*'1. Your Debts'!$C$5/12),MIN(MAX((B73+B73*'1. Your Debts'!$C$5/12)*'1. Your Debts'!$D$5,'1. Your Debts'!$E$5),B73+B73*'1. Your Debts'!$C$5/12))))),MAX(0,C73+C73*'1. Your Debts'!$C$7/12-IF('1. Your Debts'!$F$7&gt;0,MIN('1. Your Debts'!$F$7,C73+C73*'1. Your Debts'!$C$7/12),MIN(MAX((C73+C73*'1. Your Debts'!$C$7/12)*'1. Your Debts'!$D$7,'1. Your Debts'!$E$7),C73+C73*'1. Your Debts'!$C$7/12)))))</f>
        <v>0</v>
      </c>
      <c r="D74" s="15" t="n">
        <f aca="false">MAX(0,MAX(0,D73+D73*'1. Your Debts'!$C$8/12-IF('1. Your Debts'!$F$8&gt;0,MIN('1. Your Debts'!$F$8,D73+D73*'1. Your Debts'!$C$8/12),MIN(MAX((D73+D73*'1. Your Debts'!$C$8/12)*'1. Your Debts'!$D$8,'1. Your Debts'!$E$8),D73+D73*'1. Your Debts'!$C$8/12)))-MIN(MAX(0,'1. Your Debts'!$B$12-MIN('1. Your Debts'!$B$12,MAX(0,B73+B73*'1. Your Debts'!$C$5/12-IF('1. Your Debts'!$F$5&gt;0,MIN('1. Your Debts'!$F$5,B73+B73*'1. Your Debts'!$C$5/12),MIN(MAX((B73+B73*'1. Your Debts'!$C$5/12)*'1. Your Debts'!$D$5,'1. Your Debts'!$E$5),B73+B73*'1. Your Debts'!$C$5/12)))+MAX(0,C73+C73*'1. Your Debts'!$C$7/12-IF('1. Your Debts'!$F$7&gt;0,MIN('1. Your Debts'!$F$7,C73+C73*'1. Your Debts'!$C$7/12),MIN(MAX((C73+C73*'1. Your Debts'!$C$7/12)*'1. Your Debts'!$D$7,'1. Your Debts'!$E$7),C73+C73*'1. Your Debts'!$C$7/12))))),MAX(0,D73+D73*'1. Your Debts'!$C$8/12-IF('1. Your Debts'!$F$8&gt;0,MIN('1. Your Debts'!$F$8,D73+D73*'1. Your Debts'!$C$8/12),MIN(MAX((D73+D73*'1. Your Debts'!$C$8/12)*'1. Your Debts'!$D$8,'1. Your Debts'!$E$8),D73+D73*'1. Your Debts'!$C$8/12)))))</f>
        <v>0</v>
      </c>
      <c r="E74" s="15" t="n">
        <f aca="false">MAX(0,MAX(0,E73+E73*'1. Your Debts'!$C$6/12-IF('1. Your Debts'!$F$6&gt;0,MIN('1. Your Debts'!$F$6,E73+E73*'1. Your Debts'!$C$6/12),MIN(MAX((E73+E73*'1. Your Debts'!$C$6/12)*'1. Your Debts'!$D$6,'1. Your Debts'!$E$6),E73+E73*'1. Your Debts'!$C$6/12)))-MIN(MAX(0,'1. Your Debts'!$B$12-MIN('1. Your Debts'!$B$12,MAX(0,B73+B73*'1. Your Debts'!$C$5/12-IF('1. Your Debts'!$F$5&gt;0,MIN('1. Your Debts'!$F$5,B73+B73*'1. Your Debts'!$C$5/12),MIN(MAX((B73+B73*'1. Your Debts'!$C$5/12)*'1. Your Debts'!$D$5,'1. Your Debts'!$E$5),B73+B73*'1. Your Debts'!$C$5/12)))+MAX(0,C73+C73*'1. Your Debts'!$C$7/12-IF('1. Your Debts'!$F$7&gt;0,MIN('1. Your Debts'!$F$7,C73+C73*'1. Your Debts'!$C$7/12),MIN(MAX((C73+C73*'1. Your Debts'!$C$7/12)*'1. Your Debts'!$D$7,'1. Your Debts'!$E$7),C73+C73*'1. Your Debts'!$C$7/12)))+MAX(0,D73+D73*'1. Your Debts'!$C$8/12-IF('1. Your Debts'!$F$8&gt;0,MIN('1. Your Debts'!$F$8,D73+D73*'1. Your Debts'!$C$8/12),MIN(MAX((D73+D73*'1. Your Debts'!$C$8/12)*'1. Your Debts'!$D$8,'1. Your Debts'!$E$8),D73+D73*'1. Your Debts'!$C$8/12))))),MAX(0,E73+E73*'1. Your Debts'!$C$6/12-IF('1. Your Debts'!$F$6&gt;0,MIN('1. Your Debts'!$F$6,E73+E73*'1. Your Debts'!$C$6/12),MIN(MAX((E73+E73*'1. Your Debts'!$C$6/12)*'1. Your Debts'!$D$6,'1. Your Debts'!$E$6),E73+E73*'1. Your Debts'!$C$6/12)))))</f>
        <v>0</v>
      </c>
      <c r="F74" s="15" t="n">
        <f aca="false">MAX(0,MAX(0,F73+F73*'1. Your Debts'!$C$9/12-IF('1. Your Debts'!$F$9&gt;0,MIN('1. Your Debts'!$F$9,F73+F73*'1. Your Debts'!$C$9/12),MIN(MAX((F73+F73*'1. Your Debts'!$C$9/12)*'1. Your Debts'!$D$9,'1. Your Debts'!$E$9),F73+F73*'1. Your Debts'!$C$9/12)))-MIN(MAX(0,'1. Your Debts'!$B$12-MIN('1. Your Debts'!$B$12,MAX(0,B73+B73*'1. Your Debts'!$C$5/12-IF('1. Your Debts'!$F$5&gt;0,MIN('1. Your Debts'!$F$5,B73+B73*'1. Your Debts'!$C$5/12),MIN(MAX((B73+B73*'1. Your Debts'!$C$5/12)*'1. Your Debts'!$D$5,'1. Your Debts'!$E$5),B73+B73*'1. Your Debts'!$C$5/12)))+MAX(0,C73+C73*'1. Your Debts'!$C$7/12-IF('1. Your Debts'!$F$7&gt;0,MIN('1. Your Debts'!$F$7,C73+C73*'1. Your Debts'!$C$7/12),MIN(MAX((C73+C73*'1. Your Debts'!$C$7/12)*'1. Your Debts'!$D$7,'1. Your Debts'!$E$7),C73+C73*'1. Your Debts'!$C$7/12)))+MAX(0,D73+D73*'1. Your Debts'!$C$8/12-IF('1. Your Debts'!$F$8&gt;0,MIN('1. Your Debts'!$F$8,D73+D73*'1. Your Debts'!$C$8/12),MIN(MAX((D73+D73*'1. Your Debts'!$C$8/12)*'1. Your Debts'!$D$8,'1. Your Debts'!$E$8),D73+D73*'1. Your Debts'!$C$8/12)))+MAX(0,E73+E73*'1. Your Debts'!$C$6/12-IF('1. Your Debts'!$F$6&gt;0,MIN('1. Your Debts'!$F$6,E73+E73*'1. Your Debts'!$C$6/12),MIN(MAX((E73+E73*'1. Your Debts'!$C$6/12)*'1. Your Debts'!$D$6,'1. Your Debts'!$E$6),E73+E73*'1. Your Debts'!$C$6/12))))),MAX(0,F73+F73*'1. Your Debts'!$C$9/12-IF('1. Your Debts'!$F$9&gt;0,MIN('1. Your Debts'!$F$9,F73+F73*'1. Your Debts'!$C$9/12),MIN(MAX((F73+F73*'1. Your Debts'!$C$9/12)*'1. Your Debts'!$D$9,'1. Your Debts'!$E$9),F73+F73*'1. Your Debts'!$C$9/12)))))</f>
        <v>2789.05552714599</v>
      </c>
      <c r="G74" s="15" t="n">
        <f aca="false">B73*'1. Your Debts'!$C$5/12+C73*'1. Your Debts'!$C$7/12+D73*'1. Your Debts'!$C$8/12+E73*'1. Your Debts'!$C$6/12+F73*'1. Your Debts'!$C$9/12</f>
        <v>22.6650017046309</v>
      </c>
      <c r="H74" s="15" t="n">
        <f aca="false">SUM(B74:F74)</f>
        <v>2789.05552714599</v>
      </c>
    </row>
    <row r="75" customFormat="false" ht="15" hidden="false" customHeight="false" outlineLevel="0" collapsed="false">
      <c r="A75" s="10" t="n">
        <v>25</v>
      </c>
      <c r="B75" s="15" t="n">
        <f aca="false">MAX(0,MAX(0,B74+B74*'1. Your Debts'!$C$5/12-IF('1. Your Debts'!$F$5&gt;0,MIN('1. Your Debts'!$F$5,B74+B74*'1. Your Debts'!$C$5/12),MIN(MAX((B74+B74*'1. Your Debts'!$C$5/12)*'1. Your Debts'!$D$5,'1. Your Debts'!$E$5),B74+B74*'1. Your Debts'!$C$5/12)))-MIN('1. Your Debts'!$B$12,MAX(0,B74+B74*'1. Your Debts'!$C$5/12-IF('1. Your Debts'!$F$5&gt;0,MIN('1. Your Debts'!$F$5,B74+B74*'1. Your Debts'!$C$5/12),MIN(MAX((B74+B74*'1. Your Debts'!$C$5/12)*'1. Your Debts'!$D$5,'1. Your Debts'!$E$5),B74+B74*'1. Your Debts'!$C$5/12)))))</f>
        <v>0</v>
      </c>
      <c r="C75" s="15" t="n">
        <f aca="false">MAX(0,MAX(0,C74+C74*'1. Your Debts'!$C$7/12-IF('1. Your Debts'!$F$7&gt;0,MIN('1. Your Debts'!$F$7,C74+C74*'1. Your Debts'!$C$7/12),MIN(MAX((C74+C74*'1. Your Debts'!$C$7/12)*'1. Your Debts'!$D$7,'1. Your Debts'!$E$7),C74+C74*'1. Your Debts'!$C$7/12)))-MIN(MAX(0,'1. Your Debts'!$B$12-MIN('1. Your Debts'!$B$12,MAX(0,B74+B74*'1. Your Debts'!$C$5/12-IF('1. Your Debts'!$F$5&gt;0,MIN('1. Your Debts'!$F$5,B74+B74*'1. Your Debts'!$C$5/12),MIN(MAX((B74+B74*'1. Your Debts'!$C$5/12)*'1. Your Debts'!$D$5,'1. Your Debts'!$E$5),B74+B74*'1. Your Debts'!$C$5/12))))),MAX(0,C74+C74*'1. Your Debts'!$C$7/12-IF('1. Your Debts'!$F$7&gt;0,MIN('1. Your Debts'!$F$7,C74+C74*'1. Your Debts'!$C$7/12),MIN(MAX((C74+C74*'1. Your Debts'!$C$7/12)*'1. Your Debts'!$D$7,'1. Your Debts'!$E$7),C74+C74*'1. Your Debts'!$C$7/12)))))</f>
        <v>0</v>
      </c>
      <c r="D75" s="15" t="n">
        <f aca="false">MAX(0,MAX(0,D74+D74*'1. Your Debts'!$C$8/12-IF('1. Your Debts'!$F$8&gt;0,MIN('1. Your Debts'!$F$8,D74+D74*'1. Your Debts'!$C$8/12),MIN(MAX((D74+D74*'1. Your Debts'!$C$8/12)*'1. Your Debts'!$D$8,'1. Your Debts'!$E$8),D74+D74*'1. Your Debts'!$C$8/12)))-MIN(MAX(0,'1. Your Debts'!$B$12-MIN('1. Your Debts'!$B$12,MAX(0,B74+B74*'1. Your Debts'!$C$5/12-IF('1. Your Debts'!$F$5&gt;0,MIN('1. Your Debts'!$F$5,B74+B74*'1. Your Debts'!$C$5/12),MIN(MAX((B74+B74*'1. Your Debts'!$C$5/12)*'1. Your Debts'!$D$5,'1. Your Debts'!$E$5),B74+B74*'1. Your Debts'!$C$5/12)))+MAX(0,C74+C74*'1. Your Debts'!$C$7/12-IF('1. Your Debts'!$F$7&gt;0,MIN('1. Your Debts'!$F$7,C74+C74*'1. Your Debts'!$C$7/12),MIN(MAX((C74+C74*'1. Your Debts'!$C$7/12)*'1. Your Debts'!$D$7,'1. Your Debts'!$E$7),C74+C74*'1. Your Debts'!$C$7/12))))),MAX(0,D74+D74*'1. Your Debts'!$C$8/12-IF('1. Your Debts'!$F$8&gt;0,MIN('1. Your Debts'!$F$8,D74+D74*'1. Your Debts'!$C$8/12),MIN(MAX((D74+D74*'1. Your Debts'!$C$8/12)*'1. Your Debts'!$D$8,'1. Your Debts'!$E$8),D74+D74*'1. Your Debts'!$C$8/12)))))</f>
        <v>0</v>
      </c>
      <c r="E75" s="15" t="n">
        <f aca="false">MAX(0,MAX(0,E74+E74*'1. Your Debts'!$C$6/12-IF('1. Your Debts'!$F$6&gt;0,MIN('1. Your Debts'!$F$6,E74+E74*'1. Your Debts'!$C$6/12),MIN(MAX((E74+E74*'1. Your Debts'!$C$6/12)*'1. Your Debts'!$D$6,'1. Your Debts'!$E$6),E74+E74*'1. Your Debts'!$C$6/12)))-MIN(MAX(0,'1. Your Debts'!$B$12-MIN('1. Your Debts'!$B$12,MAX(0,B74+B74*'1. Your Debts'!$C$5/12-IF('1. Your Debts'!$F$5&gt;0,MIN('1. Your Debts'!$F$5,B74+B74*'1. Your Debts'!$C$5/12),MIN(MAX((B74+B74*'1. Your Debts'!$C$5/12)*'1. Your Debts'!$D$5,'1. Your Debts'!$E$5),B74+B74*'1. Your Debts'!$C$5/12)))+MAX(0,C74+C74*'1. Your Debts'!$C$7/12-IF('1. Your Debts'!$F$7&gt;0,MIN('1. Your Debts'!$F$7,C74+C74*'1. Your Debts'!$C$7/12),MIN(MAX((C74+C74*'1. Your Debts'!$C$7/12)*'1. Your Debts'!$D$7,'1. Your Debts'!$E$7),C74+C74*'1. Your Debts'!$C$7/12)))+MAX(0,D74+D74*'1. Your Debts'!$C$8/12-IF('1. Your Debts'!$F$8&gt;0,MIN('1. Your Debts'!$F$8,D74+D74*'1. Your Debts'!$C$8/12),MIN(MAX((D74+D74*'1. Your Debts'!$C$8/12)*'1. Your Debts'!$D$8,'1. Your Debts'!$E$8),D74+D74*'1. Your Debts'!$C$8/12))))),MAX(0,E74+E74*'1. Your Debts'!$C$6/12-IF('1. Your Debts'!$F$6&gt;0,MIN('1. Your Debts'!$F$6,E74+E74*'1. Your Debts'!$C$6/12),MIN(MAX((E74+E74*'1. Your Debts'!$C$6/12)*'1. Your Debts'!$D$6,'1. Your Debts'!$E$6),E74+E74*'1. Your Debts'!$C$6/12)))))</f>
        <v>0</v>
      </c>
      <c r="F75" s="15" t="n">
        <f aca="false">MAX(0,MAX(0,F74+F74*'1. Your Debts'!$C$9/12-IF('1. Your Debts'!$F$9&gt;0,MIN('1. Your Debts'!$F$9,F74+F74*'1. Your Debts'!$C$9/12),MIN(MAX((F74+F74*'1. Your Debts'!$C$9/12)*'1. Your Debts'!$D$9,'1. Your Debts'!$E$9),F74+F74*'1. Your Debts'!$C$9/12)))-MIN(MAX(0,'1. Your Debts'!$B$12-MIN('1. Your Debts'!$B$12,MAX(0,B74+B74*'1. Your Debts'!$C$5/12-IF('1. Your Debts'!$F$5&gt;0,MIN('1. Your Debts'!$F$5,B74+B74*'1. Your Debts'!$C$5/12),MIN(MAX((B74+B74*'1. Your Debts'!$C$5/12)*'1. Your Debts'!$D$5,'1. Your Debts'!$E$5),B74+B74*'1. Your Debts'!$C$5/12)))+MAX(0,C74+C74*'1. Your Debts'!$C$7/12-IF('1. Your Debts'!$F$7&gt;0,MIN('1. Your Debts'!$F$7,C74+C74*'1. Your Debts'!$C$7/12),MIN(MAX((C74+C74*'1. Your Debts'!$C$7/12)*'1. Your Debts'!$D$7,'1. Your Debts'!$E$7),C74+C74*'1. Your Debts'!$C$7/12)))+MAX(0,D74+D74*'1. Your Debts'!$C$8/12-IF('1. Your Debts'!$F$8&gt;0,MIN('1. Your Debts'!$F$8,D74+D74*'1. Your Debts'!$C$8/12),MIN(MAX((D74+D74*'1. Your Debts'!$C$8/12)*'1. Your Debts'!$D$8,'1. Your Debts'!$E$8),D74+D74*'1. Your Debts'!$C$8/12)))+MAX(0,E74+E74*'1. Your Debts'!$C$6/12-IF('1. Your Debts'!$F$6&gt;0,MIN('1. Your Debts'!$F$6,E74+E74*'1. Your Debts'!$C$6/12),MIN(MAX((E74+E74*'1. Your Debts'!$C$6/12)*'1. Your Debts'!$D$6,'1. Your Debts'!$E$6),E74+E74*'1. Your Debts'!$C$6/12))))),MAX(0,F74+F74*'1. Your Debts'!$C$9/12-IF('1. Your Debts'!$F$9&gt;0,MIN('1. Your Debts'!$F$9,F74+F74*'1. Your Debts'!$C$9/12),MIN(MAX((F74+F74*'1. Your Debts'!$C$9/12)*'1. Your Debts'!$D$9,'1. Your Debts'!$E$9),F74+F74*'1. Your Debts'!$C$9/12)))))</f>
        <v>2377.41680936637</v>
      </c>
      <c r="G75" s="15" t="n">
        <f aca="false">B74*'1. Your Debts'!$C$5/12+C74*'1. Your Debts'!$C$7/12+D74*'1. Your Debts'!$C$8/12+E74*'1. Your Debts'!$C$6/12+F74*'1. Your Debts'!$C$9/12</f>
        <v>18.3612822203778</v>
      </c>
      <c r="H75" s="15" t="n">
        <f aca="false">SUM(B75:F75)</f>
        <v>2377.41680936637</v>
      </c>
    </row>
    <row r="76" customFormat="false" ht="15" hidden="false" customHeight="false" outlineLevel="0" collapsed="false">
      <c r="A76" s="10" t="n">
        <v>26</v>
      </c>
      <c r="B76" s="15" t="n">
        <f aca="false">MAX(0,MAX(0,B75+B75*'1. Your Debts'!$C$5/12-IF('1. Your Debts'!$F$5&gt;0,MIN('1. Your Debts'!$F$5,B75+B75*'1. Your Debts'!$C$5/12),MIN(MAX((B75+B75*'1. Your Debts'!$C$5/12)*'1. Your Debts'!$D$5,'1. Your Debts'!$E$5),B75+B75*'1. Your Debts'!$C$5/12)))-MIN('1. Your Debts'!$B$12,MAX(0,B75+B75*'1. Your Debts'!$C$5/12-IF('1. Your Debts'!$F$5&gt;0,MIN('1. Your Debts'!$F$5,B75+B75*'1. Your Debts'!$C$5/12),MIN(MAX((B75+B75*'1. Your Debts'!$C$5/12)*'1. Your Debts'!$D$5,'1. Your Debts'!$E$5),B75+B75*'1. Your Debts'!$C$5/12)))))</f>
        <v>0</v>
      </c>
      <c r="C76" s="15" t="n">
        <f aca="false">MAX(0,MAX(0,C75+C75*'1. Your Debts'!$C$7/12-IF('1. Your Debts'!$F$7&gt;0,MIN('1. Your Debts'!$F$7,C75+C75*'1. Your Debts'!$C$7/12),MIN(MAX((C75+C75*'1. Your Debts'!$C$7/12)*'1. Your Debts'!$D$7,'1. Your Debts'!$E$7),C75+C75*'1. Your Debts'!$C$7/12)))-MIN(MAX(0,'1. Your Debts'!$B$12-MIN('1. Your Debts'!$B$12,MAX(0,B75+B75*'1. Your Debts'!$C$5/12-IF('1. Your Debts'!$F$5&gt;0,MIN('1. Your Debts'!$F$5,B75+B75*'1. Your Debts'!$C$5/12),MIN(MAX((B75+B75*'1. Your Debts'!$C$5/12)*'1. Your Debts'!$D$5,'1. Your Debts'!$E$5),B75+B75*'1. Your Debts'!$C$5/12))))),MAX(0,C75+C75*'1. Your Debts'!$C$7/12-IF('1. Your Debts'!$F$7&gt;0,MIN('1. Your Debts'!$F$7,C75+C75*'1. Your Debts'!$C$7/12),MIN(MAX((C75+C75*'1. Your Debts'!$C$7/12)*'1. Your Debts'!$D$7,'1. Your Debts'!$E$7),C75+C75*'1. Your Debts'!$C$7/12)))))</f>
        <v>0</v>
      </c>
      <c r="D76" s="15" t="n">
        <f aca="false">MAX(0,MAX(0,D75+D75*'1. Your Debts'!$C$8/12-IF('1. Your Debts'!$F$8&gt;0,MIN('1. Your Debts'!$F$8,D75+D75*'1. Your Debts'!$C$8/12),MIN(MAX((D75+D75*'1. Your Debts'!$C$8/12)*'1. Your Debts'!$D$8,'1. Your Debts'!$E$8),D75+D75*'1. Your Debts'!$C$8/12)))-MIN(MAX(0,'1. Your Debts'!$B$12-MIN('1. Your Debts'!$B$12,MAX(0,B75+B75*'1. Your Debts'!$C$5/12-IF('1. Your Debts'!$F$5&gt;0,MIN('1. Your Debts'!$F$5,B75+B75*'1. Your Debts'!$C$5/12),MIN(MAX((B75+B75*'1. Your Debts'!$C$5/12)*'1. Your Debts'!$D$5,'1. Your Debts'!$E$5),B75+B75*'1. Your Debts'!$C$5/12)))+MAX(0,C75+C75*'1. Your Debts'!$C$7/12-IF('1. Your Debts'!$F$7&gt;0,MIN('1. Your Debts'!$F$7,C75+C75*'1. Your Debts'!$C$7/12),MIN(MAX((C75+C75*'1. Your Debts'!$C$7/12)*'1. Your Debts'!$D$7,'1. Your Debts'!$E$7),C75+C75*'1. Your Debts'!$C$7/12))))),MAX(0,D75+D75*'1. Your Debts'!$C$8/12-IF('1. Your Debts'!$F$8&gt;0,MIN('1. Your Debts'!$F$8,D75+D75*'1. Your Debts'!$C$8/12),MIN(MAX((D75+D75*'1. Your Debts'!$C$8/12)*'1. Your Debts'!$D$8,'1. Your Debts'!$E$8),D75+D75*'1. Your Debts'!$C$8/12)))))</f>
        <v>0</v>
      </c>
      <c r="E76" s="15" t="n">
        <f aca="false">MAX(0,MAX(0,E75+E75*'1. Your Debts'!$C$6/12-IF('1. Your Debts'!$F$6&gt;0,MIN('1. Your Debts'!$F$6,E75+E75*'1. Your Debts'!$C$6/12),MIN(MAX((E75+E75*'1. Your Debts'!$C$6/12)*'1. Your Debts'!$D$6,'1. Your Debts'!$E$6),E75+E75*'1. Your Debts'!$C$6/12)))-MIN(MAX(0,'1. Your Debts'!$B$12-MIN('1. Your Debts'!$B$12,MAX(0,B75+B75*'1. Your Debts'!$C$5/12-IF('1. Your Debts'!$F$5&gt;0,MIN('1. Your Debts'!$F$5,B75+B75*'1. Your Debts'!$C$5/12),MIN(MAX((B75+B75*'1. Your Debts'!$C$5/12)*'1. Your Debts'!$D$5,'1. Your Debts'!$E$5),B75+B75*'1. Your Debts'!$C$5/12)))+MAX(0,C75+C75*'1. Your Debts'!$C$7/12-IF('1. Your Debts'!$F$7&gt;0,MIN('1. Your Debts'!$F$7,C75+C75*'1. Your Debts'!$C$7/12),MIN(MAX((C75+C75*'1. Your Debts'!$C$7/12)*'1. Your Debts'!$D$7,'1. Your Debts'!$E$7),C75+C75*'1. Your Debts'!$C$7/12)))+MAX(0,D75+D75*'1. Your Debts'!$C$8/12-IF('1. Your Debts'!$F$8&gt;0,MIN('1. Your Debts'!$F$8,D75+D75*'1. Your Debts'!$C$8/12),MIN(MAX((D75+D75*'1. Your Debts'!$C$8/12)*'1. Your Debts'!$D$8,'1. Your Debts'!$E$8),D75+D75*'1. Your Debts'!$C$8/12))))),MAX(0,E75+E75*'1. Your Debts'!$C$6/12-IF('1. Your Debts'!$F$6&gt;0,MIN('1. Your Debts'!$F$6,E75+E75*'1. Your Debts'!$C$6/12),MIN(MAX((E75+E75*'1. Your Debts'!$C$6/12)*'1. Your Debts'!$D$6,'1. Your Debts'!$E$6),E75+E75*'1. Your Debts'!$C$6/12)))))</f>
        <v>0</v>
      </c>
      <c r="F76" s="15" t="n">
        <f aca="false">MAX(0,MAX(0,F75+F75*'1. Your Debts'!$C$9/12-IF('1. Your Debts'!$F$9&gt;0,MIN('1. Your Debts'!$F$9,F75+F75*'1. Your Debts'!$C$9/12),MIN(MAX((F75+F75*'1. Your Debts'!$C$9/12)*'1. Your Debts'!$D$9,'1. Your Debts'!$E$9),F75+F75*'1. Your Debts'!$C$9/12)))-MIN(MAX(0,'1. Your Debts'!$B$12-MIN('1. Your Debts'!$B$12,MAX(0,B75+B75*'1. Your Debts'!$C$5/12-IF('1. Your Debts'!$F$5&gt;0,MIN('1. Your Debts'!$F$5,B75+B75*'1. Your Debts'!$C$5/12),MIN(MAX((B75+B75*'1. Your Debts'!$C$5/12)*'1. Your Debts'!$D$5,'1. Your Debts'!$E$5),B75+B75*'1. Your Debts'!$C$5/12)))+MAX(0,C75+C75*'1. Your Debts'!$C$7/12-IF('1. Your Debts'!$F$7&gt;0,MIN('1. Your Debts'!$F$7,C75+C75*'1. Your Debts'!$C$7/12),MIN(MAX((C75+C75*'1. Your Debts'!$C$7/12)*'1. Your Debts'!$D$7,'1. Your Debts'!$E$7),C75+C75*'1. Your Debts'!$C$7/12)))+MAX(0,D75+D75*'1. Your Debts'!$C$8/12-IF('1. Your Debts'!$F$8&gt;0,MIN('1. Your Debts'!$F$8,D75+D75*'1. Your Debts'!$C$8/12),MIN(MAX((D75+D75*'1. Your Debts'!$C$8/12)*'1. Your Debts'!$D$8,'1. Your Debts'!$E$8),D75+D75*'1. Your Debts'!$C$8/12)))+MAX(0,E75+E75*'1. Your Debts'!$C$6/12-IF('1. Your Debts'!$F$6&gt;0,MIN('1. Your Debts'!$F$6,E75+E75*'1. Your Debts'!$C$6/12),MIN(MAX((E75+E75*'1. Your Debts'!$C$6/12)*'1. Your Debts'!$D$6,'1. Your Debts'!$E$6),E75+E75*'1. Your Debts'!$C$6/12))))),MAX(0,F75+F75*'1. Your Debts'!$C$9/12-IF('1. Your Debts'!$F$9&gt;0,MIN('1. Your Debts'!$F$9,F75+F75*'1. Your Debts'!$C$9/12),MIN(MAX((F75+F75*'1. Your Debts'!$C$9/12)*'1. Your Debts'!$D$9,'1. Your Debts'!$E$9),F75+F75*'1. Your Debts'!$C$9/12)))))</f>
        <v>1963.0681366947</v>
      </c>
      <c r="G76" s="15" t="n">
        <f aca="false">B75*'1. Your Debts'!$C$5/12+C75*'1. Your Debts'!$C$7/12+D75*'1. Your Debts'!$C$8/12+E75*'1. Your Debts'!$C$6/12+F75*'1. Your Debts'!$C$9/12</f>
        <v>15.6513273283286</v>
      </c>
      <c r="H76" s="15" t="n">
        <f aca="false">SUM(B76:F76)</f>
        <v>1963.0681366947</v>
      </c>
    </row>
    <row r="77" customFormat="false" ht="15" hidden="false" customHeight="false" outlineLevel="0" collapsed="false">
      <c r="A77" s="10" t="n">
        <v>27</v>
      </c>
      <c r="B77" s="15" t="n">
        <f aca="false">MAX(0,MAX(0,B76+B76*'1. Your Debts'!$C$5/12-IF('1. Your Debts'!$F$5&gt;0,MIN('1. Your Debts'!$F$5,B76+B76*'1. Your Debts'!$C$5/12),MIN(MAX((B76+B76*'1. Your Debts'!$C$5/12)*'1. Your Debts'!$D$5,'1. Your Debts'!$E$5),B76+B76*'1. Your Debts'!$C$5/12)))-MIN('1. Your Debts'!$B$12,MAX(0,B76+B76*'1. Your Debts'!$C$5/12-IF('1. Your Debts'!$F$5&gt;0,MIN('1. Your Debts'!$F$5,B76+B76*'1. Your Debts'!$C$5/12),MIN(MAX((B76+B76*'1. Your Debts'!$C$5/12)*'1. Your Debts'!$D$5,'1. Your Debts'!$E$5),B76+B76*'1. Your Debts'!$C$5/12)))))</f>
        <v>0</v>
      </c>
      <c r="C77" s="15" t="n">
        <f aca="false">MAX(0,MAX(0,C76+C76*'1. Your Debts'!$C$7/12-IF('1. Your Debts'!$F$7&gt;0,MIN('1. Your Debts'!$F$7,C76+C76*'1. Your Debts'!$C$7/12),MIN(MAX((C76+C76*'1. Your Debts'!$C$7/12)*'1. Your Debts'!$D$7,'1. Your Debts'!$E$7),C76+C76*'1. Your Debts'!$C$7/12)))-MIN(MAX(0,'1. Your Debts'!$B$12-MIN('1. Your Debts'!$B$12,MAX(0,B76+B76*'1. Your Debts'!$C$5/12-IF('1. Your Debts'!$F$5&gt;0,MIN('1. Your Debts'!$F$5,B76+B76*'1. Your Debts'!$C$5/12),MIN(MAX((B76+B76*'1. Your Debts'!$C$5/12)*'1. Your Debts'!$D$5,'1. Your Debts'!$E$5),B76+B76*'1. Your Debts'!$C$5/12))))),MAX(0,C76+C76*'1. Your Debts'!$C$7/12-IF('1. Your Debts'!$F$7&gt;0,MIN('1. Your Debts'!$F$7,C76+C76*'1. Your Debts'!$C$7/12),MIN(MAX((C76+C76*'1. Your Debts'!$C$7/12)*'1. Your Debts'!$D$7,'1. Your Debts'!$E$7),C76+C76*'1. Your Debts'!$C$7/12)))))</f>
        <v>0</v>
      </c>
      <c r="D77" s="15" t="n">
        <f aca="false">MAX(0,MAX(0,D76+D76*'1. Your Debts'!$C$8/12-IF('1. Your Debts'!$F$8&gt;0,MIN('1. Your Debts'!$F$8,D76+D76*'1. Your Debts'!$C$8/12),MIN(MAX((D76+D76*'1. Your Debts'!$C$8/12)*'1. Your Debts'!$D$8,'1. Your Debts'!$E$8),D76+D76*'1. Your Debts'!$C$8/12)))-MIN(MAX(0,'1. Your Debts'!$B$12-MIN('1. Your Debts'!$B$12,MAX(0,B76+B76*'1. Your Debts'!$C$5/12-IF('1. Your Debts'!$F$5&gt;0,MIN('1. Your Debts'!$F$5,B76+B76*'1. Your Debts'!$C$5/12),MIN(MAX((B76+B76*'1. Your Debts'!$C$5/12)*'1. Your Debts'!$D$5,'1. Your Debts'!$E$5),B76+B76*'1. Your Debts'!$C$5/12)))+MAX(0,C76+C76*'1. Your Debts'!$C$7/12-IF('1. Your Debts'!$F$7&gt;0,MIN('1. Your Debts'!$F$7,C76+C76*'1. Your Debts'!$C$7/12),MIN(MAX((C76+C76*'1. Your Debts'!$C$7/12)*'1. Your Debts'!$D$7,'1. Your Debts'!$E$7),C76+C76*'1. Your Debts'!$C$7/12))))),MAX(0,D76+D76*'1. Your Debts'!$C$8/12-IF('1. Your Debts'!$F$8&gt;0,MIN('1. Your Debts'!$F$8,D76+D76*'1. Your Debts'!$C$8/12),MIN(MAX((D76+D76*'1. Your Debts'!$C$8/12)*'1. Your Debts'!$D$8,'1. Your Debts'!$E$8),D76+D76*'1. Your Debts'!$C$8/12)))))</f>
        <v>0</v>
      </c>
      <c r="E77" s="15" t="n">
        <f aca="false">MAX(0,MAX(0,E76+E76*'1. Your Debts'!$C$6/12-IF('1. Your Debts'!$F$6&gt;0,MIN('1. Your Debts'!$F$6,E76+E76*'1. Your Debts'!$C$6/12),MIN(MAX((E76+E76*'1. Your Debts'!$C$6/12)*'1. Your Debts'!$D$6,'1. Your Debts'!$E$6),E76+E76*'1. Your Debts'!$C$6/12)))-MIN(MAX(0,'1. Your Debts'!$B$12-MIN('1. Your Debts'!$B$12,MAX(0,B76+B76*'1. Your Debts'!$C$5/12-IF('1. Your Debts'!$F$5&gt;0,MIN('1. Your Debts'!$F$5,B76+B76*'1. Your Debts'!$C$5/12),MIN(MAX((B76+B76*'1. Your Debts'!$C$5/12)*'1. Your Debts'!$D$5,'1. Your Debts'!$E$5),B76+B76*'1. Your Debts'!$C$5/12)))+MAX(0,C76+C76*'1. Your Debts'!$C$7/12-IF('1. Your Debts'!$F$7&gt;0,MIN('1. Your Debts'!$F$7,C76+C76*'1. Your Debts'!$C$7/12),MIN(MAX((C76+C76*'1. Your Debts'!$C$7/12)*'1. Your Debts'!$D$7,'1. Your Debts'!$E$7),C76+C76*'1. Your Debts'!$C$7/12)))+MAX(0,D76+D76*'1. Your Debts'!$C$8/12-IF('1. Your Debts'!$F$8&gt;0,MIN('1. Your Debts'!$F$8,D76+D76*'1. Your Debts'!$C$8/12),MIN(MAX((D76+D76*'1. Your Debts'!$C$8/12)*'1. Your Debts'!$D$8,'1. Your Debts'!$E$8),D76+D76*'1. Your Debts'!$C$8/12))))),MAX(0,E76+E76*'1. Your Debts'!$C$6/12-IF('1. Your Debts'!$F$6&gt;0,MIN('1. Your Debts'!$F$6,E76+E76*'1. Your Debts'!$C$6/12),MIN(MAX((E76+E76*'1. Your Debts'!$C$6/12)*'1. Your Debts'!$D$6,'1. Your Debts'!$E$6),E76+E76*'1. Your Debts'!$C$6/12)))))</f>
        <v>0</v>
      </c>
      <c r="F77" s="15" t="n">
        <f aca="false">MAX(0,MAX(0,F76+F76*'1. Your Debts'!$C$9/12-IF('1. Your Debts'!$F$9&gt;0,MIN('1. Your Debts'!$F$9,F76+F76*'1. Your Debts'!$C$9/12),MIN(MAX((F76+F76*'1. Your Debts'!$C$9/12)*'1. Your Debts'!$D$9,'1. Your Debts'!$E$9),F76+F76*'1. Your Debts'!$C$9/12)))-MIN(MAX(0,'1. Your Debts'!$B$12-MIN('1. Your Debts'!$B$12,MAX(0,B76+B76*'1. Your Debts'!$C$5/12-IF('1. Your Debts'!$F$5&gt;0,MIN('1. Your Debts'!$F$5,B76+B76*'1. Your Debts'!$C$5/12),MIN(MAX((B76+B76*'1. Your Debts'!$C$5/12)*'1. Your Debts'!$D$5,'1. Your Debts'!$E$5),B76+B76*'1. Your Debts'!$C$5/12)))+MAX(0,C76+C76*'1. Your Debts'!$C$7/12-IF('1. Your Debts'!$F$7&gt;0,MIN('1. Your Debts'!$F$7,C76+C76*'1. Your Debts'!$C$7/12),MIN(MAX((C76+C76*'1. Your Debts'!$C$7/12)*'1. Your Debts'!$D$7,'1. Your Debts'!$E$7),C76+C76*'1. Your Debts'!$C$7/12)))+MAX(0,D76+D76*'1. Your Debts'!$C$8/12-IF('1. Your Debts'!$F$8&gt;0,MIN('1. Your Debts'!$F$8,D76+D76*'1. Your Debts'!$C$8/12),MIN(MAX((D76+D76*'1. Your Debts'!$C$8/12)*'1. Your Debts'!$D$8,'1. Your Debts'!$E$8),D76+D76*'1. Your Debts'!$C$8/12)))+MAX(0,E76+E76*'1. Your Debts'!$C$6/12-IF('1. Your Debts'!$F$6&gt;0,MIN('1. Your Debts'!$F$6,E76+E76*'1. Your Debts'!$C$6/12),MIN(MAX((E76+E76*'1. Your Debts'!$C$6/12)*'1. Your Debts'!$D$6,'1. Your Debts'!$E$6),E76+E76*'1. Your Debts'!$C$6/12))))),MAX(0,F76+F76*'1. Your Debts'!$C$9/12-IF('1. Your Debts'!$F$9&gt;0,MIN('1. Your Debts'!$F$9,F76+F76*'1. Your Debts'!$C$9/12),MIN(MAX((F76+F76*'1. Your Debts'!$C$9/12)*'1. Your Debts'!$D$9,'1. Your Debts'!$E$9),F76+F76*'1. Your Debts'!$C$9/12)))))</f>
        <v>1545.99166859461</v>
      </c>
      <c r="G77" s="15" t="n">
        <f aca="false">B76*'1. Your Debts'!$C$5/12+C76*'1. Your Debts'!$C$7/12+D76*'1. Your Debts'!$C$8/12+E76*'1. Your Debts'!$C$6/12+F76*'1. Your Debts'!$C$9/12</f>
        <v>12.9235318999068</v>
      </c>
      <c r="H77" s="15" t="n">
        <f aca="false">SUM(B77:F77)</f>
        <v>1545.99166859461</v>
      </c>
    </row>
    <row r="78" customFormat="false" ht="15" hidden="false" customHeight="false" outlineLevel="0" collapsed="false">
      <c r="A78" s="10" t="n">
        <v>28</v>
      </c>
      <c r="B78" s="15" t="n">
        <f aca="false">MAX(0,MAX(0,B77+B77*'1. Your Debts'!$C$5/12-IF('1. Your Debts'!$F$5&gt;0,MIN('1. Your Debts'!$F$5,B77+B77*'1. Your Debts'!$C$5/12),MIN(MAX((B77+B77*'1. Your Debts'!$C$5/12)*'1. Your Debts'!$D$5,'1. Your Debts'!$E$5),B77+B77*'1. Your Debts'!$C$5/12)))-MIN('1. Your Debts'!$B$12,MAX(0,B77+B77*'1. Your Debts'!$C$5/12-IF('1. Your Debts'!$F$5&gt;0,MIN('1. Your Debts'!$F$5,B77+B77*'1. Your Debts'!$C$5/12),MIN(MAX((B77+B77*'1. Your Debts'!$C$5/12)*'1. Your Debts'!$D$5,'1. Your Debts'!$E$5),B77+B77*'1. Your Debts'!$C$5/12)))))</f>
        <v>0</v>
      </c>
      <c r="C78" s="15" t="n">
        <f aca="false">MAX(0,MAX(0,C77+C77*'1. Your Debts'!$C$7/12-IF('1. Your Debts'!$F$7&gt;0,MIN('1. Your Debts'!$F$7,C77+C77*'1. Your Debts'!$C$7/12),MIN(MAX((C77+C77*'1. Your Debts'!$C$7/12)*'1. Your Debts'!$D$7,'1. Your Debts'!$E$7),C77+C77*'1. Your Debts'!$C$7/12)))-MIN(MAX(0,'1. Your Debts'!$B$12-MIN('1. Your Debts'!$B$12,MAX(0,B77+B77*'1. Your Debts'!$C$5/12-IF('1. Your Debts'!$F$5&gt;0,MIN('1. Your Debts'!$F$5,B77+B77*'1. Your Debts'!$C$5/12),MIN(MAX((B77+B77*'1. Your Debts'!$C$5/12)*'1. Your Debts'!$D$5,'1. Your Debts'!$E$5),B77+B77*'1. Your Debts'!$C$5/12))))),MAX(0,C77+C77*'1. Your Debts'!$C$7/12-IF('1. Your Debts'!$F$7&gt;0,MIN('1. Your Debts'!$F$7,C77+C77*'1. Your Debts'!$C$7/12),MIN(MAX((C77+C77*'1. Your Debts'!$C$7/12)*'1. Your Debts'!$D$7,'1. Your Debts'!$E$7),C77+C77*'1. Your Debts'!$C$7/12)))))</f>
        <v>0</v>
      </c>
      <c r="D78" s="15" t="n">
        <f aca="false">MAX(0,MAX(0,D77+D77*'1. Your Debts'!$C$8/12-IF('1. Your Debts'!$F$8&gt;0,MIN('1. Your Debts'!$F$8,D77+D77*'1. Your Debts'!$C$8/12),MIN(MAX((D77+D77*'1. Your Debts'!$C$8/12)*'1. Your Debts'!$D$8,'1. Your Debts'!$E$8),D77+D77*'1. Your Debts'!$C$8/12)))-MIN(MAX(0,'1. Your Debts'!$B$12-MIN('1. Your Debts'!$B$12,MAX(0,B77+B77*'1. Your Debts'!$C$5/12-IF('1. Your Debts'!$F$5&gt;0,MIN('1. Your Debts'!$F$5,B77+B77*'1. Your Debts'!$C$5/12),MIN(MAX((B77+B77*'1. Your Debts'!$C$5/12)*'1. Your Debts'!$D$5,'1. Your Debts'!$E$5),B77+B77*'1. Your Debts'!$C$5/12)))+MAX(0,C77+C77*'1. Your Debts'!$C$7/12-IF('1. Your Debts'!$F$7&gt;0,MIN('1. Your Debts'!$F$7,C77+C77*'1. Your Debts'!$C$7/12),MIN(MAX((C77+C77*'1. Your Debts'!$C$7/12)*'1. Your Debts'!$D$7,'1. Your Debts'!$E$7),C77+C77*'1. Your Debts'!$C$7/12))))),MAX(0,D77+D77*'1. Your Debts'!$C$8/12-IF('1. Your Debts'!$F$8&gt;0,MIN('1. Your Debts'!$F$8,D77+D77*'1. Your Debts'!$C$8/12),MIN(MAX((D77+D77*'1. Your Debts'!$C$8/12)*'1. Your Debts'!$D$8,'1. Your Debts'!$E$8),D77+D77*'1. Your Debts'!$C$8/12)))))</f>
        <v>0</v>
      </c>
      <c r="E78" s="15" t="n">
        <f aca="false">MAX(0,MAX(0,E77+E77*'1. Your Debts'!$C$6/12-IF('1. Your Debts'!$F$6&gt;0,MIN('1. Your Debts'!$F$6,E77+E77*'1. Your Debts'!$C$6/12),MIN(MAX((E77+E77*'1. Your Debts'!$C$6/12)*'1. Your Debts'!$D$6,'1. Your Debts'!$E$6),E77+E77*'1. Your Debts'!$C$6/12)))-MIN(MAX(0,'1. Your Debts'!$B$12-MIN('1. Your Debts'!$B$12,MAX(0,B77+B77*'1. Your Debts'!$C$5/12-IF('1. Your Debts'!$F$5&gt;0,MIN('1. Your Debts'!$F$5,B77+B77*'1. Your Debts'!$C$5/12),MIN(MAX((B77+B77*'1. Your Debts'!$C$5/12)*'1. Your Debts'!$D$5,'1. Your Debts'!$E$5),B77+B77*'1. Your Debts'!$C$5/12)))+MAX(0,C77+C77*'1. Your Debts'!$C$7/12-IF('1. Your Debts'!$F$7&gt;0,MIN('1. Your Debts'!$F$7,C77+C77*'1. Your Debts'!$C$7/12),MIN(MAX((C77+C77*'1. Your Debts'!$C$7/12)*'1. Your Debts'!$D$7,'1. Your Debts'!$E$7),C77+C77*'1. Your Debts'!$C$7/12)))+MAX(0,D77+D77*'1. Your Debts'!$C$8/12-IF('1. Your Debts'!$F$8&gt;0,MIN('1. Your Debts'!$F$8,D77+D77*'1. Your Debts'!$C$8/12),MIN(MAX((D77+D77*'1. Your Debts'!$C$8/12)*'1. Your Debts'!$D$8,'1. Your Debts'!$E$8),D77+D77*'1. Your Debts'!$C$8/12))))),MAX(0,E77+E77*'1. Your Debts'!$C$6/12-IF('1. Your Debts'!$F$6&gt;0,MIN('1. Your Debts'!$F$6,E77+E77*'1. Your Debts'!$C$6/12),MIN(MAX((E77+E77*'1. Your Debts'!$C$6/12)*'1. Your Debts'!$D$6,'1. Your Debts'!$E$6),E77+E77*'1. Your Debts'!$C$6/12)))))</f>
        <v>0</v>
      </c>
      <c r="F78" s="15" t="n">
        <f aca="false">MAX(0,MAX(0,F77+F77*'1. Your Debts'!$C$9/12-IF('1. Your Debts'!$F$9&gt;0,MIN('1. Your Debts'!$F$9,F77+F77*'1. Your Debts'!$C$9/12),MIN(MAX((F77+F77*'1. Your Debts'!$C$9/12)*'1. Your Debts'!$D$9,'1. Your Debts'!$E$9),F77+F77*'1. Your Debts'!$C$9/12)))-MIN(MAX(0,'1. Your Debts'!$B$12-MIN('1. Your Debts'!$B$12,MAX(0,B77+B77*'1. Your Debts'!$C$5/12-IF('1. Your Debts'!$F$5&gt;0,MIN('1. Your Debts'!$F$5,B77+B77*'1. Your Debts'!$C$5/12),MIN(MAX((B77+B77*'1. Your Debts'!$C$5/12)*'1. Your Debts'!$D$5,'1. Your Debts'!$E$5),B77+B77*'1. Your Debts'!$C$5/12)))+MAX(0,C77+C77*'1. Your Debts'!$C$7/12-IF('1. Your Debts'!$F$7&gt;0,MIN('1. Your Debts'!$F$7,C77+C77*'1. Your Debts'!$C$7/12),MIN(MAX((C77+C77*'1. Your Debts'!$C$7/12)*'1. Your Debts'!$D$7,'1. Your Debts'!$E$7),C77+C77*'1. Your Debts'!$C$7/12)))+MAX(0,D77+D77*'1. Your Debts'!$C$8/12-IF('1. Your Debts'!$F$8&gt;0,MIN('1. Your Debts'!$F$8,D77+D77*'1. Your Debts'!$C$8/12),MIN(MAX((D77+D77*'1. Your Debts'!$C$8/12)*'1. Your Debts'!$D$8,'1. Your Debts'!$E$8),D77+D77*'1. Your Debts'!$C$8/12)))+MAX(0,E77+E77*'1. Your Debts'!$C$6/12-IF('1. Your Debts'!$F$6&gt;0,MIN('1. Your Debts'!$F$6,E77+E77*'1. Your Debts'!$C$6/12),MIN(MAX((E77+E77*'1. Your Debts'!$C$6/12)*'1. Your Debts'!$D$6,'1. Your Debts'!$E$6),E77+E77*'1. Your Debts'!$C$6/12))))),MAX(0,F77+F77*'1. Your Debts'!$C$9/12-IF('1. Your Debts'!$F$9&gt;0,MIN('1. Your Debts'!$F$9,F77+F77*'1. Your Debts'!$C$9/12),MIN(MAX((F77+F77*'1. Your Debts'!$C$9/12)*'1. Your Debts'!$D$9,'1. Your Debts'!$E$9),F77+F77*'1. Your Debts'!$C$9/12)))))</f>
        <v>1126.16944707952</v>
      </c>
      <c r="G78" s="15" t="n">
        <f aca="false">B77*'1. Your Debts'!$C$5/12+C77*'1. Your Debts'!$C$7/12+D77*'1. Your Debts'!$C$8/12+E77*'1. Your Debts'!$C$6/12+F77*'1. Your Debts'!$C$9/12</f>
        <v>10.1777784849145</v>
      </c>
      <c r="H78" s="15" t="n">
        <f aca="false">SUM(B78:F78)</f>
        <v>1126.16944707952</v>
      </c>
    </row>
    <row r="79" customFormat="false" ht="15" hidden="false" customHeight="false" outlineLevel="0" collapsed="false">
      <c r="A79" s="10" t="n">
        <v>29</v>
      </c>
      <c r="B79" s="15" t="n">
        <f aca="false">MAX(0,MAX(0,B78+B78*'1. Your Debts'!$C$5/12-IF('1. Your Debts'!$F$5&gt;0,MIN('1. Your Debts'!$F$5,B78+B78*'1. Your Debts'!$C$5/12),MIN(MAX((B78+B78*'1. Your Debts'!$C$5/12)*'1. Your Debts'!$D$5,'1. Your Debts'!$E$5),B78+B78*'1. Your Debts'!$C$5/12)))-MIN('1. Your Debts'!$B$12,MAX(0,B78+B78*'1. Your Debts'!$C$5/12-IF('1. Your Debts'!$F$5&gt;0,MIN('1. Your Debts'!$F$5,B78+B78*'1. Your Debts'!$C$5/12),MIN(MAX((B78+B78*'1. Your Debts'!$C$5/12)*'1. Your Debts'!$D$5,'1. Your Debts'!$E$5),B78+B78*'1. Your Debts'!$C$5/12)))))</f>
        <v>0</v>
      </c>
      <c r="C79" s="15" t="n">
        <f aca="false">MAX(0,MAX(0,C78+C78*'1. Your Debts'!$C$7/12-IF('1. Your Debts'!$F$7&gt;0,MIN('1. Your Debts'!$F$7,C78+C78*'1. Your Debts'!$C$7/12),MIN(MAX((C78+C78*'1. Your Debts'!$C$7/12)*'1. Your Debts'!$D$7,'1. Your Debts'!$E$7),C78+C78*'1. Your Debts'!$C$7/12)))-MIN(MAX(0,'1. Your Debts'!$B$12-MIN('1. Your Debts'!$B$12,MAX(0,B78+B78*'1. Your Debts'!$C$5/12-IF('1. Your Debts'!$F$5&gt;0,MIN('1. Your Debts'!$F$5,B78+B78*'1. Your Debts'!$C$5/12),MIN(MAX((B78+B78*'1. Your Debts'!$C$5/12)*'1. Your Debts'!$D$5,'1. Your Debts'!$E$5),B78+B78*'1. Your Debts'!$C$5/12))))),MAX(0,C78+C78*'1. Your Debts'!$C$7/12-IF('1. Your Debts'!$F$7&gt;0,MIN('1. Your Debts'!$F$7,C78+C78*'1. Your Debts'!$C$7/12),MIN(MAX((C78+C78*'1. Your Debts'!$C$7/12)*'1. Your Debts'!$D$7,'1. Your Debts'!$E$7),C78+C78*'1. Your Debts'!$C$7/12)))))</f>
        <v>0</v>
      </c>
      <c r="D79" s="15" t="n">
        <f aca="false">MAX(0,MAX(0,D78+D78*'1. Your Debts'!$C$8/12-IF('1. Your Debts'!$F$8&gt;0,MIN('1. Your Debts'!$F$8,D78+D78*'1. Your Debts'!$C$8/12),MIN(MAX((D78+D78*'1. Your Debts'!$C$8/12)*'1. Your Debts'!$D$8,'1. Your Debts'!$E$8),D78+D78*'1. Your Debts'!$C$8/12)))-MIN(MAX(0,'1. Your Debts'!$B$12-MIN('1. Your Debts'!$B$12,MAX(0,B78+B78*'1. Your Debts'!$C$5/12-IF('1. Your Debts'!$F$5&gt;0,MIN('1. Your Debts'!$F$5,B78+B78*'1. Your Debts'!$C$5/12),MIN(MAX((B78+B78*'1. Your Debts'!$C$5/12)*'1. Your Debts'!$D$5,'1. Your Debts'!$E$5),B78+B78*'1. Your Debts'!$C$5/12)))+MAX(0,C78+C78*'1. Your Debts'!$C$7/12-IF('1. Your Debts'!$F$7&gt;0,MIN('1. Your Debts'!$F$7,C78+C78*'1. Your Debts'!$C$7/12),MIN(MAX((C78+C78*'1. Your Debts'!$C$7/12)*'1. Your Debts'!$D$7,'1. Your Debts'!$E$7),C78+C78*'1. Your Debts'!$C$7/12))))),MAX(0,D78+D78*'1. Your Debts'!$C$8/12-IF('1. Your Debts'!$F$8&gt;0,MIN('1. Your Debts'!$F$8,D78+D78*'1. Your Debts'!$C$8/12),MIN(MAX((D78+D78*'1. Your Debts'!$C$8/12)*'1. Your Debts'!$D$8,'1. Your Debts'!$E$8),D78+D78*'1. Your Debts'!$C$8/12)))))</f>
        <v>0</v>
      </c>
      <c r="E79" s="15" t="n">
        <f aca="false">MAX(0,MAX(0,E78+E78*'1. Your Debts'!$C$6/12-IF('1. Your Debts'!$F$6&gt;0,MIN('1. Your Debts'!$F$6,E78+E78*'1. Your Debts'!$C$6/12),MIN(MAX((E78+E78*'1. Your Debts'!$C$6/12)*'1. Your Debts'!$D$6,'1. Your Debts'!$E$6),E78+E78*'1. Your Debts'!$C$6/12)))-MIN(MAX(0,'1. Your Debts'!$B$12-MIN('1. Your Debts'!$B$12,MAX(0,B78+B78*'1. Your Debts'!$C$5/12-IF('1. Your Debts'!$F$5&gt;0,MIN('1. Your Debts'!$F$5,B78+B78*'1. Your Debts'!$C$5/12),MIN(MAX((B78+B78*'1. Your Debts'!$C$5/12)*'1. Your Debts'!$D$5,'1. Your Debts'!$E$5),B78+B78*'1. Your Debts'!$C$5/12)))+MAX(0,C78+C78*'1. Your Debts'!$C$7/12-IF('1. Your Debts'!$F$7&gt;0,MIN('1. Your Debts'!$F$7,C78+C78*'1. Your Debts'!$C$7/12),MIN(MAX((C78+C78*'1. Your Debts'!$C$7/12)*'1. Your Debts'!$D$7,'1. Your Debts'!$E$7),C78+C78*'1. Your Debts'!$C$7/12)))+MAX(0,D78+D78*'1. Your Debts'!$C$8/12-IF('1. Your Debts'!$F$8&gt;0,MIN('1. Your Debts'!$F$8,D78+D78*'1. Your Debts'!$C$8/12),MIN(MAX((D78+D78*'1. Your Debts'!$C$8/12)*'1. Your Debts'!$D$8,'1. Your Debts'!$E$8),D78+D78*'1. Your Debts'!$C$8/12))))),MAX(0,E78+E78*'1. Your Debts'!$C$6/12-IF('1. Your Debts'!$F$6&gt;0,MIN('1. Your Debts'!$F$6,E78+E78*'1. Your Debts'!$C$6/12),MIN(MAX((E78+E78*'1. Your Debts'!$C$6/12)*'1. Your Debts'!$D$6,'1. Your Debts'!$E$6),E78+E78*'1. Your Debts'!$C$6/12)))))</f>
        <v>0</v>
      </c>
      <c r="F79" s="15" t="n">
        <f aca="false">MAX(0,MAX(0,F78+F78*'1. Your Debts'!$C$9/12-IF('1. Your Debts'!$F$9&gt;0,MIN('1. Your Debts'!$F$9,F78+F78*'1. Your Debts'!$C$9/12),MIN(MAX((F78+F78*'1. Your Debts'!$C$9/12)*'1. Your Debts'!$D$9,'1. Your Debts'!$E$9),F78+F78*'1. Your Debts'!$C$9/12)))-MIN(MAX(0,'1. Your Debts'!$B$12-MIN('1. Your Debts'!$B$12,MAX(0,B78+B78*'1. Your Debts'!$C$5/12-IF('1. Your Debts'!$F$5&gt;0,MIN('1. Your Debts'!$F$5,B78+B78*'1. Your Debts'!$C$5/12),MIN(MAX((B78+B78*'1. Your Debts'!$C$5/12)*'1. Your Debts'!$D$5,'1. Your Debts'!$E$5),B78+B78*'1. Your Debts'!$C$5/12)))+MAX(0,C78+C78*'1. Your Debts'!$C$7/12-IF('1. Your Debts'!$F$7&gt;0,MIN('1. Your Debts'!$F$7,C78+C78*'1. Your Debts'!$C$7/12),MIN(MAX((C78+C78*'1. Your Debts'!$C$7/12)*'1. Your Debts'!$D$7,'1. Your Debts'!$E$7),C78+C78*'1. Your Debts'!$C$7/12)))+MAX(0,D78+D78*'1. Your Debts'!$C$8/12-IF('1. Your Debts'!$F$8&gt;0,MIN('1. Your Debts'!$F$8,D78+D78*'1. Your Debts'!$C$8/12),MIN(MAX((D78+D78*'1. Your Debts'!$C$8/12)*'1. Your Debts'!$D$8,'1. Your Debts'!$E$8),D78+D78*'1. Your Debts'!$C$8/12)))+MAX(0,E78+E78*'1. Your Debts'!$C$6/12-IF('1. Your Debts'!$F$6&gt;0,MIN('1. Your Debts'!$F$6,E78+E78*'1. Your Debts'!$C$6/12),MIN(MAX((E78+E78*'1. Your Debts'!$C$6/12)*'1. Your Debts'!$D$6,'1. Your Debts'!$E$6),E78+E78*'1. Your Debts'!$C$6/12))))),MAX(0,F78+F78*'1. Your Debts'!$C$9/12-IF('1. Your Debts'!$F$9&gt;0,MIN('1. Your Debts'!$F$9,F78+F78*'1. Your Debts'!$C$9/12),MIN(MAX((F78+F78*'1. Your Debts'!$C$9/12)*'1. Your Debts'!$D$9,'1. Your Debts'!$E$9),F78+F78*'1. Your Debts'!$C$9/12)))))</f>
        <v>703.58339593946</v>
      </c>
      <c r="G79" s="15" t="n">
        <f aca="false">B78*'1. Your Debts'!$C$5/12+C78*'1. Your Debts'!$C$7/12+D78*'1. Your Debts'!$C$8/12+E78*'1. Your Debts'!$C$6/12+F78*'1. Your Debts'!$C$9/12</f>
        <v>7.41394885994017</v>
      </c>
      <c r="H79" s="15" t="n">
        <f aca="false">SUM(B79:F79)</f>
        <v>703.58339593946</v>
      </c>
    </row>
    <row r="80" customFormat="false" ht="15" hidden="false" customHeight="false" outlineLevel="0" collapsed="false">
      <c r="A80" s="10" t="n">
        <v>30</v>
      </c>
      <c r="B80" s="15" t="n">
        <f aca="false">MAX(0,MAX(0,B79+B79*'1. Your Debts'!$C$5/12-IF('1. Your Debts'!$F$5&gt;0,MIN('1. Your Debts'!$F$5,B79+B79*'1. Your Debts'!$C$5/12),MIN(MAX((B79+B79*'1. Your Debts'!$C$5/12)*'1. Your Debts'!$D$5,'1. Your Debts'!$E$5),B79+B79*'1. Your Debts'!$C$5/12)))-MIN('1. Your Debts'!$B$12,MAX(0,B79+B79*'1. Your Debts'!$C$5/12-IF('1. Your Debts'!$F$5&gt;0,MIN('1. Your Debts'!$F$5,B79+B79*'1. Your Debts'!$C$5/12),MIN(MAX((B79+B79*'1. Your Debts'!$C$5/12)*'1. Your Debts'!$D$5,'1. Your Debts'!$E$5),B79+B79*'1. Your Debts'!$C$5/12)))))</f>
        <v>0</v>
      </c>
      <c r="C80" s="15" t="n">
        <f aca="false">MAX(0,MAX(0,C79+C79*'1. Your Debts'!$C$7/12-IF('1. Your Debts'!$F$7&gt;0,MIN('1. Your Debts'!$F$7,C79+C79*'1. Your Debts'!$C$7/12),MIN(MAX((C79+C79*'1. Your Debts'!$C$7/12)*'1. Your Debts'!$D$7,'1. Your Debts'!$E$7),C79+C79*'1. Your Debts'!$C$7/12)))-MIN(MAX(0,'1. Your Debts'!$B$12-MIN('1. Your Debts'!$B$12,MAX(0,B79+B79*'1. Your Debts'!$C$5/12-IF('1. Your Debts'!$F$5&gt;0,MIN('1. Your Debts'!$F$5,B79+B79*'1. Your Debts'!$C$5/12),MIN(MAX((B79+B79*'1. Your Debts'!$C$5/12)*'1. Your Debts'!$D$5,'1. Your Debts'!$E$5),B79+B79*'1. Your Debts'!$C$5/12))))),MAX(0,C79+C79*'1. Your Debts'!$C$7/12-IF('1. Your Debts'!$F$7&gt;0,MIN('1. Your Debts'!$F$7,C79+C79*'1. Your Debts'!$C$7/12),MIN(MAX((C79+C79*'1. Your Debts'!$C$7/12)*'1. Your Debts'!$D$7,'1. Your Debts'!$E$7),C79+C79*'1. Your Debts'!$C$7/12)))))</f>
        <v>0</v>
      </c>
      <c r="D80" s="15" t="n">
        <f aca="false">MAX(0,MAX(0,D79+D79*'1. Your Debts'!$C$8/12-IF('1. Your Debts'!$F$8&gt;0,MIN('1. Your Debts'!$F$8,D79+D79*'1. Your Debts'!$C$8/12),MIN(MAX((D79+D79*'1. Your Debts'!$C$8/12)*'1. Your Debts'!$D$8,'1. Your Debts'!$E$8),D79+D79*'1. Your Debts'!$C$8/12)))-MIN(MAX(0,'1. Your Debts'!$B$12-MIN('1. Your Debts'!$B$12,MAX(0,B79+B79*'1. Your Debts'!$C$5/12-IF('1. Your Debts'!$F$5&gt;0,MIN('1. Your Debts'!$F$5,B79+B79*'1. Your Debts'!$C$5/12),MIN(MAX((B79+B79*'1. Your Debts'!$C$5/12)*'1. Your Debts'!$D$5,'1. Your Debts'!$E$5),B79+B79*'1. Your Debts'!$C$5/12)))+MAX(0,C79+C79*'1. Your Debts'!$C$7/12-IF('1. Your Debts'!$F$7&gt;0,MIN('1. Your Debts'!$F$7,C79+C79*'1. Your Debts'!$C$7/12),MIN(MAX((C79+C79*'1. Your Debts'!$C$7/12)*'1. Your Debts'!$D$7,'1. Your Debts'!$E$7),C79+C79*'1. Your Debts'!$C$7/12))))),MAX(0,D79+D79*'1. Your Debts'!$C$8/12-IF('1. Your Debts'!$F$8&gt;0,MIN('1. Your Debts'!$F$8,D79+D79*'1. Your Debts'!$C$8/12),MIN(MAX((D79+D79*'1. Your Debts'!$C$8/12)*'1. Your Debts'!$D$8,'1. Your Debts'!$E$8),D79+D79*'1. Your Debts'!$C$8/12)))))</f>
        <v>0</v>
      </c>
      <c r="E80" s="15" t="n">
        <f aca="false">MAX(0,MAX(0,E79+E79*'1. Your Debts'!$C$6/12-IF('1. Your Debts'!$F$6&gt;0,MIN('1. Your Debts'!$F$6,E79+E79*'1. Your Debts'!$C$6/12),MIN(MAX((E79+E79*'1. Your Debts'!$C$6/12)*'1. Your Debts'!$D$6,'1. Your Debts'!$E$6),E79+E79*'1. Your Debts'!$C$6/12)))-MIN(MAX(0,'1. Your Debts'!$B$12-MIN('1. Your Debts'!$B$12,MAX(0,B79+B79*'1. Your Debts'!$C$5/12-IF('1. Your Debts'!$F$5&gt;0,MIN('1. Your Debts'!$F$5,B79+B79*'1. Your Debts'!$C$5/12),MIN(MAX((B79+B79*'1. Your Debts'!$C$5/12)*'1. Your Debts'!$D$5,'1. Your Debts'!$E$5),B79+B79*'1. Your Debts'!$C$5/12)))+MAX(0,C79+C79*'1. Your Debts'!$C$7/12-IF('1. Your Debts'!$F$7&gt;0,MIN('1. Your Debts'!$F$7,C79+C79*'1. Your Debts'!$C$7/12),MIN(MAX((C79+C79*'1. Your Debts'!$C$7/12)*'1. Your Debts'!$D$7,'1. Your Debts'!$E$7),C79+C79*'1. Your Debts'!$C$7/12)))+MAX(0,D79+D79*'1. Your Debts'!$C$8/12-IF('1. Your Debts'!$F$8&gt;0,MIN('1. Your Debts'!$F$8,D79+D79*'1. Your Debts'!$C$8/12),MIN(MAX((D79+D79*'1. Your Debts'!$C$8/12)*'1. Your Debts'!$D$8,'1. Your Debts'!$E$8),D79+D79*'1. Your Debts'!$C$8/12))))),MAX(0,E79+E79*'1. Your Debts'!$C$6/12-IF('1. Your Debts'!$F$6&gt;0,MIN('1. Your Debts'!$F$6,E79+E79*'1. Your Debts'!$C$6/12),MIN(MAX((E79+E79*'1. Your Debts'!$C$6/12)*'1. Your Debts'!$D$6,'1. Your Debts'!$E$6),E79+E79*'1. Your Debts'!$C$6/12)))))</f>
        <v>0</v>
      </c>
      <c r="F80" s="15" t="n">
        <f aca="false">MAX(0,MAX(0,F79+F79*'1. Your Debts'!$C$9/12-IF('1. Your Debts'!$F$9&gt;0,MIN('1. Your Debts'!$F$9,F79+F79*'1. Your Debts'!$C$9/12),MIN(MAX((F79+F79*'1. Your Debts'!$C$9/12)*'1. Your Debts'!$D$9,'1. Your Debts'!$E$9),F79+F79*'1. Your Debts'!$C$9/12)))-MIN(MAX(0,'1. Your Debts'!$B$12-MIN('1. Your Debts'!$B$12,MAX(0,B79+B79*'1. Your Debts'!$C$5/12-IF('1. Your Debts'!$F$5&gt;0,MIN('1. Your Debts'!$F$5,B79+B79*'1. Your Debts'!$C$5/12),MIN(MAX((B79+B79*'1. Your Debts'!$C$5/12)*'1. Your Debts'!$D$5,'1. Your Debts'!$E$5),B79+B79*'1. Your Debts'!$C$5/12)))+MAX(0,C79+C79*'1. Your Debts'!$C$7/12-IF('1. Your Debts'!$F$7&gt;0,MIN('1. Your Debts'!$F$7,C79+C79*'1. Your Debts'!$C$7/12),MIN(MAX((C79+C79*'1. Your Debts'!$C$7/12)*'1. Your Debts'!$D$7,'1. Your Debts'!$E$7),C79+C79*'1. Your Debts'!$C$7/12)))+MAX(0,D79+D79*'1. Your Debts'!$C$8/12-IF('1. Your Debts'!$F$8&gt;0,MIN('1. Your Debts'!$F$8,D79+D79*'1. Your Debts'!$C$8/12),MIN(MAX((D79+D79*'1. Your Debts'!$C$8/12)*'1. Your Debts'!$D$8,'1. Your Debts'!$E$8),D79+D79*'1. Your Debts'!$C$8/12)))+MAX(0,E79+E79*'1. Your Debts'!$C$6/12-IF('1. Your Debts'!$F$6&gt;0,MIN('1. Your Debts'!$F$6,E79+E79*'1. Your Debts'!$C$6/12),MIN(MAX((E79+E79*'1. Your Debts'!$C$6/12)*'1. Your Debts'!$D$6,'1. Your Debts'!$E$6),E79+E79*'1. Your Debts'!$C$6/12))))),MAX(0,F79+F79*'1. Your Debts'!$C$9/12-IF('1. Your Debts'!$F$9&gt;0,MIN('1. Your Debts'!$F$9,F79+F79*'1. Your Debts'!$C$9/12),MIN(MAX((F79+F79*'1. Your Debts'!$C$9/12)*'1. Your Debts'!$D$9,'1. Your Debts'!$E$9),F79+F79*'1. Your Debts'!$C$9/12)))))</f>
        <v>278.215319962728</v>
      </c>
      <c r="G80" s="15" t="n">
        <f aca="false">B79*'1. Your Debts'!$C$5/12+C79*'1. Your Debts'!$C$7/12+D79*'1. Your Debts'!$C$8/12+E79*'1. Your Debts'!$C$6/12+F79*'1. Your Debts'!$C$9/12</f>
        <v>4.63192402326811</v>
      </c>
      <c r="H80" s="15" t="n">
        <f aca="false">SUM(B80:F80)</f>
        <v>278.215319962728</v>
      </c>
    </row>
    <row r="81" customFormat="false" ht="15" hidden="false" customHeight="false" outlineLevel="0" collapsed="false">
      <c r="A81" s="10" t="n">
        <v>31</v>
      </c>
      <c r="B81" s="15" t="n">
        <f aca="false">MAX(0,MAX(0,B80+B80*'1. Your Debts'!$C$5/12-IF('1. Your Debts'!$F$5&gt;0,MIN('1. Your Debts'!$F$5,B80+B80*'1. Your Debts'!$C$5/12),MIN(MAX((B80+B80*'1. Your Debts'!$C$5/12)*'1. Your Debts'!$D$5,'1. Your Debts'!$E$5),B80+B80*'1. Your Debts'!$C$5/12)))-MIN('1. Your Debts'!$B$12,MAX(0,B80+B80*'1. Your Debts'!$C$5/12-IF('1. Your Debts'!$F$5&gt;0,MIN('1. Your Debts'!$F$5,B80+B80*'1. Your Debts'!$C$5/12),MIN(MAX((B80+B80*'1. Your Debts'!$C$5/12)*'1. Your Debts'!$D$5,'1. Your Debts'!$E$5),B80+B80*'1. Your Debts'!$C$5/12)))))</f>
        <v>0</v>
      </c>
      <c r="C81" s="15" t="n">
        <f aca="false">MAX(0,MAX(0,C80+C80*'1. Your Debts'!$C$7/12-IF('1. Your Debts'!$F$7&gt;0,MIN('1. Your Debts'!$F$7,C80+C80*'1. Your Debts'!$C$7/12),MIN(MAX((C80+C80*'1. Your Debts'!$C$7/12)*'1. Your Debts'!$D$7,'1. Your Debts'!$E$7),C80+C80*'1. Your Debts'!$C$7/12)))-MIN(MAX(0,'1. Your Debts'!$B$12-MIN('1. Your Debts'!$B$12,MAX(0,B80+B80*'1. Your Debts'!$C$5/12-IF('1. Your Debts'!$F$5&gt;0,MIN('1. Your Debts'!$F$5,B80+B80*'1. Your Debts'!$C$5/12),MIN(MAX((B80+B80*'1. Your Debts'!$C$5/12)*'1. Your Debts'!$D$5,'1. Your Debts'!$E$5),B80+B80*'1. Your Debts'!$C$5/12))))),MAX(0,C80+C80*'1. Your Debts'!$C$7/12-IF('1. Your Debts'!$F$7&gt;0,MIN('1. Your Debts'!$F$7,C80+C80*'1. Your Debts'!$C$7/12),MIN(MAX((C80+C80*'1. Your Debts'!$C$7/12)*'1. Your Debts'!$D$7,'1. Your Debts'!$E$7),C80+C80*'1. Your Debts'!$C$7/12)))))</f>
        <v>0</v>
      </c>
      <c r="D81" s="15" t="n">
        <f aca="false">MAX(0,MAX(0,D80+D80*'1. Your Debts'!$C$8/12-IF('1. Your Debts'!$F$8&gt;0,MIN('1. Your Debts'!$F$8,D80+D80*'1. Your Debts'!$C$8/12),MIN(MAX((D80+D80*'1. Your Debts'!$C$8/12)*'1. Your Debts'!$D$8,'1. Your Debts'!$E$8),D80+D80*'1. Your Debts'!$C$8/12)))-MIN(MAX(0,'1. Your Debts'!$B$12-MIN('1. Your Debts'!$B$12,MAX(0,B80+B80*'1. Your Debts'!$C$5/12-IF('1. Your Debts'!$F$5&gt;0,MIN('1. Your Debts'!$F$5,B80+B80*'1. Your Debts'!$C$5/12),MIN(MAX((B80+B80*'1. Your Debts'!$C$5/12)*'1. Your Debts'!$D$5,'1. Your Debts'!$E$5),B80+B80*'1. Your Debts'!$C$5/12)))+MAX(0,C80+C80*'1. Your Debts'!$C$7/12-IF('1. Your Debts'!$F$7&gt;0,MIN('1. Your Debts'!$F$7,C80+C80*'1. Your Debts'!$C$7/12),MIN(MAX((C80+C80*'1. Your Debts'!$C$7/12)*'1. Your Debts'!$D$7,'1. Your Debts'!$E$7),C80+C80*'1. Your Debts'!$C$7/12))))),MAX(0,D80+D80*'1. Your Debts'!$C$8/12-IF('1. Your Debts'!$F$8&gt;0,MIN('1. Your Debts'!$F$8,D80+D80*'1. Your Debts'!$C$8/12),MIN(MAX((D80+D80*'1. Your Debts'!$C$8/12)*'1. Your Debts'!$D$8,'1. Your Debts'!$E$8),D80+D80*'1. Your Debts'!$C$8/12)))))</f>
        <v>0</v>
      </c>
      <c r="E81" s="15" t="n">
        <f aca="false">MAX(0,MAX(0,E80+E80*'1. Your Debts'!$C$6/12-IF('1. Your Debts'!$F$6&gt;0,MIN('1. Your Debts'!$F$6,E80+E80*'1. Your Debts'!$C$6/12),MIN(MAX((E80+E80*'1. Your Debts'!$C$6/12)*'1. Your Debts'!$D$6,'1. Your Debts'!$E$6),E80+E80*'1. Your Debts'!$C$6/12)))-MIN(MAX(0,'1. Your Debts'!$B$12-MIN('1. Your Debts'!$B$12,MAX(0,B80+B80*'1. Your Debts'!$C$5/12-IF('1. Your Debts'!$F$5&gt;0,MIN('1. Your Debts'!$F$5,B80+B80*'1. Your Debts'!$C$5/12),MIN(MAX((B80+B80*'1. Your Debts'!$C$5/12)*'1. Your Debts'!$D$5,'1. Your Debts'!$E$5),B80+B80*'1. Your Debts'!$C$5/12)))+MAX(0,C80+C80*'1. Your Debts'!$C$7/12-IF('1. Your Debts'!$F$7&gt;0,MIN('1. Your Debts'!$F$7,C80+C80*'1. Your Debts'!$C$7/12),MIN(MAX((C80+C80*'1. Your Debts'!$C$7/12)*'1. Your Debts'!$D$7,'1. Your Debts'!$E$7),C80+C80*'1. Your Debts'!$C$7/12)))+MAX(0,D80+D80*'1. Your Debts'!$C$8/12-IF('1. Your Debts'!$F$8&gt;0,MIN('1. Your Debts'!$F$8,D80+D80*'1. Your Debts'!$C$8/12),MIN(MAX((D80+D80*'1. Your Debts'!$C$8/12)*'1. Your Debts'!$D$8,'1. Your Debts'!$E$8),D80+D80*'1. Your Debts'!$C$8/12))))),MAX(0,E80+E80*'1. Your Debts'!$C$6/12-IF('1. Your Debts'!$F$6&gt;0,MIN('1. Your Debts'!$F$6,E80+E80*'1. Your Debts'!$C$6/12),MIN(MAX((E80+E80*'1. Your Debts'!$C$6/12)*'1. Your Debts'!$D$6,'1. Your Debts'!$E$6),E80+E80*'1. Your Debts'!$C$6/12)))))</f>
        <v>0</v>
      </c>
      <c r="F81" s="15" t="n">
        <f aca="false">MAX(0,MAX(0,F80+F80*'1. Your Debts'!$C$9/12-IF('1. Your Debts'!$F$9&gt;0,MIN('1. Your Debts'!$F$9,F80+F80*'1. Your Debts'!$C$9/12),MIN(MAX((F80+F80*'1. Your Debts'!$C$9/12)*'1. Your Debts'!$D$9,'1. Your Debts'!$E$9),F80+F80*'1. Your Debts'!$C$9/12)))-MIN(MAX(0,'1. Your Debts'!$B$12-MIN('1. Your Debts'!$B$12,MAX(0,B80+B80*'1. Your Debts'!$C$5/12-IF('1. Your Debts'!$F$5&gt;0,MIN('1. Your Debts'!$F$5,B80+B80*'1. Your Debts'!$C$5/12),MIN(MAX((B80+B80*'1. Your Debts'!$C$5/12)*'1. Your Debts'!$D$5,'1. Your Debts'!$E$5),B80+B80*'1. Your Debts'!$C$5/12)))+MAX(0,C80+C80*'1. Your Debts'!$C$7/12-IF('1. Your Debts'!$F$7&gt;0,MIN('1. Your Debts'!$F$7,C80+C80*'1. Your Debts'!$C$7/12),MIN(MAX((C80+C80*'1. Your Debts'!$C$7/12)*'1. Your Debts'!$D$7,'1. Your Debts'!$E$7),C80+C80*'1. Your Debts'!$C$7/12)))+MAX(0,D80+D80*'1. Your Debts'!$C$8/12-IF('1. Your Debts'!$F$8&gt;0,MIN('1. Your Debts'!$F$8,D80+D80*'1. Your Debts'!$C$8/12),MIN(MAX((D80+D80*'1. Your Debts'!$C$8/12)*'1. Your Debts'!$D$8,'1. Your Debts'!$E$8),D80+D80*'1. Your Debts'!$C$8/12)))+MAX(0,E80+E80*'1. Your Debts'!$C$6/12-IF('1. Your Debts'!$F$6&gt;0,MIN('1. Your Debts'!$F$6,E80+E80*'1. Your Debts'!$C$6/12),MIN(MAX((E80+E80*'1. Your Debts'!$C$6/12)*'1. Your Debts'!$D$6,'1. Your Debts'!$E$6),E80+E80*'1. Your Debts'!$C$6/12))))),MAX(0,F80+F80*'1. Your Debts'!$C$9/12-IF('1. Your Debts'!$F$9&gt;0,MIN('1. Your Debts'!$F$9,F80+F80*'1. Your Debts'!$C$9/12),MIN(MAX((F80+F80*'1. Your Debts'!$C$9/12)*'1. Your Debts'!$D$9,'1. Your Debts'!$E$9),F80+F80*'1. Your Debts'!$C$9/12)))))</f>
        <v>0</v>
      </c>
      <c r="G81" s="15" t="n">
        <f aca="false">B80*'1. Your Debts'!$C$5/12+C80*'1. Your Debts'!$C$7/12+D80*'1. Your Debts'!$C$8/12+E80*'1. Your Debts'!$C$6/12+F80*'1. Your Debts'!$C$9/12</f>
        <v>1.83158418975462</v>
      </c>
      <c r="H81" s="15" t="n">
        <f aca="false">SUM(B81:F81)</f>
        <v>0</v>
      </c>
    </row>
    <row r="82" customFormat="false" ht="15" hidden="false" customHeight="false" outlineLevel="0" collapsed="false">
      <c r="A82" s="10" t="n">
        <v>32</v>
      </c>
      <c r="B82" s="15" t="n">
        <f aca="false">MAX(0,MAX(0,B81+B81*'1. Your Debts'!$C$5/12-IF('1. Your Debts'!$F$5&gt;0,MIN('1. Your Debts'!$F$5,B81+B81*'1. Your Debts'!$C$5/12),MIN(MAX((B81+B81*'1. Your Debts'!$C$5/12)*'1. Your Debts'!$D$5,'1. Your Debts'!$E$5),B81+B81*'1. Your Debts'!$C$5/12)))-MIN('1. Your Debts'!$B$12,MAX(0,B81+B81*'1. Your Debts'!$C$5/12-IF('1. Your Debts'!$F$5&gt;0,MIN('1. Your Debts'!$F$5,B81+B81*'1. Your Debts'!$C$5/12),MIN(MAX((B81+B81*'1. Your Debts'!$C$5/12)*'1. Your Debts'!$D$5,'1. Your Debts'!$E$5),B81+B81*'1. Your Debts'!$C$5/12)))))</f>
        <v>0</v>
      </c>
      <c r="C82" s="15" t="n">
        <f aca="false">MAX(0,MAX(0,C81+C81*'1. Your Debts'!$C$7/12-IF('1. Your Debts'!$F$7&gt;0,MIN('1. Your Debts'!$F$7,C81+C81*'1. Your Debts'!$C$7/12),MIN(MAX((C81+C81*'1. Your Debts'!$C$7/12)*'1. Your Debts'!$D$7,'1. Your Debts'!$E$7),C81+C81*'1. Your Debts'!$C$7/12)))-MIN(MAX(0,'1. Your Debts'!$B$12-MIN('1. Your Debts'!$B$12,MAX(0,B81+B81*'1. Your Debts'!$C$5/12-IF('1. Your Debts'!$F$5&gt;0,MIN('1. Your Debts'!$F$5,B81+B81*'1. Your Debts'!$C$5/12),MIN(MAX((B81+B81*'1. Your Debts'!$C$5/12)*'1. Your Debts'!$D$5,'1. Your Debts'!$E$5),B81+B81*'1. Your Debts'!$C$5/12))))),MAX(0,C81+C81*'1. Your Debts'!$C$7/12-IF('1. Your Debts'!$F$7&gt;0,MIN('1. Your Debts'!$F$7,C81+C81*'1. Your Debts'!$C$7/12),MIN(MAX((C81+C81*'1. Your Debts'!$C$7/12)*'1. Your Debts'!$D$7,'1. Your Debts'!$E$7),C81+C81*'1. Your Debts'!$C$7/12)))))</f>
        <v>0</v>
      </c>
      <c r="D82" s="15" t="n">
        <f aca="false">MAX(0,MAX(0,D81+D81*'1. Your Debts'!$C$8/12-IF('1. Your Debts'!$F$8&gt;0,MIN('1. Your Debts'!$F$8,D81+D81*'1. Your Debts'!$C$8/12),MIN(MAX((D81+D81*'1. Your Debts'!$C$8/12)*'1. Your Debts'!$D$8,'1. Your Debts'!$E$8),D81+D81*'1. Your Debts'!$C$8/12)))-MIN(MAX(0,'1. Your Debts'!$B$12-MIN('1. Your Debts'!$B$12,MAX(0,B81+B81*'1. Your Debts'!$C$5/12-IF('1. Your Debts'!$F$5&gt;0,MIN('1. Your Debts'!$F$5,B81+B81*'1. Your Debts'!$C$5/12),MIN(MAX((B81+B81*'1. Your Debts'!$C$5/12)*'1. Your Debts'!$D$5,'1. Your Debts'!$E$5),B81+B81*'1. Your Debts'!$C$5/12)))+MAX(0,C81+C81*'1. Your Debts'!$C$7/12-IF('1. Your Debts'!$F$7&gt;0,MIN('1. Your Debts'!$F$7,C81+C81*'1. Your Debts'!$C$7/12),MIN(MAX((C81+C81*'1. Your Debts'!$C$7/12)*'1. Your Debts'!$D$7,'1. Your Debts'!$E$7),C81+C81*'1. Your Debts'!$C$7/12))))),MAX(0,D81+D81*'1. Your Debts'!$C$8/12-IF('1. Your Debts'!$F$8&gt;0,MIN('1. Your Debts'!$F$8,D81+D81*'1. Your Debts'!$C$8/12),MIN(MAX((D81+D81*'1. Your Debts'!$C$8/12)*'1. Your Debts'!$D$8,'1. Your Debts'!$E$8),D81+D81*'1. Your Debts'!$C$8/12)))))</f>
        <v>0</v>
      </c>
      <c r="E82" s="15" t="n">
        <f aca="false">MAX(0,MAX(0,E81+E81*'1. Your Debts'!$C$6/12-IF('1. Your Debts'!$F$6&gt;0,MIN('1. Your Debts'!$F$6,E81+E81*'1. Your Debts'!$C$6/12),MIN(MAX((E81+E81*'1. Your Debts'!$C$6/12)*'1. Your Debts'!$D$6,'1. Your Debts'!$E$6),E81+E81*'1. Your Debts'!$C$6/12)))-MIN(MAX(0,'1. Your Debts'!$B$12-MIN('1. Your Debts'!$B$12,MAX(0,B81+B81*'1. Your Debts'!$C$5/12-IF('1. Your Debts'!$F$5&gt;0,MIN('1. Your Debts'!$F$5,B81+B81*'1. Your Debts'!$C$5/12),MIN(MAX((B81+B81*'1. Your Debts'!$C$5/12)*'1. Your Debts'!$D$5,'1. Your Debts'!$E$5),B81+B81*'1. Your Debts'!$C$5/12)))+MAX(0,C81+C81*'1. Your Debts'!$C$7/12-IF('1. Your Debts'!$F$7&gt;0,MIN('1. Your Debts'!$F$7,C81+C81*'1. Your Debts'!$C$7/12),MIN(MAX((C81+C81*'1. Your Debts'!$C$7/12)*'1. Your Debts'!$D$7,'1. Your Debts'!$E$7),C81+C81*'1. Your Debts'!$C$7/12)))+MAX(0,D81+D81*'1. Your Debts'!$C$8/12-IF('1. Your Debts'!$F$8&gt;0,MIN('1. Your Debts'!$F$8,D81+D81*'1. Your Debts'!$C$8/12),MIN(MAX((D81+D81*'1. Your Debts'!$C$8/12)*'1. Your Debts'!$D$8,'1. Your Debts'!$E$8),D81+D81*'1. Your Debts'!$C$8/12))))),MAX(0,E81+E81*'1. Your Debts'!$C$6/12-IF('1. Your Debts'!$F$6&gt;0,MIN('1. Your Debts'!$F$6,E81+E81*'1. Your Debts'!$C$6/12),MIN(MAX((E81+E81*'1. Your Debts'!$C$6/12)*'1. Your Debts'!$D$6,'1. Your Debts'!$E$6),E81+E81*'1. Your Debts'!$C$6/12)))))</f>
        <v>0</v>
      </c>
      <c r="F82" s="15" t="n">
        <f aca="false">MAX(0,MAX(0,F81+F81*'1. Your Debts'!$C$9/12-IF('1. Your Debts'!$F$9&gt;0,MIN('1. Your Debts'!$F$9,F81+F81*'1. Your Debts'!$C$9/12),MIN(MAX((F81+F81*'1. Your Debts'!$C$9/12)*'1. Your Debts'!$D$9,'1. Your Debts'!$E$9),F81+F81*'1. Your Debts'!$C$9/12)))-MIN(MAX(0,'1. Your Debts'!$B$12-MIN('1. Your Debts'!$B$12,MAX(0,B81+B81*'1. Your Debts'!$C$5/12-IF('1. Your Debts'!$F$5&gt;0,MIN('1. Your Debts'!$F$5,B81+B81*'1. Your Debts'!$C$5/12),MIN(MAX((B81+B81*'1. Your Debts'!$C$5/12)*'1. Your Debts'!$D$5,'1. Your Debts'!$E$5),B81+B81*'1. Your Debts'!$C$5/12)))+MAX(0,C81+C81*'1. Your Debts'!$C$7/12-IF('1. Your Debts'!$F$7&gt;0,MIN('1. Your Debts'!$F$7,C81+C81*'1. Your Debts'!$C$7/12),MIN(MAX((C81+C81*'1. Your Debts'!$C$7/12)*'1. Your Debts'!$D$7,'1. Your Debts'!$E$7),C81+C81*'1. Your Debts'!$C$7/12)))+MAX(0,D81+D81*'1. Your Debts'!$C$8/12-IF('1. Your Debts'!$F$8&gt;0,MIN('1. Your Debts'!$F$8,D81+D81*'1. Your Debts'!$C$8/12),MIN(MAX((D81+D81*'1. Your Debts'!$C$8/12)*'1. Your Debts'!$D$8,'1. Your Debts'!$E$8),D81+D81*'1. Your Debts'!$C$8/12)))+MAX(0,E81+E81*'1. Your Debts'!$C$6/12-IF('1. Your Debts'!$F$6&gt;0,MIN('1. Your Debts'!$F$6,E81+E81*'1. Your Debts'!$C$6/12),MIN(MAX((E81+E81*'1. Your Debts'!$C$6/12)*'1. Your Debts'!$D$6,'1. Your Debts'!$E$6),E81+E81*'1. Your Debts'!$C$6/12))))),MAX(0,F81+F81*'1. Your Debts'!$C$9/12-IF('1. Your Debts'!$F$9&gt;0,MIN('1. Your Debts'!$F$9,F81+F81*'1. Your Debts'!$C$9/12),MIN(MAX((F81+F81*'1. Your Debts'!$C$9/12)*'1. Your Debts'!$D$9,'1. Your Debts'!$E$9),F81+F81*'1. Your Debts'!$C$9/12)))))</f>
        <v>0</v>
      </c>
      <c r="G82" s="15" t="n">
        <f aca="false">B81*'1. Your Debts'!$C$5/12+C81*'1. Your Debts'!$C$7/12+D81*'1. Your Debts'!$C$8/12+E81*'1. Your Debts'!$C$6/12+F81*'1. Your Debts'!$C$9/12</f>
        <v>0</v>
      </c>
      <c r="H82" s="15" t="n">
        <f aca="false">SUM(B82:F82)</f>
        <v>0</v>
      </c>
    </row>
    <row r="83" customFormat="false" ht="15" hidden="false" customHeight="false" outlineLevel="0" collapsed="false">
      <c r="A83" s="10" t="n">
        <v>33</v>
      </c>
      <c r="B83" s="15" t="n">
        <f aca="false">MAX(0,MAX(0,B82+B82*'1. Your Debts'!$C$5/12-IF('1. Your Debts'!$F$5&gt;0,MIN('1. Your Debts'!$F$5,B82+B82*'1. Your Debts'!$C$5/12),MIN(MAX((B82+B82*'1. Your Debts'!$C$5/12)*'1. Your Debts'!$D$5,'1. Your Debts'!$E$5),B82+B82*'1. Your Debts'!$C$5/12)))-MIN('1. Your Debts'!$B$12,MAX(0,B82+B82*'1. Your Debts'!$C$5/12-IF('1. Your Debts'!$F$5&gt;0,MIN('1. Your Debts'!$F$5,B82+B82*'1. Your Debts'!$C$5/12),MIN(MAX((B82+B82*'1. Your Debts'!$C$5/12)*'1. Your Debts'!$D$5,'1. Your Debts'!$E$5),B82+B82*'1. Your Debts'!$C$5/12)))))</f>
        <v>0</v>
      </c>
      <c r="C83" s="15" t="n">
        <f aca="false">MAX(0,MAX(0,C82+C82*'1. Your Debts'!$C$7/12-IF('1. Your Debts'!$F$7&gt;0,MIN('1. Your Debts'!$F$7,C82+C82*'1. Your Debts'!$C$7/12),MIN(MAX((C82+C82*'1. Your Debts'!$C$7/12)*'1. Your Debts'!$D$7,'1. Your Debts'!$E$7),C82+C82*'1. Your Debts'!$C$7/12)))-MIN(MAX(0,'1. Your Debts'!$B$12-MIN('1. Your Debts'!$B$12,MAX(0,B82+B82*'1. Your Debts'!$C$5/12-IF('1. Your Debts'!$F$5&gt;0,MIN('1. Your Debts'!$F$5,B82+B82*'1. Your Debts'!$C$5/12),MIN(MAX((B82+B82*'1. Your Debts'!$C$5/12)*'1. Your Debts'!$D$5,'1. Your Debts'!$E$5),B82+B82*'1. Your Debts'!$C$5/12))))),MAX(0,C82+C82*'1. Your Debts'!$C$7/12-IF('1. Your Debts'!$F$7&gt;0,MIN('1. Your Debts'!$F$7,C82+C82*'1. Your Debts'!$C$7/12),MIN(MAX((C82+C82*'1. Your Debts'!$C$7/12)*'1. Your Debts'!$D$7,'1. Your Debts'!$E$7),C82+C82*'1. Your Debts'!$C$7/12)))))</f>
        <v>0</v>
      </c>
      <c r="D83" s="15" t="n">
        <f aca="false">MAX(0,MAX(0,D82+D82*'1. Your Debts'!$C$8/12-IF('1. Your Debts'!$F$8&gt;0,MIN('1. Your Debts'!$F$8,D82+D82*'1. Your Debts'!$C$8/12),MIN(MAX((D82+D82*'1. Your Debts'!$C$8/12)*'1. Your Debts'!$D$8,'1. Your Debts'!$E$8),D82+D82*'1. Your Debts'!$C$8/12)))-MIN(MAX(0,'1. Your Debts'!$B$12-MIN('1. Your Debts'!$B$12,MAX(0,B82+B82*'1. Your Debts'!$C$5/12-IF('1. Your Debts'!$F$5&gt;0,MIN('1. Your Debts'!$F$5,B82+B82*'1. Your Debts'!$C$5/12),MIN(MAX((B82+B82*'1. Your Debts'!$C$5/12)*'1. Your Debts'!$D$5,'1. Your Debts'!$E$5),B82+B82*'1. Your Debts'!$C$5/12)))+MAX(0,C82+C82*'1. Your Debts'!$C$7/12-IF('1. Your Debts'!$F$7&gt;0,MIN('1. Your Debts'!$F$7,C82+C82*'1. Your Debts'!$C$7/12),MIN(MAX((C82+C82*'1. Your Debts'!$C$7/12)*'1. Your Debts'!$D$7,'1. Your Debts'!$E$7),C82+C82*'1. Your Debts'!$C$7/12))))),MAX(0,D82+D82*'1. Your Debts'!$C$8/12-IF('1. Your Debts'!$F$8&gt;0,MIN('1. Your Debts'!$F$8,D82+D82*'1. Your Debts'!$C$8/12),MIN(MAX((D82+D82*'1. Your Debts'!$C$8/12)*'1. Your Debts'!$D$8,'1. Your Debts'!$E$8),D82+D82*'1. Your Debts'!$C$8/12)))))</f>
        <v>0</v>
      </c>
      <c r="E83" s="15" t="n">
        <f aca="false">MAX(0,MAX(0,E82+E82*'1. Your Debts'!$C$6/12-IF('1. Your Debts'!$F$6&gt;0,MIN('1. Your Debts'!$F$6,E82+E82*'1. Your Debts'!$C$6/12),MIN(MAX((E82+E82*'1. Your Debts'!$C$6/12)*'1. Your Debts'!$D$6,'1. Your Debts'!$E$6),E82+E82*'1. Your Debts'!$C$6/12)))-MIN(MAX(0,'1. Your Debts'!$B$12-MIN('1. Your Debts'!$B$12,MAX(0,B82+B82*'1. Your Debts'!$C$5/12-IF('1. Your Debts'!$F$5&gt;0,MIN('1. Your Debts'!$F$5,B82+B82*'1. Your Debts'!$C$5/12),MIN(MAX((B82+B82*'1. Your Debts'!$C$5/12)*'1. Your Debts'!$D$5,'1. Your Debts'!$E$5),B82+B82*'1. Your Debts'!$C$5/12)))+MAX(0,C82+C82*'1. Your Debts'!$C$7/12-IF('1. Your Debts'!$F$7&gt;0,MIN('1. Your Debts'!$F$7,C82+C82*'1. Your Debts'!$C$7/12),MIN(MAX((C82+C82*'1. Your Debts'!$C$7/12)*'1. Your Debts'!$D$7,'1. Your Debts'!$E$7),C82+C82*'1. Your Debts'!$C$7/12)))+MAX(0,D82+D82*'1. Your Debts'!$C$8/12-IF('1. Your Debts'!$F$8&gt;0,MIN('1. Your Debts'!$F$8,D82+D82*'1. Your Debts'!$C$8/12),MIN(MAX((D82+D82*'1. Your Debts'!$C$8/12)*'1. Your Debts'!$D$8,'1. Your Debts'!$E$8),D82+D82*'1. Your Debts'!$C$8/12))))),MAX(0,E82+E82*'1. Your Debts'!$C$6/12-IF('1. Your Debts'!$F$6&gt;0,MIN('1. Your Debts'!$F$6,E82+E82*'1. Your Debts'!$C$6/12),MIN(MAX((E82+E82*'1. Your Debts'!$C$6/12)*'1. Your Debts'!$D$6,'1. Your Debts'!$E$6),E82+E82*'1. Your Debts'!$C$6/12)))))</f>
        <v>0</v>
      </c>
      <c r="F83" s="15" t="n">
        <f aca="false">MAX(0,MAX(0,F82+F82*'1. Your Debts'!$C$9/12-IF('1. Your Debts'!$F$9&gt;0,MIN('1. Your Debts'!$F$9,F82+F82*'1. Your Debts'!$C$9/12),MIN(MAX((F82+F82*'1. Your Debts'!$C$9/12)*'1. Your Debts'!$D$9,'1. Your Debts'!$E$9),F82+F82*'1. Your Debts'!$C$9/12)))-MIN(MAX(0,'1. Your Debts'!$B$12-MIN('1. Your Debts'!$B$12,MAX(0,B82+B82*'1. Your Debts'!$C$5/12-IF('1. Your Debts'!$F$5&gt;0,MIN('1. Your Debts'!$F$5,B82+B82*'1. Your Debts'!$C$5/12),MIN(MAX((B82+B82*'1. Your Debts'!$C$5/12)*'1. Your Debts'!$D$5,'1. Your Debts'!$E$5),B82+B82*'1. Your Debts'!$C$5/12)))+MAX(0,C82+C82*'1. Your Debts'!$C$7/12-IF('1. Your Debts'!$F$7&gt;0,MIN('1. Your Debts'!$F$7,C82+C82*'1. Your Debts'!$C$7/12),MIN(MAX((C82+C82*'1. Your Debts'!$C$7/12)*'1. Your Debts'!$D$7,'1. Your Debts'!$E$7),C82+C82*'1. Your Debts'!$C$7/12)))+MAX(0,D82+D82*'1. Your Debts'!$C$8/12-IF('1. Your Debts'!$F$8&gt;0,MIN('1. Your Debts'!$F$8,D82+D82*'1. Your Debts'!$C$8/12),MIN(MAX((D82+D82*'1. Your Debts'!$C$8/12)*'1. Your Debts'!$D$8,'1. Your Debts'!$E$8),D82+D82*'1. Your Debts'!$C$8/12)))+MAX(0,E82+E82*'1. Your Debts'!$C$6/12-IF('1. Your Debts'!$F$6&gt;0,MIN('1. Your Debts'!$F$6,E82+E82*'1. Your Debts'!$C$6/12),MIN(MAX((E82+E82*'1. Your Debts'!$C$6/12)*'1. Your Debts'!$D$6,'1. Your Debts'!$E$6),E82+E82*'1. Your Debts'!$C$6/12))))),MAX(0,F82+F82*'1. Your Debts'!$C$9/12-IF('1. Your Debts'!$F$9&gt;0,MIN('1. Your Debts'!$F$9,F82+F82*'1. Your Debts'!$C$9/12),MIN(MAX((F82+F82*'1. Your Debts'!$C$9/12)*'1. Your Debts'!$D$9,'1. Your Debts'!$E$9),F82+F82*'1. Your Debts'!$C$9/12)))))</f>
        <v>0</v>
      </c>
      <c r="G83" s="15" t="n">
        <f aca="false">B82*'1. Your Debts'!$C$5/12+C82*'1. Your Debts'!$C$7/12+D82*'1. Your Debts'!$C$8/12+E82*'1. Your Debts'!$C$6/12+F82*'1. Your Debts'!$C$9/12</f>
        <v>0</v>
      </c>
      <c r="H83" s="15" t="n">
        <f aca="false">SUM(B83:F83)</f>
        <v>0</v>
      </c>
    </row>
    <row r="84" customFormat="false" ht="15" hidden="false" customHeight="false" outlineLevel="0" collapsed="false">
      <c r="A84" s="10" t="n">
        <v>34</v>
      </c>
      <c r="B84" s="15" t="n">
        <f aca="false">MAX(0,MAX(0,B83+B83*'1. Your Debts'!$C$5/12-IF('1. Your Debts'!$F$5&gt;0,MIN('1. Your Debts'!$F$5,B83+B83*'1. Your Debts'!$C$5/12),MIN(MAX((B83+B83*'1. Your Debts'!$C$5/12)*'1. Your Debts'!$D$5,'1. Your Debts'!$E$5),B83+B83*'1. Your Debts'!$C$5/12)))-MIN('1. Your Debts'!$B$12,MAX(0,B83+B83*'1. Your Debts'!$C$5/12-IF('1. Your Debts'!$F$5&gt;0,MIN('1. Your Debts'!$F$5,B83+B83*'1. Your Debts'!$C$5/12),MIN(MAX((B83+B83*'1. Your Debts'!$C$5/12)*'1. Your Debts'!$D$5,'1. Your Debts'!$E$5),B83+B83*'1. Your Debts'!$C$5/12)))))</f>
        <v>0</v>
      </c>
      <c r="C84" s="15" t="n">
        <f aca="false">MAX(0,MAX(0,C83+C83*'1. Your Debts'!$C$7/12-IF('1. Your Debts'!$F$7&gt;0,MIN('1. Your Debts'!$F$7,C83+C83*'1. Your Debts'!$C$7/12),MIN(MAX((C83+C83*'1. Your Debts'!$C$7/12)*'1. Your Debts'!$D$7,'1. Your Debts'!$E$7),C83+C83*'1. Your Debts'!$C$7/12)))-MIN(MAX(0,'1. Your Debts'!$B$12-MIN('1. Your Debts'!$B$12,MAX(0,B83+B83*'1. Your Debts'!$C$5/12-IF('1. Your Debts'!$F$5&gt;0,MIN('1. Your Debts'!$F$5,B83+B83*'1. Your Debts'!$C$5/12),MIN(MAX((B83+B83*'1. Your Debts'!$C$5/12)*'1. Your Debts'!$D$5,'1. Your Debts'!$E$5),B83+B83*'1. Your Debts'!$C$5/12))))),MAX(0,C83+C83*'1. Your Debts'!$C$7/12-IF('1. Your Debts'!$F$7&gt;0,MIN('1. Your Debts'!$F$7,C83+C83*'1. Your Debts'!$C$7/12),MIN(MAX((C83+C83*'1. Your Debts'!$C$7/12)*'1. Your Debts'!$D$7,'1. Your Debts'!$E$7),C83+C83*'1. Your Debts'!$C$7/12)))))</f>
        <v>0</v>
      </c>
      <c r="D84" s="15" t="n">
        <f aca="false">MAX(0,MAX(0,D83+D83*'1. Your Debts'!$C$8/12-IF('1. Your Debts'!$F$8&gt;0,MIN('1. Your Debts'!$F$8,D83+D83*'1. Your Debts'!$C$8/12),MIN(MAX((D83+D83*'1. Your Debts'!$C$8/12)*'1. Your Debts'!$D$8,'1. Your Debts'!$E$8),D83+D83*'1. Your Debts'!$C$8/12)))-MIN(MAX(0,'1. Your Debts'!$B$12-MIN('1. Your Debts'!$B$12,MAX(0,B83+B83*'1. Your Debts'!$C$5/12-IF('1. Your Debts'!$F$5&gt;0,MIN('1. Your Debts'!$F$5,B83+B83*'1. Your Debts'!$C$5/12),MIN(MAX((B83+B83*'1. Your Debts'!$C$5/12)*'1. Your Debts'!$D$5,'1. Your Debts'!$E$5),B83+B83*'1. Your Debts'!$C$5/12)))+MAX(0,C83+C83*'1. Your Debts'!$C$7/12-IF('1. Your Debts'!$F$7&gt;0,MIN('1. Your Debts'!$F$7,C83+C83*'1. Your Debts'!$C$7/12),MIN(MAX((C83+C83*'1. Your Debts'!$C$7/12)*'1. Your Debts'!$D$7,'1. Your Debts'!$E$7),C83+C83*'1. Your Debts'!$C$7/12))))),MAX(0,D83+D83*'1. Your Debts'!$C$8/12-IF('1. Your Debts'!$F$8&gt;0,MIN('1. Your Debts'!$F$8,D83+D83*'1. Your Debts'!$C$8/12),MIN(MAX((D83+D83*'1. Your Debts'!$C$8/12)*'1. Your Debts'!$D$8,'1. Your Debts'!$E$8),D83+D83*'1. Your Debts'!$C$8/12)))))</f>
        <v>0</v>
      </c>
      <c r="E84" s="15" t="n">
        <f aca="false">MAX(0,MAX(0,E83+E83*'1. Your Debts'!$C$6/12-IF('1. Your Debts'!$F$6&gt;0,MIN('1. Your Debts'!$F$6,E83+E83*'1. Your Debts'!$C$6/12),MIN(MAX((E83+E83*'1. Your Debts'!$C$6/12)*'1. Your Debts'!$D$6,'1. Your Debts'!$E$6),E83+E83*'1. Your Debts'!$C$6/12)))-MIN(MAX(0,'1. Your Debts'!$B$12-MIN('1. Your Debts'!$B$12,MAX(0,B83+B83*'1. Your Debts'!$C$5/12-IF('1. Your Debts'!$F$5&gt;0,MIN('1. Your Debts'!$F$5,B83+B83*'1. Your Debts'!$C$5/12),MIN(MAX((B83+B83*'1. Your Debts'!$C$5/12)*'1. Your Debts'!$D$5,'1. Your Debts'!$E$5),B83+B83*'1. Your Debts'!$C$5/12)))+MAX(0,C83+C83*'1. Your Debts'!$C$7/12-IF('1. Your Debts'!$F$7&gt;0,MIN('1. Your Debts'!$F$7,C83+C83*'1. Your Debts'!$C$7/12),MIN(MAX((C83+C83*'1. Your Debts'!$C$7/12)*'1. Your Debts'!$D$7,'1. Your Debts'!$E$7),C83+C83*'1. Your Debts'!$C$7/12)))+MAX(0,D83+D83*'1. Your Debts'!$C$8/12-IF('1. Your Debts'!$F$8&gt;0,MIN('1. Your Debts'!$F$8,D83+D83*'1. Your Debts'!$C$8/12),MIN(MAX((D83+D83*'1. Your Debts'!$C$8/12)*'1. Your Debts'!$D$8,'1. Your Debts'!$E$8),D83+D83*'1. Your Debts'!$C$8/12))))),MAX(0,E83+E83*'1. Your Debts'!$C$6/12-IF('1. Your Debts'!$F$6&gt;0,MIN('1. Your Debts'!$F$6,E83+E83*'1. Your Debts'!$C$6/12),MIN(MAX((E83+E83*'1. Your Debts'!$C$6/12)*'1. Your Debts'!$D$6,'1. Your Debts'!$E$6),E83+E83*'1. Your Debts'!$C$6/12)))))</f>
        <v>0</v>
      </c>
      <c r="F84" s="15" t="n">
        <f aca="false">MAX(0,MAX(0,F83+F83*'1. Your Debts'!$C$9/12-IF('1. Your Debts'!$F$9&gt;0,MIN('1. Your Debts'!$F$9,F83+F83*'1. Your Debts'!$C$9/12),MIN(MAX((F83+F83*'1. Your Debts'!$C$9/12)*'1. Your Debts'!$D$9,'1. Your Debts'!$E$9),F83+F83*'1. Your Debts'!$C$9/12)))-MIN(MAX(0,'1. Your Debts'!$B$12-MIN('1. Your Debts'!$B$12,MAX(0,B83+B83*'1. Your Debts'!$C$5/12-IF('1. Your Debts'!$F$5&gt;0,MIN('1. Your Debts'!$F$5,B83+B83*'1. Your Debts'!$C$5/12),MIN(MAX((B83+B83*'1. Your Debts'!$C$5/12)*'1. Your Debts'!$D$5,'1. Your Debts'!$E$5),B83+B83*'1. Your Debts'!$C$5/12)))+MAX(0,C83+C83*'1. Your Debts'!$C$7/12-IF('1. Your Debts'!$F$7&gt;0,MIN('1. Your Debts'!$F$7,C83+C83*'1. Your Debts'!$C$7/12),MIN(MAX((C83+C83*'1. Your Debts'!$C$7/12)*'1. Your Debts'!$D$7,'1. Your Debts'!$E$7),C83+C83*'1. Your Debts'!$C$7/12)))+MAX(0,D83+D83*'1. Your Debts'!$C$8/12-IF('1. Your Debts'!$F$8&gt;0,MIN('1. Your Debts'!$F$8,D83+D83*'1. Your Debts'!$C$8/12),MIN(MAX((D83+D83*'1. Your Debts'!$C$8/12)*'1. Your Debts'!$D$8,'1. Your Debts'!$E$8),D83+D83*'1. Your Debts'!$C$8/12)))+MAX(0,E83+E83*'1. Your Debts'!$C$6/12-IF('1. Your Debts'!$F$6&gt;0,MIN('1. Your Debts'!$F$6,E83+E83*'1. Your Debts'!$C$6/12),MIN(MAX((E83+E83*'1. Your Debts'!$C$6/12)*'1. Your Debts'!$D$6,'1. Your Debts'!$E$6),E83+E83*'1. Your Debts'!$C$6/12))))),MAX(0,F83+F83*'1. Your Debts'!$C$9/12-IF('1. Your Debts'!$F$9&gt;0,MIN('1. Your Debts'!$F$9,F83+F83*'1. Your Debts'!$C$9/12),MIN(MAX((F83+F83*'1. Your Debts'!$C$9/12)*'1. Your Debts'!$D$9,'1. Your Debts'!$E$9),F83+F83*'1. Your Debts'!$C$9/12)))))</f>
        <v>0</v>
      </c>
      <c r="G84" s="15" t="n">
        <f aca="false">B83*'1. Your Debts'!$C$5/12+C83*'1. Your Debts'!$C$7/12+D83*'1. Your Debts'!$C$8/12+E83*'1. Your Debts'!$C$6/12+F83*'1. Your Debts'!$C$9/12</f>
        <v>0</v>
      </c>
      <c r="H84" s="15" t="n">
        <f aca="false">SUM(B84:F84)</f>
        <v>0</v>
      </c>
    </row>
    <row r="85" customFormat="false" ht="15" hidden="false" customHeight="false" outlineLevel="0" collapsed="false">
      <c r="A85" s="10" t="n">
        <v>35</v>
      </c>
      <c r="B85" s="15" t="n">
        <f aca="false">MAX(0,MAX(0,B84+B84*'1. Your Debts'!$C$5/12-IF('1. Your Debts'!$F$5&gt;0,MIN('1. Your Debts'!$F$5,B84+B84*'1. Your Debts'!$C$5/12),MIN(MAX((B84+B84*'1. Your Debts'!$C$5/12)*'1. Your Debts'!$D$5,'1. Your Debts'!$E$5),B84+B84*'1. Your Debts'!$C$5/12)))-MIN('1. Your Debts'!$B$12,MAX(0,B84+B84*'1. Your Debts'!$C$5/12-IF('1. Your Debts'!$F$5&gt;0,MIN('1. Your Debts'!$F$5,B84+B84*'1. Your Debts'!$C$5/12),MIN(MAX((B84+B84*'1. Your Debts'!$C$5/12)*'1. Your Debts'!$D$5,'1. Your Debts'!$E$5),B84+B84*'1. Your Debts'!$C$5/12)))))</f>
        <v>0</v>
      </c>
      <c r="C85" s="15" t="n">
        <f aca="false">MAX(0,MAX(0,C84+C84*'1. Your Debts'!$C$7/12-IF('1. Your Debts'!$F$7&gt;0,MIN('1. Your Debts'!$F$7,C84+C84*'1. Your Debts'!$C$7/12),MIN(MAX((C84+C84*'1. Your Debts'!$C$7/12)*'1. Your Debts'!$D$7,'1. Your Debts'!$E$7),C84+C84*'1. Your Debts'!$C$7/12)))-MIN(MAX(0,'1. Your Debts'!$B$12-MIN('1. Your Debts'!$B$12,MAX(0,B84+B84*'1. Your Debts'!$C$5/12-IF('1. Your Debts'!$F$5&gt;0,MIN('1. Your Debts'!$F$5,B84+B84*'1. Your Debts'!$C$5/12),MIN(MAX((B84+B84*'1. Your Debts'!$C$5/12)*'1. Your Debts'!$D$5,'1. Your Debts'!$E$5),B84+B84*'1. Your Debts'!$C$5/12))))),MAX(0,C84+C84*'1. Your Debts'!$C$7/12-IF('1. Your Debts'!$F$7&gt;0,MIN('1. Your Debts'!$F$7,C84+C84*'1. Your Debts'!$C$7/12),MIN(MAX((C84+C84*'1. Your Debts'!$C$7/12)*'1. Your Debts'!$D$7,'1. Your Debts'!$E$7),C84+C84*'1. Your Debts'!$C$7/12)))))</f>
        <v>0</v>
      </c>
      <c r="D85" s="15" t="n">
        <f aca="false">MAX(0,MAX(0,D84+D84*'1. Your Debts'!$C$8/12-IF('1. Your Debts'!$F$8&gt;0,MIN('1. Your Debts'!$F$8,D84+D84*'1. Your Debts'!$C$8/12),MIN(MAX((D84+D84*'1. Your Debts'!$C$8/12)*'1. Your Debts'!$D$8,'1. Your Debts'!$E$8),D84+D84*'1. Your Debts'!$C$8/12)))-MIN(MAX(0,'1. Your Debts'!$B$12-MIN('1. Your Debts'!$B$12,MAX(0,B84+B84*'1. Your Debts'!$C$5/12-IF('1. Your Debts'!$F$5&gt;0,MIN('1. Your Debts'!$F$5,B84+B84*'1. Your Debts'!$C$5/12),MIN(MAX((B84+B84*'1. Your Debts'!$C$5/12)*'1. Your Debts'!$D$5,'1. Your Debts'!$E$5),B84+B84*'1. Your Debts'!$C$5/12)))+MAX(0,C84+C84*'1. Your Debts'!$C$7/12-IF('1. Your Debts'!$F$7&gt;0,MIN('1. Your Debts'!$F$7,C84+C84*'1. Your Debts'!$C$7/12),MIN(MAX((C84+C84*'1. Your Debts'!$C$7/12)*'1. Your Debts'!$D$7,'1. Your Debts'!$E$7),C84+C84*'1. Your Debts'!$C$7/12))))),MAX(0,D84+D84*'1. Your Debts'!$C$8/12-IF('1. Your Debts'!$F$8&gt;0,MIN('1. Your Debts'!$F$8,D84+D84*'1. Your Debts'!$C$8/12),MIN(MAX((D84+D84*'1. Your Debts'!$C$8/12)*'1. Your Debts'!$D$8,'1. Your Debts'!$E$8),D84+D84*'1. Your Debts'!$C$8/12)))))</f>
        <v>0</v>
      </c>
      <c r="E85" s="15" t="n">
        <f aca="false">MAX(0,MAX(0,E84+E84*'1. Your Debts'!$C$6/12-IF('1. Your Debts'!$F$6&gt;0,MIN('1. Your Debts'!$F$6,E84+E84*'1. Your Debts'!$C$6/12),MIN(MAX((E84+E84*'1. Your Debts'!$C$6/12)*'1. Your Debts'!$D$6,'1. Your Debts'!$E$6),E84+E84*'1. Your Debts'!$C$6/12)))-MIN(MAX(0,'1. Your Debts'!$B$12-MIN('1. Your Debts'!$B$12,MAX(0,B84+B84*'1. Your Debts'!$C$5/12-IF('1. Your Debts'!$F$5&gt;0,MIN('1. Your Debts'!$F$5,B84+B84*'1. Your Debts'!$C$5/12),MIN(MAX((B84+B84*'1. Your Debts'!$C$5/12)*'1. Your Debts'!$D$5,'1. Your Debts'!$E$5),B84+B84*'1. Your Debts'!$C$5/12)))+MAX(0,C84+C84*'1. Your Debts'!$C$7/12-IF('1. Your Debts'!$F$7&gt;0,MIN('1. Your Debts'!$F$7,C84+C84*'1. Your Debts'!$C$7/12),MIN(MAX((C84+C84*'1. Your Debts'!$C$7/12)*'1. Your Debts'!$D$7,'1. Your Debts'!$E$7),C84+C84*'1. Your Debts'!$C$7/12)))+MAX(0,D84+D84*'1. Your Debts'!$C$8/12-IF('1. Your Debts'!$F$8&gt;0,MIN('1. Your Debts'!$F$8,D84+D84*'1. Your Debts'!$C$8/12),MIN(MAX((D84+D84*'1. Your Debts'!$C$8/12)*'1. Your Debts'!$D$8,'1. Your Debts'!$E$8),D84+D84*'1. Your Debts'!$C$8/12))))),MAX(0,E84+E84*'1. Your Debts'!$C$6/12-IF('1. Your Debts'!$F$6&gt;0,MIN('1. Your Debts'!$F$6,E84+E84*'1. Your Debts'!$C$6/12),MIN(MAX((E84+E84*'1. Your Debts'!$C$6/12)*'1. Your Debts'!$D$6,'1. Your Debts'!$E$6),E84+E84*'1. Your Debts'!$C$6/12)))))</f>
        <v>0</v>
      </c>
      <c r="F85" s="15" t="n">
        <f aca="false">MAX(0,MAX(0,F84+F84*'1. Your Debts'!$C$9/12-IF('1. Your Debts'!$F$9&gt;0,MIN('1. Your Debts'!$F$9,F84+F84*'1. Your Debts'!$C$9/12),MIN(MAX((F84+F84*'1. Your Debts'!$C$9/12)*'1. Your Debts'!$D$9,'1. Your Debts'!$E$9),F84+F84*'1. Your Debts'!$C$9/12)))-MIN(MAX(0,'1. Your Debts'!$B$12-MIN('1. Your Debts'!$B$12,MAX(0,B84+B84*'1. Your Debts'!$C$5/12-IF('1. Your Debts'!$F$5&gt;0,MIN('1. Your Debts'!$F$5,B84+B84*'1. Your Debts'!$C$5/12),MIN(MAX((B84+B84*'1. Your Debts'!$C$5/12)*'1. Your Debts'!$D$5,'1. Your Debts'!$E$5),B84+B84*'1. Your Debts'!$C$5/12)))+MAX(0,C84+C84*'1. Your Debts'!$C$7/12-IF('1. Your Debts'!$F$7&gt;0,MIN('1. Your Debts'!$F$7,C84+C84*'1. Your Debts'!$C$7/12),MIN(MAX((C84+C84*'1. Your Debts'!$C$7/12)*'1. Your Debts'!$D$7,'1. Your Debts'!$E$7),C84+C84*'1. Your Debts'!$C$7/12)))+MAX(0,D84+D84*'1. Your Debts'!$C$8/12-IF('1. Your Debts'!$F$8&gt;0,MIN('1. Your Debts'!$F$8,D84+D84*'1. Your Debts'!$C$8/12),MIN(MAX((D84+D84*'1. Your Debts'!$C$8/12)*'1. Your Debts'!$D$8,'1. Your Debts'!$E$8),D84+D84*'1. Your Debts'!$C$8/12)))+MAX(0,E84+E84*'1. Your Debts'!$C$6/12-IF('1. Your Debts'!$F$6&gt;0,MIN('1. Your Debts'!$F$6,E84+E84*'1. Your Debts'!$C$6/12),MIN(MAX((E84+E84*'1. Your Debts'!$C$6/12)*'1. Your Debts'!$D$6,'1. Your Debts'!$E$6),E84+E84*'1. Your Debts'!$C$6/12))))),MAX(0,F84+F84*'1. Your Debts'!$C$9/12-IF('1. Your Debts'!$F$9&gt;0,MIN('1. Your Debts'!$F$9,F84+F84*'1. Your Debts'!$C$9/12),MIN(MAX((F84+F84*'1. Your Debts'!$C$9/12)*'1. Your Debts'!$D$9,'1. Your Debts'!$E$9),F84+F84*'1. Your Debts'!$C$9/12)))))</f>
        <v>0</v>
      </c>
      <c r="G85" s="15" t="n">
        <f aca="false">B84*'1. Your Debts'!$C$5/12+C84*'1. Your Debts'!$C$7/12+D84*'1. Your Debts'!$C$8/12+E84*'1. Your Debts'!$C$6/12+F84*'1. Your Debts'!$C$9/12</f>
        <v>0</v>
      </c>
      <c r="H85" s="15" t="n">
        <f aca="false">SUM(B85:F85)</f>
        <v>0</v>
      </c>
    </row>
    <row r="86" customFormat="false" ht="15" hidden="false" customHeight="false" outlineLevel="0" collapsed="false">
      <c r="A86" s="10" t="n">
        <v>36</v>
      </c>
      <c r="B86" s="15" t="n">
        <f aca="false">MAX(0,MAX(0,B85+B85*'1. Your Debts'!$C$5/12-IF('1. Your Debts'!$F$5&gt;0,MIN('1. Your Debts'!$F$5,B85+B85*'1. Your Debts'!$C$5/12),MIN(MAX((B85+B85*'1. Your Debts'!$C$5/12)*'1. Your Debts'!$D$5,'1. Your Debts'!$E$5),B85+B85*'1. Your Debts'!$C$5/12)))-MIN('1. Your Debts'!$B$12,MAX(0,B85+B85*'1. Your Debts'!$C$5/12-IF('1. Your Debts'!$F$5&gt;0,MIN('1. Your Debts'!$F$5,B85+B85*'1. Your Debts'!$C$5/12),MIN(MAX((B85+B85*'1. Your Debts'!$C$5/12)*'1. Your Debts'!$D$5,'1. Your Debts'!$E$5),B85+B85*'1. Your Debts'!$C$5/12)))))</f>
        <v>0</v>
      </c>
      <c r="C86" s="15" t="n">
        <f aca="false">MAX(0,MAX(0,C85+C85*'1. Your Debts'!$C$7/12-IF('1. Your Debts'!$F$7&gt;0,MIN('1. Your Debts'!$F$7,C85+C85*'1. Your Debts'!$C$7/12),MIN(MAX((C85+C85*'1. Your Debts'!$C$7/12)*'1. Your Debts'!$D$7,'1. Your Debts'!$E$7),C85+C85*'1. Your Debts'!$C$7/12)))-MIN(MAX(0,'1. Your Debts'!$B$12-MIN('1. Your Debts'!$B$12,MAX(0,B85+B85*'1. Your Debts'!$C$5/12-IF('1. Your Debts'!$F$5&gt;0,MIN('1. Your Debts'!$F$5,B85+B85*'1. Your Debts'!$C$5/12),MIN(MAX((B85+B85*'1. Your Debts'!$C$5/12)*'1. Your Debts'!$D$5,'1. Your Debts'!$E$5),B85+B85*'1. Your Debts'!$C$5/12))))),MAX(0,C85+C85*'1. Your Debts'!$C$7/12-IF('1. Your Debts'!$F$7&gt;0,MIN('1. Your Debts'!$F$7,C85+C85*'1. Your Debts'!$C$7/12),MIN(MAX((C85+C85*'1. Your Debts'!$C$7/12)*'1. Your Debts'!$D$7,'1. Your Debts'!$E$7),C85+C85*'1. Your Debts'!$C$7/12)))))</f>
        <v>0</v>
      </c>
      <c r="D86" s="15" t="n">
        <f aca="false">MAX(0,MAX(0,D85+D85*'1. Your Debts'!$C$8/12-IF('1. Your Debts'!$F$8&gt;0,MIN('1. Your Debts'!$F$8,D85+D85*'1. Your Debts'!$C$8/12),MIN(MAX((D85+D85*'1. Your Debts'!$C$8/12)*'1. Your Debts'!$D$8,'1. Your Debts'!$E$8),D85+D85*'1. Your Debts'!$C$8/12)))-MIN(MAX(0,'1. Your Debts'!$B$12-MIN('1. Your Debts'!$B$12,MAX(0,B85+B85*'1. Your Debts'!$C$5/12-IF('1. Your Debts'!$F$5&gt;0,MIN('1. Your Debts'!$F$5,B85+B85*'1. Your Debts'!$C$5/12),MIN(MAX((B85+B85*'1. Your Debts'!$C$5/12)*'1. Your Debts'!$D$5,'1. Your Debts'!$E$5),B85+B85*'1. Your Debts'!$C$5/12)))+MAX(0,C85+C85*'1. Your Debts'!$C$7/12-IF('1. Your Debts'!$F$7&gt;0,MIN('1. Your Debts'!$F$7,C85+C85*'1. Your Debts'!$C$7/12),MIN(MAX((C85+C85*'1. Your Debts'!$C$7/12)*'1. Your Debts'!$D$7,'1. Your Debts'!$E$7),C85+C85*'1. Your Debts'!$C$7/12))))),MAX(0,D85+D85*'1. Your Debts'!$C$8/12-IF('1. Your Debts'!$F$8&gt;0,MIN('1. Your Debts'!$F$8,D85+D85*'1. Your Debts'!$C$8/12),MIN(MAX((D85+D85*'1. Your Debts'!$C$8/12)*'1. Your Debts'!$D$8,'1. Your Debts'!$E$8),D85+D85*'1. Your Debts'!$C$8/12)))))</f>
        <v>0</v>
      </c>
      <c r="E86" s="15" t="n">
        <f aca="false">MAX(0,MAX(0,E85+E85*'1. Your Debts'!$C$6/12-IF('1. Your Debts'!$F$6&gt;0,MIN('1. Your Debts'!$F$6,E85+E85*'1. Your Debts'!$C$6/12),MIN(MAX((E85+E85*'1. Your Debts'!$C$6/12)*'1. Your Debts'!$D$6,'1. Your Debts'!$E$6),E85+E85*'1. Your Debts'!$C$6/12)))-MIN(MAX(0,'1. Your Debts'!$B$12-MIN('1. Your Debts'!$B$12,MAX(0,B85+B85*'1. Your Debts'!$C$5/12-IF('1. Your Debts'!$F$5&gt;0,MIN('1. Your Debts'!$F$5,B85+B85*'1. Your Debts'!$C$5/12),MIN(MAX((B85+B85*'1. Your Debts'!$C$5/12)*'1. Your Debts'!$D$5,'1. Your Debts'!$E$5),B85+B85*'1. Your Debts'!$C$5/12)))+MAX(0,C85+C85*'1. Your Debts'!$C$7/12-IF('1. Your Debts'!$F$7&gt;0,MIN('1. Your Debts'!$F$7,C85+C85*'1. Your Debts'!$C$7/12),MIN(MAX((C85+C85*'1. Your Debts'!$C$7/12)*'1. Your Debts'!$D$7,'1. Your Debts'!$E$7),C85+C85*'1. Your Debts'!$C$7/12)))+MAX(0,D85+D85*'1. Your Debts'!$C$8/12-IF('1. Your Debts'!$F$8&gt;0,MIN('1. Your Debts'!$F$8,D85+D85*'1. Your Debts'!$C$8/12),MIN(MAX((D85+D85*'1. Your Debts'!$C$8/12)*'1. Your Debts'!$D$8,'1. Your Debts'!$E$8),D85+D85*'1. Your Debts'!$C$8/12))))),MAX(0,E85+E85*'1. Your Debts'!$C$6/12-IF('1. Your Debts'!$F$6&gt;0,MIN('1. Your Debts'!$F$6,E85+E85*'1. Your Debts'!$C$6/12),MIN(MAX((E85+E85*'1. Your Debts'!$C$6/12)*'1. Your Debts'!$D$6,'1. Your Debts'!$E$6),E85+E85*'1. Your Debts'!$C$6/12)))))</f>
        <v>0</v>
      </c>
      <c r="F86" s="15" t="n">
        <f aca="false">MAX(0,MAX(0,F85+F85*'1. Your Debts'!$C$9/12-IF('1. Your Debts'!$F$9&gt;0,MIN('1. Your Debts'!$F$9,F85+F85*'1. Your Debts'!$C$9/12),MIN(MAX((F85+F85*'1. Your Debts'!$C$9/12)*'1. Your Debts'!$D$9,'1. Your Debts'!$E$9),F85+F85*'1. Your Debts'!$C$9/12)))-MIN(MAX(0,'1. Your Debts'!$B$12-MIN('1. Your Debts'!$B$12,MAX(0,B85+B85*'1. Your Debts'!$C$5/12-IF('1. Your Debts'!$F$5&gt;0,MIN('1. Your Debts'!$F$5,B85+B85*'1. Your Debts'!$C$5/12),MIN(MAX((B85+B85*'1. Your Debts'!$C$5/12)*'1. Your Debts'!$D$5,'1. Your Debts'!$E$5),B85+B85*'1. Your Debts'!$C$5/12)))+MAX(0,C85+C85*'1. Your Debts'!$C$7/12-IF('1. Your Debts'!$F$7&gt;0,MIN('1. Your Debts'!$F$7,C85+C85*'1. Your Debts'!$C$7/12),MIN(MAX((C85+C85*'1. Your Debts'!$C$7/12)*'1. Your Debts'!$D$7,'1. Your Debts'!$E$7),C85+C85*'1. Your Debts'!$C$7/12)))+MAX(0,D85+D85*'1. Your Debts'!$C$8/12-IF('1. Your Debts'!$F$8&gt;0,MIN('1. Your Debts'!$F$8,D85+D85*'1. Your Debts'!$C$8/12),MIN(MAX((D85+D85*'1. Your Debts'!$C$8/12)*'1. Your Debts'!$D$8,'1. Your Debts'!$E$8),D85+D85*'1. Your Debts'!$C$8/12)))+MAX(0,E85+E85*'1. Your Debts'!$C$6/12-IF('1. Your Debts'!$F$6&gt;0,MIN('1. Your Debts'!$F$6,E85+E85*'1. Your Debts'!$C$6/12),MIN(MAX((E85+E85*'1. Your Debts'!$C$6/12)*'1. Your Debts'!$D$6,'1. Your Debts'!$E$6),E85+E85*'1. Your Debts'!$C$6/12))))),MAX(0,F85+F85*'1. Your Debts'!$C$9/12-IF('1. Your Debts'!$F$9&gt;0,MIN('1. Your Debts'!$F$9,F85+F85*'1. Your Debts'!$C$9/12),MIN(MAX((F85+F85*'1. Your Debts'!$C$9/12)*'1. Your Debts'!$D$9,'1. Your Debts'!$E$9),F85+F85*'1. Your Debts'!$C$9/12)))))</f>
        <v>0</v>
      </c>
      <c r="G86" s="15" t="n">
        <f aca="false">B85*'1. Your Debts'!$C$5/12+C85*'1. Your Debts'!$C$7/12+D85*'1. Your Debts'!$C$8/12+E85*'1. Your Debts'!$C$6/12+F85*'1. Your Debts'!$C$9/12</f>
        <v>0</v>
      </c>
      <c r="H86" s="15" t="n">
        <f aca="false">SUM(B86:F86)</f>
        <v>0</v>
      </c>
    </row>
    <row r="87" customFormat="false" ht="15" hidden="false" customHeight="false" outlineLevel="0" collapsed="false">
      <c r="A87" s="10" t="n">
        <v>37</v>
      </c>
      <c r="B87" s="15" t="n">
        <f aca="false">MAX(0,MAX(0,B86+B86*'1. Your Debts'!$C$5/12-IF('1. Your Debts'!$F$5&gt;0,MIN('1. Your Debts'!$F$5,B86+B86*'1. Your Debts'!$C$5/12),MIN(MAX((B86+B86*'1. Your Debts'!$C$5/12)*'1. Your Debts'!$D$5,'1. Your Debts'!$E$5),B86+B86*'1. Your Debts'!$C$5/12)))-MIN('1. Your Debts'!$B$12,MAX(0,B86+B86*'1. Your Debts'!$C$5/12-IF('1. Your Debts'!$F$5&gt;0,MIN('1. Your Debts'!$F$5,B86+B86*'1. Your Debts'!$C$5/12),MIN(MAX((B86+B86*'1. Your Debts'!$C$5/12)*'1. Your Debts'!$D$5,'1. Your Debts'!$E$5),B86+B86*'1. Your Debts'!$C$5/12)))))</f>
        <v>0</v>
      </c>
      <c r="C87" s="15" t="n">
        <f aca="false">MAX(0,MAX(0,C86+C86*'1. Your Debts'!$C$7/12-IF('1. Your Debts'!$F$7&gt;0,MIN('1. Your Debts'!$F$7,C86+C86*'1. Your Debts'!$C$7/12),MIN(MAX((C86+C86*'1. Your Debts'!$C$7/12)*'1. Your Debts'!$D$7,'1. Your Debts'!$E$7),C86+C86*'1. Your Debts'!$C$7/12)))-MIN(MAX(0,'1. Your Debts'!$B$12-MIN('1. Your Debts'!$B$12,MAX(0,B86+B86*'1. Your Debts'!$C$5/12-IF('1. Your Debts'!$F$5&gt;0,MIN('1. Your Debts'!$F$5,B86+B86*'1. Your Debts'!$C$5/12),MIN(MAX((B86+B86*'1. Your Debts'!$C$5/12)*'1. Your Debts'!$D$5,'1. Your Debts'!$E$5),B86+B86*'1. Your Debts'!$C$5/12))))),MAX(0,C86+C86*'1. Your Debts'!$C$7/12-IF('1. Your Debts'!$F$7&gt;0,MIN('1. Your Debts'!$F$7,C86+C86*'1. Your Debts'!$C$7/12),MIN(MAX((C86+C86*'1. Your Debts'!$C$7/12)*'1. Your Debts'!$D$7,'1. Your Debts'!$E$7),C86+C86*'1. Your Debts'!$C$7/12)))))</f>
        <v>0</v>
      </c>
      <c r="D87" s="15" t="n">
        <f aca="false">MAX(0,MAX(0,D86+D86*'1. Your Debts'!$C$8/12-IF('1. Your Debts'!$F$8&gt;0,MIN('1. Your Debts'!$F$8,D86+D86*'1. Your Debts'!$C$8/12),MIN(MAX((D86+D86*'1. Your Debts'!$C$8/12)*'1. Your Debts'!$D$8,'1. Your Debts'!$E$8),D86+D86*'1. Your Debts'!$C$8/12)))-MIN(MAX(0,'1. Your Debts'!$B$12-MIN('1. Your Debts'!$B$12,MAX(0,B86+B86*'1. Your Debts'!$C$5/12-IF('1. Your Debts'!$F$5&gt;0,MIN('1. Your Debts'!$F$5,B86+B86*'1. Your Debts'!$C$5/12),MIN(MAX((B86+B86*'1. Your Debts'!$C$5/12)*'1. Your Debts'!$D$5,'1. Your Debts'!$E$5),B86+B86*'1. Your Debts'!$C$5/12)))+MAX(0,C86+C86*'1. Your Debts'!$C$7/12-IF('1. Your Debts'!$F$7&gt;0,MIN('1. Your Debts'!$F$7,C86+C86*'1. Your Debts'!$C$7/12),MIN(MAX((C86+C86*'1. Your Debts'!$C$7/12)*'1. Your Debts'!$D$7,'1. Your Debts'!$E$7),C86+C86*'1. Your Debts'!$C$7/12))))),MAX(0,D86+D86*'1. Your Debts'!$C$8/12-IF('1. Your Debts'!$F$8&gt;0,MIN('1. Your Debts'!$F$8,D86+D86*'1. Your Debts'!$C$8/12),MIN(MAX((D86+D86*'1. Your Debts'!$C$8/12)*'1. Your Debts'!$D$8,'1. Your Debts'!$E$8),D86+D86*'1. Your Debts'!$C$8/12)))))</f>
        <v>0</v>
      </c>
      <c r="E87" s="15" t="n">
        <f aca="false">MAX(0,MAX(0,E86+E86*'1. Your Debts'!$C$6/12-IF('1. Your Debts'!$F$6&gt;0,MIN('1. Your Debts'!$F$6,E86+E86*'1. Your Debts'!$C$6/12),MIN(MAX((E86+E86*'1. Your Debts'!$C$6/12)*'1. Your Debts'!$D$6,'1. Your Debts'!$E$6),E86+E86*'1. Your Debts'!$C$6/12)))-MIN(MAX(0,'1. Your Debts'!$B$12-MIN('1. Your Debts'!$B$12,MAX(0,B86+B86*'1. Your Debts'!$C$5/12-IF('1. Your Debts'!$F$5&gt;0,MIN('1. Your Debts'!$F$5,B86+B86*'1. Your Debts'!$C$5/12),MIN(MAX((B86+B86*'1. Your Debts'!$C$5/12)*'1. Your Debts'!$D$5,'1. Your Debts'!$E$5),B86+B86*'1. Your Debts'!$C$5/12)))+MAX(0,C86+C86*'1. Your Debts'!$C$7/12-IF('1. Your Debts'!$F$7&gt;0,MIN('1. Your Debts'!$F$7,C86+C86*'1. Your Debts'!$C$7/12),MIN(MAX((C86+C86*'1. Your Debts'!$C$7/12)*'1. Your Debts'!$D$7,'1. Your Debts'!$E$7),C86+C86*'1. Your Debts'!$C$7/12)))+MAX(0,D86+D86*'1. Your Debts'!$C$8/12-IF('1. Your Debts'!$F$8&gt;0,MIN('1. Your Debts'!$F$8,D86+D86*'1. Your Debts'!$C$8/12),MIN(MAX((D86+D86*'1. Your Debts'!$C$8/12)*'1. Your Debts'!$D$8,'1. Your Debts'!$E$8),D86+D86*'1. Your Debts'!$C$8/12))))),MAX(0,E86+E86*'1. Your Debts'!$C$6/12-IF('1. Your Debts'!$F$6&gt;0,MIN('1. Your Debts'!$F$6,E86+E86*'1. Your Debts'!$C$6/12),MIN(MAX((E86+E86*'1. Your Debts'!$C$6/12)*'1. Your Debts'!$D$6,'1. Your Debts'!$E$6),E86+E86*'1. Your Debts'!$C$6/12)))))</f>
        <v>0</v>
      </c>
      <c r="F87" s="15" t="n">
        <f aca="false">MAX(0,MAX(0,F86+F86*'1. Your Debts'!$C$9/12-IF('1. Your Debts'!$F$9&gt;0,MIN('1. Your Debts'!$F$9,F86+F86*'1. Your Debts'!$C$9/12),MIN(MAX((F86+F86*'1. Your Debts'!$C$9/12)*'1. Your Debts'!$D$9,'1. Your Debts'!$E$9),F86+F86*'1. Your Debts'!$C$9/12)))-MIN(MAX(0,'1. Your Debts'!$B$12-MIN('1. Your Debts'!$B$12,MAX(0,B86+B86*'1. Your Debts'!$C$5/12-IF('1. Your Debts'!$F$5&gt;0,MIN('1. Your Debts'!$F$5,B86+B86*'1. Your Debts'!$C$5/12),MIN(MAX((B86+B86*'1. Your Debts'!$C$5/12)*'1. Your Debts'!$D$5,'1. Your Debts'!$E$5),B86+B86*'1. Your Debts'!$C$5/12)))+MAX(0,C86+C86*'1. Your Debts'!$C$7/12-IF('1. Your Debts'!$F$7&gt;0,MIN('1. Your Debts'!$F$7,C86+C86*'1. Your Debts'!$C$7/12),MIN(MAX((C86+C86*'1. Your Debts'!$C$7/12)*'1. Your Debts'!$D$7,'1. Your Debts'!$E$7),C86+C86*'1. Your Debts'!$C$7/12)))+MAX(0,D86+D86*'1. Your Debts'!$C$8/12-IF('1. Your Debts'!$F$8&gt;0,MIN('1. Your Debts'!$F$8,D86+D86*'1. Your Debts'!$C$8/12),MIN(MAX((D86+D86*'1. Your Debts'!$C$8/12)*'1. Your Debts'!$D$8,'1. Your Debts'!$E$8),D86+D86*'1. Your Debts'!$C$8/12)))+MAX(0,E86+E86*'1. Your Debts'!$C$6/12-IF('1. Your Debts'!$F$6&gt;0,MIN('1. Your Debts'!$F$6,E86+E86*'1. Your Debts'!$C$6/12),MIN(MAX((E86+E86*'1. Your Debts'!$C$6/12)*'1. Your Debts'!$D$6,'1. Your Debts'!$E$6),E86+E86*'1. Your Debts'!$C$6/12))))),MAX(0,F86+F86*'1. Your Debts'!$C$9/12-IF('1. Your Debts'!$F$9&gt;0,MIN('1. Your Debts'!$F$9,F86+F86*'1. Your Debts'!$C$9/12),MIN(MAX((F86+F86*'1. Your Debts'!$C$9/12)*'1. Your Debts'!$D$9,'1. Your Debts'!$E$9),F86+F86*'1. Your Debts'!$C$9/12)))))</f>
        <v>0</v>
      </c>
      <c r="G87" s="15" t="n">
        <f aca="false">B86*'1. Your Debts'!$C$5/12+C86*'1. Your Debts'!$C$7/12+D86*'1. Your Debts'!$C$8/12+E86*'1. Your Debts'!$C$6/12+F86*'1. Your Debts'!$C$9/12</f>
        <v>0</v>
      </c>
      <c r="H87" s="15" t="n">
        <f aca="false">SUM(B87:F87)</f>
        <v>0</v>
      </c>
    </row>
    <row r="88" customFormat="false" ht="15" hidden="false" customHeight="false" outlineLevel="0" collapsed="false">
      <c r="A88" s="10" t="n">
        <v>38</v>
      </c>
      <c r="B88" s="15" t="n">
        <f aca="false">MAX(0,MAX(0,B87+B87*'1. Your Debts'!$C$5/12-IF('1. Your Debts'!$F$5&gt;0,MIN('1. Your Debts'!$F$5,B87+B87*'1. Your Debts'!$C$5/12),MIN(MAX((B87+B87*'1. Your Debts'!$C$5/12)*'1. Your Debts'!$D$5,'1. Your Debts'!$E$5),B87+B87*'1. Your Debts'!$C$5/12)))-MIN('1. Your Debts'!$B$12,MAX(0,B87+B87*'1. Your Debts'!$C$5/12-IF('1. Your Debts'!$F$5&gt;0,MIN('1. Your Debts'!$F$5,B87+B87*'1. Your Debts'!$C$5/12),MIN(MAX((B87+B87*'1. Your Debts'!$C$5/12)*'1. Your Debts'!$D$5,'1. Your Debts'!$E$5),B87+B87*'1. Your Debts'!$C$5/12)))))</f>
        <v>0</v>
      </c>
      <c r="C88" s="15" t="n">
        <f aca="false">MAX(0,MAX(0,C87+C87*'1. Your Debts'!$C$7/12-IF('1. Your Debts'!$F$7&gt;0,MIN('1. Your Debts'!$F$7,C87+C87*'1. Your Debts'!$C$7/12),MIN(MAX((C87+C87*'1. Your Debts'!$C$7/12)*'1. Your Debts'!$D$7,'1. Your Debts'!$E$7),C87+C87*'1. Your Debts'!$C$7/12)))-MIN(MAX(0,'1. Your Debts'!$B$12-MIN('1. Your Debts'!$B$12,MAX(0,B87+B87*'1. Your Debts'!$C$5/12-IF('1. Your Debts'!$F$5&gt;0,MIN('1. Your Debts'!$F$5,B87+B87*'1. Your Debts'!$C$5/12),MIN(MAX((B87+B87*'1. Your Debts'!$C$5/12)*'1. Your Debts'!$D$5,'1. Your Debts'!$E$5),B87+B87*'1. Your Debts'!$C$5/12))))),MAX(0,C87+C87*'1. Your Debts'!$C$7/12-IF('1. Your Debts'!$F$7&gt;0,MIN('1. Your Debts'!$F$7,C87+C87*'1. Your Debts'!$C$7/12),MIN(MAX((C87+C87*'1. Your Debts'!$C$7/12)*'1. Your Debts'!$D$7,'1. Your Debts'!$E$7),C87+C87*'1. Your Debts'!$C$7/12)))))</f>
        <v>0</v>
      </c>
      <c r="D88" s="15" t="n">
        <f aca="false">MAX(0,MAX(0,D87+D87*'1. Your Debts'!$C$8/12-IF('1. Your Debts'!$F$8&gt;0,MIN('1. Your Debts'!$F$8,D87+D87*'1. Your Debts'!$C$8/12),MIN(MAX((D87+D87*'1. Your Debts'!$C$8/12)*'1. Your Debts'!$D$8,'1. Your Debts'!$E$8),D87+D87*'1. Your Debts'!$C$8/12)))-MIN(MAX(0,'1. Your Debts'!$B$12-MIN('1. Your Debts'!$B$12,MAX(0,B87+B87*'1. Your Debts'!$C$5/12-IF('1. Your Debts'!$F$5&gt;0,MIN('1. Your Debts'!$F$5,B87+B87*'1. Your Debts'!$C$5/12),MIN(MAX((B87+B87*'1. Your Debts'!$C$5/12)*'1. Your Debts'!$D$5,'1. Your Debts'!$E$5),B87+B87*'1. Your Debts'!$C$5/12)))+MAX(0,C87+C87*'1. Your Debts'!$C$7/12-IF('1. Your Debts'!$F$7&gt;0,MIN('1. Your Debts'!$F$7,C87+C87*'1. Your Debts'!$C$7/12),MIN(MAX((C87+C87*'1. Your Debts'!$C$7/12)*'1. Your Debts'!$D$7,'1. Your Debts'!$E$7),C87+C87*'1. Your Debts'!$C$7/12))))),MAX(0,D87+D87*'1. Your Debts'!$C$8/12-IF('1. Your Debts'!$F$8&gt;0,MIN('1. Your Debts'!$F$8,D87+D87*'1. Your Debts'!$C$8/12),MIN(MAX((D87+D87*'1. Your Debts'!$C$8/12)*'1. Your Debts'!$D$8,'1. Your Debts'!$E$8),D87+D87*'1. Your Debts'!$C$8/12)))))</f>
        <v>0</v>
      </c>
      <c r="E88" s="15" t="n">
        <f aca="false">MAX(0,MAX(0,E87+E87*'1. Your Debts'!$C$6/12-IF('1. Your Debts'!$F$6&gt;0,MIN('1. Your Debts'!$F$6,E87+E87*'1. Your Debts'!$C$6/12),MIN(MAX((E87+E87*'1. Your Debts'!$C$6/12)*'1. Your Debts'!$D$6,'1. Your Debts'!$E$6),E87+E87*'1. Your Debts'!$C$6/12)))-MIN(MAX(0,'1. Your Debts'!$B$12-MIN('1. Your Debts'!$B$12,MAX(0,B87+B87*'1. Your Debts'!$C$5/12-IF('1. Your Debts'!$F$5&gt;0,MIN('1. Your Debts'!$F$5,B87+B87*'1. Your Debts'!$C$5/12),MIN(MAX((B87+B87*'1. Your Debts'!$C$5/12)*'1. Your Debts'!$D$5,'1. Your Debts'!$E$5),B87+B87*'1. Your Debts'!$C$5/12)))+MAX(0,C87+C87*'1. Your Debts'!$C$7/12-IF('1. Your Debts'!$F$7&gt;0,MIN('1. Your Debts'!$F$7,C87+C87*'1. Your Debts'!$C$7/12),MIN(MAX((C87+C87*'1. Your Debts'!$C$7/12)*'1. Your Debts'!$D$7,'1. Your Debts'!$E$7),C87+C87*'1. Your Debts'!$C$7/12)))+MAX(0,D87+D87*'1. Your Debts'!$C$8/12-IF('1. Your Debts'!$F$8&gt;0,MIN('1. Your Debts'!$F$8,D87+D87*'1. Your Debts'!$C$8/12),MIN(MAX((D87+D87*'1. Your Debts'!$C$8/12)*'1. Your Debts'!$D$8,'1. Your Debts'!$E$8),D87+D87*'1. Your Debts'!$C$8/12))))),MAX(0,E87+E87*'1. Your Debts'!$C$6/12-IF('1. Your Debts'!$F$6&gt;0,MIN('1. Your Debts'!$F$6,E87+E87*'1. Your Debts'!$C$6/12),MIN(MAX((E87+E87*'1. Your Debts'!$C$6/12)*'1. Your Debts'!$D$6,'1. Your Debts'!$E$6),E87+E87*'1. Your Debts'!$C$6/12)))))</f>
        <v>0</v>
      </c>
      <c r="F88" s="15" t="n">
        <f aca="false">MAX(0,MAX(0,F87+F87*'1. Your Debts'!$C$9/12-IF('1. Your Debts'!$F$9&gt;0,MIN('1. Your Debts'!$F$9,F87+F87*'1. Your Debts'!$C$9/12),MIN(MAX((F87+F87*'1. Your Debts'!$C$9/12)*'1. Your Debts'!$D$9,'1. Your Debts'!$E$9),F87+F87*'1. Your Debts'!$C$9/12)))-MIN(MAX(0,'1. Your Debts'!$B$12-MIN('1. Your Debts'!$B$12,MAX(0,B87+B87*'1. Your Debts'!$C$5/12-IF('1. Your Debts'!$F$5&gt;0,MIN('1. Your Debts'!$F$5,B87+B87*'1. Your Debts'!$C$5/12),MIN(MAX((B87+B87*'1. Your Debts'!$C$5/12)*'1. Your Debts'!$D$5,'1. Your Debts'!$E$5),B87+B87*'1. Your Debts'!$C$5/12)))+MAX(0,C87+C87*'1. Your Debts'!$C$7/12-IF('1. Your Debts'!$F$7&gt;0,MIN('1. Your Debts'!$F$7,C87+C87*'1. Your Debts'!$C$7/12),MIN(MAX((C87+C87*'1. Your Debts'!$C$7/12)*'1. Your Debts'!$D$7,'1. Your Debts'!$E$7),C87+C87*'1. Your Debts'!$C$7/12)))+MAX(0,D87+D87*'1. Your Debts'!$C$8/12-IF('1. Your Debts'!$F$8&gt;0,MIN('1. Your Debts'!$F$8,D87+D87*'1. Your Debts'!$C$8/12),MIN(MAX((D87+D87*'1. Your Debts'!$C$8/12)*'1. Your Debts'!$D$8,'1. Your Debts'!$E$8),D87+D87*'1. Your Debts'!$C$8/12)))+MAX(0,E87+E87*'1. Your Debts'!$C$6/12-IF('1. Your Debts'!$F$6&gt;0,MIN('1. Your Debts'!$F$6,E87+E87*'1. Your Debts'!$C$6/12),MIN(MAX((E87+E87*'1. Your Debts'!$C$6/12)*'1. Your Debts'!$D$6,'1. Your Debts'!$E$6),E87+E87*'1. Your Debts'!$C$6/12))))),MAX(0,F87+F87*'1. Your Debts'!$C$9/12-IF('1. Your Debts'!$F$9&gt;0,MIN('1. Your Debts'!$F$9,F87+F87*'1. Your Debts'!$C$9/12),MIN(MAX((F87+F87*'1. Your Debts'!$C$9/12)*'1. Your Debts'!$D$9,'1. Your Debts'!$E$9),F87+F87*'1. Your Debts'!$C$9/12)))))</f>
        <v>0</v>
      </c>
      <c r="G88" s="15" t="n">
        <f aca="false">B87*'1. Your Debts'!$C$5/12+C87*'1. Your Debts'!$C$7/12+D87*'1. Your Debts'!$C$8/12+E87*'1. Your Debts'!$C$6/12+F87*'1. Your Debts'!$C$9/12</f>
        <v>0</v>
      </c>
      <c r="H88" s="15" t="n">
        <f aca="false">SUM(B88:F88)</f>
        <v>0</v>
      </c>
    </row>
    <row r="89" customFormat="false" ht="15" hidden="false" customHeight="false" outlineLevel="0" collapsed="false">
      <c r="A89" s="10" t="n">
        <v>39</v>
      </c>
      <c r="B89" s="15" t="n">
        <f aca="false">MAX(0,MAX(0,B88+B88*'1. Your Debts'!$C$5/12-IF('1. Your Debts'!$F$5&gt;0,MIN('1. Your Debts'!$F$5,B88+B88*'1. Your Debts'!$C$5/12),MIN(MAX((B88+B88*'1. Your Debts'!$C$5/12)*'1. Your Debts'!$D$5,'1. Your Debts'!$E$5),B88+B88*'1. Your Debts'!$C$5/12)))-MIN('1. Your Debts'!$B$12,MAX(0,B88+B88*'1. Your Debts'!$C$5/12-IF('1. Your Debts'!$F$5&gt;0,MIN('1. Your Debts'!$F$5,B88+B88*'1. Your Debts'!$C$5/12),MIN(MAX((B88+B88*'1. Your Debts'!$C$5/12)*'1. Your Debts'!$D$5,'1. Your Debts'!$E$5),B88+B88*'1. Your Debts'!$C$5/12)))))</f>
        <v>0</v>
      </c>
      <c r="C89" s="15" t="n">
        <f aca="false">MAX(0,MAX(0,C88+C88*'1. Your Debts'!$C$7/12-IF('1. Your Debts'!$F$7&gt;0,MIN('1. Your Debts'!$F$7,C88+C88*'1. Your Debts'!$C$7/12),MIN(MAX((C88+C88*'1. Your Debts'!$C$7/12)*'1. Your Debts'!$D$7,'1. Your Debts'!$E$7),C88+C88*'1. Your Debts'!$C$7/12)))-MIN(MAX(0,'1. Your Debts'!$B$12-MIN('1. Your Debts'!$B$12,MAX(0,B88+B88*'1. Your Debts'!$C$5/12-IF('1. Your Debts'!$F$5&gt;0,MIN('1. Your Debts'!$F$5,B88+B88*'1. Your Debts'!$C$5/12),MIN(MAX((B88+B88*'1. Your Debts'!$C$5/12)*'1. Your Debts'!$D$5,'1. Your Debts'!$E$5),B88+B88*'1. Your Debts'!$C$5/12))))),MAX(0,C88+C88*'1. Your Debts'!$C$7/12-IF('1. Your Debts'!$F$7&gt;0,MIN('1. Your Debts'!$F$7,C88+C88*'1. Your Debts'!$C$7/12),MIN(MAX((C88+C88*'1. Your Debts'!$C$7/12)*'1. Your Debts'!$D$7,'1. Your Debts'!$E$7),C88+C88*'1. Your Debts'!$C$7/12)))))</f>
        <v>0</v>
      </c>
      <c r="D89" s="15" t="n">
        <f aca="false">MAX(0,MAX(0,D88+D88*'1. Your Debts'!$C$8/12-IF('1. Your Debts'!$F$8&gt;0,MIN('1. Your Debts'!$F$8,D88+D88*'1. Your Debts'!$C$8/12),MIN(MAX((D88+D88*'1. Your Debts'!$C$8/12)*'1. Your Debts'!$D$8,'1. Your Debts'!$E$8),D88+D88*'1. Your Debts'!$C$8/12)))-MIN(MAX(0,'1. Your Debts'!$B$12-MIN('1. Your Debts'!$B$12,MAX(0,B88+B88*'1. Your Debts'!$C$5/12-IF('1. Your Debts'!$F$5&gt;0,MIN('1. Your Debts'!$F$5,B88+B88*'1. Your Debts'!$C$5/12),MIN(MAX((B88+B88*'1. Your Debts'!$C$5/12)*'1. Your Debts'!$D$5,'1. Your Debts'!$E$5),B88+B88*'1. Your Debts'!$C$5/12)))+MAX(0,C88+C88*'1. Your Debts'!$C$7/12-IF('1. Your Debts'!$F$7&gt;0,MIN('1. Your Debts'!$F$7,C88+C88*'1. Your Debts'!$C$7/12),MIN(MAX((C88+C88*'1. Your Debts'!$C$7/12)*'1. Your Debts'!$D$7,'1. Your Debts'!$E$7),C88+C88*'1. Your Debts'!$C$7/12))))),MAX(0,D88+D88*'1. Your Debts'!$C$8/12-IF('1. Your Debts'!$F$8&gt;0,MIN('1. Your Debts'!$F$8,D88+D88*'1. Your Debts'!$C$8/12),MIN(MAX((D88+D88*'1. Your Debts'!$C$8/12)*'1. Your Debts'!$D$8,'1. Your Debts'!$E$8),D88+D88*'1. Your Debts'!$C$8/12)))))</f>
        <v>0</v>
      </c>
      <c r="E89" s="15" t="n">
        <f aca="false">MAX(0,MAX(0,E88+E88*'1. Your Debts'!$C$6/12-IF('1. Your Debts'!$F$6&gt;0,MIN('1. Your Debts'!$F$6,E88+E88*'1. Your Debts'!$C$6/12),MIN(MAX((E88+E88*'1. Your Debts'!$C$6/12)*'1. Your Debts'!$D$6,'1. Your Debts'!$E$6),E88+E88*'1. Your Debts'!$C$6/12)))-MIN(MAX(0,'1. Your Debts'!$B$12-MIN('1. Your Debts'!$B$12,MAX(0,B88+B88*'1. Your Debts'!$C$5/12-IF('1. Your Debts'!$F$5&gt;0,MIN('1. Your Debts'!$F$5,B88+B88*'1. Your Debts'!$C$5/12),MIN(MAX((B88+B88*'1. Your Debts'!$C$5/12)*'1. Your Debts'!$D$5,'1. Your Debts'!$E$5),B88+B88*'1. Your Debts'!$C$5/12)))+MAX(0,C88+C88*'1. Your Debts'!$C$7/12-IF('1. Your Debts'!$F$7&gt;0,MIN('1. Your Debts'!$F$7,C88+C88*'1. Your Debts'!$C$7/12),MIN(MAX((C88+C88*'1. Your Debts'!$C$7/12)*'1. Your Debts'!$D$7,'1. Your Debts'!$E$7),C88+C88*'1. Your Debts'!$C$7/12)))+MAX(0,D88+D88*'1. Your Debts'!$C$8/12-IF('1. Your Debts'!$F$8&gt;0,MIN('1. Your Debts'!$F$8,D88+D88*'1. Your Debts'!$C$8/12),MIN(MAX((D88+D88*'1. Your Debts'!$C$8/12)*'1. Your Debts'!$D$8,'1. Your Debts'!$E$8),D88+D88*'1. Your Debts'!$C$8/12))))),MAX(0,E88+E88*'1. Your Debts'!$C$6/12-IF('1. Your Debts'!$F$6&gt;0,MIN('1. Your Debts'!$F$6,E88+E88*'1. Your Debts'!$C$6/12),MIN(MAX((E88+E88*'1. Your Debts'!$C$6/12)*'1. Your Debts'!$D$6,'1. Your Debts'!$E$6),E88+E88*'1. Your Debts'!$C$6/12)))))</f>
        <v>0</v>
      </c>
      <c r="F89" s="15" t="n">
        <f aca="false">MAX(0,MAX(0,F88+F88*'1. Your Debts'!$C$9/12-IF('1. Your Debts'!$F$9&gt;0,MIN('1. Your Debts'!$F$9,F88+F88*'1. Your Debts'!$C$9/12),MIN(MAX((F88+F88*'1. Your Debts'!$C$9/12)*'1. Your Debts'!$D$9,'1. Your Debts'!$E$9),F88+F88*'1. Your Debts'!$C$9/12)))-MIN(MAX(0,'1. Your Debts'!$B$12-MIN('1. Your Debts'!$B$12,MAX(0,B88+B88*'1. Your Debts'!$C$5/12-IF('1. Your Debts'!$F$5&gt;0,MIN('1. Your Debts'!$F$5,B88+B88*'1. Your Debts'!$C$5/12),MIN(MAX((B88+B88*'1. Your Debts'!$C$5/12)*'1. Your Debts'!$D$5,'1. Your Debts'!$E$5),B88+B88*'1. Your Debts'!$C$5/12)))+MAX(0,C88+C88*'1. Your Debts'!$C$7/12-IF('1. Your Debts'!$F$7&gt;0,MIN('1. Your Debts'!$F$7,C88+C88*'1. Your Debts'!$C$7/12),MIN(MAX((C88+C88*'1. Your Debts'!$C$7/12)*'1. Your Debts'!$D$7,'1. Your Debts'!$E$7),C88+C88*'1. Your Debts'!$C$7/12)))+MAX(0,D88+D88*'1. Your Debts'!$C$8/12-IF('1. Your Debts'!$F$8&gt;0,MIN('1. Your Debts'!$F$8,D88+D88*'1. Your Debts'!$C$8/12),MIN(MAX((D88+D88*'1. Your Debts'!$C$8/12)*'1. Your Debts'!$D$8,'1. Your Debts'!$E$8),D88+D88*'1. Your Debts'!$C$8/12)))+MAX(0,E88+E88*'1. Your Debts'!$C$6/12-IF('1. Your Debts'!$F$6&gt;0,MIN('1. Your Debts'!$F$6,E88+E88*'1. Your Debts'!$C$6/12),MIN(MAX((E88+E88*'1. Your Debts'!$C$6/12)*'1. Your Debts'!$D$6,'1. Your Debts'!$E$6),E88+E88*'1. Your Debts'!$C$6/12))))),MAX(0,F88+F88*'1. Your Debts'!$C$9/12-IF('1. Your Debts'!$F$9&gt;0,MIN('1. Your Debts'!$F$9,F88+F88*'1. Your Debts'!$C$9/12),MIN(MAX((F88+F88*'1. Your Debts'!$C$9/12)*'1. Your Debts'!$D$9,'1. Your Debts'!$E$9),F88+F88*'1. Your Debts'!$C$9/12)))))</f>
        <v>0</v>
      </c>
      <c r="G89" s="15" t="n">
        <f aca="false">B88*'1. Your Debts'!$C$5/12+C88*'1. Your Debts'!$C$7/12+D88*'1. Your Debts'!$C$8/12+E88*'1. Your Debts'!$C$6/12+F88*'1. Your Debts'!$C$9/12</f>
        <v>0</v>
      </c>
      <c r="H89" s="15" t="n">
        <f aca="false">SUM(B89:F89)</f>
        <v>0</v>
      </c>
    </row>
    <row r="90" customFormat="false" ht="15" hidden="false" customHeight="false" outlineLevel="0" collapsed="false">
      <c r="A90" s="10" t="n">
        <v>40</v>
      </c>
      <c r="B90" s="15" t="n">
        <f aca="false">MAX(0,MAX(0,B89+B89*'1. Your Debts'!$C$5/12-IF('1. Your Debts'!$F$5&gt;0,MIN('1. Your Debts'!$F$5,B89+B89*'1. Your Debts'!$C$5/12),MIN(MAX((B89+B89*'1. Your Debts'!$C$5/12)*'1. Your Debts'!$D$5,'1. Your Debts'!$E$5),B89+B89*'1. Your Debts'!$C$5/12)))-MIN('1. Your Debts'!$B$12,MAX(0,B89+B89*'1. Your Debts'!$C$5/12-IF('1. Your Debts'!$F$5&gt;0,MIN('1. Your Debts'!$F$5,B89+B89*'1. Your Debts'!$C$5/12),MIN(MAX((B89+B89*'1. Your Debts'!$C$5/12)*'1. Your Debts'!$D$5,'1. Your Debts'!$E$5),B89+B89*'1. Your Debts'!$C$5/12)))))</f>
        <v>0</v>
      </c>
      <c r="C90" s="15" t="n">
        <f aca="false">MAX(0,MAX(0,C89+C89*'1. Your Debts'!$C$7/12-IF('1. Your Debts'!$F$7&gt;0,MIN('1. Your Debts'!$F$7,C89+C89*'1. Your Debts'!$C$7/12),MIN(MAX((C89+C89*'1. Your Debts'!$C$7/12)*'1. Your Debts'!$D$7,'1. Your Debts'!$E$7),C89+C89*'1. Your Debts'!$C$7/12)))-MIN(MAX(0,'1. Your Debts'!$B$12-MIN('1. Your Debts'!$B$12,MAX(0,B89+B89*'1. Your Debts'!$C$5/12-IF('1. Your Debts'!$F$5&gt;0,MIN('1. Your Debts'!$F$5,B89+B89*'1. Your Debts'!$C$5/12),MIN(MAX((B89+B89*'1. Your Debts'!$C$5/12)*'1. Your Debts'!$D$5,'1. Your Debts'!$E$5),B89+B89*'1. Your Debts'!$C$5/12))))),MAX(0,C89+C89*'1. Your Debts'!$C$7/12-IF('1. Your Debts'!$F$7&gt;0,MIN('1. Your Debts'!$F$7,C89+C89*'1. Your Debts'!$C$7/12),MIN(MAX((C89+C89*'1. Your Debts'!$C$7/12)*'1. Your Debts'!$D$7,'1. Your Debts'!$E$7),C89+C89*'1. Your Debts'!$C$7/12)))))</f>
        <v>0</v>
      </c>
      <c r="D90" s="15" t="n">
        <f aca="false">MAX(0,MAX(0,D89+D89*'1. Your Debts'!$C$8/12-IF('1. Your Debts'!$F$8&gt;0,MIN('1. Your Debts'!$F$8,D89+D89*'1. Your Debts'!$C$8/12),MIN(MAX((D89+D89*'1. Your Debts'!$C$8/12)*'1. Your Debts'!$D$8,'1. Your Debts'!$E$8),D89+D89*'1. Your Debts'!$C$8/12)))-MIN(MAX(0,'1. Your Debts'!$B$12-MIN('1. Your Debts'!$B$12,MAX(0,B89+B89*'1. Your Debts'!$C$5/12-IF('1. Your Debts'!$F$5&gt;0,MIN('1. Your Debts'!$F$5,B89+B89*'1. Your Debts'!$C$5/12),MIN(MAX((B89+B89*'1. Your Debts'!$C$5/12)*'1. Your Debts'!$D$5,'1. Your Debts'!$E$5),B89+B89*'1. Your Debts'!$C$5/12)))+MAX(0,C89+C89*'1. Your Debts'!$C$7/12-IF('1. Your Debts'!$F$7&gt;0,MIN('1. Your Debts'!$F$7,C89+C89*'1. Your Debts'!$C$7/12),MIN(MAX((C89+C89*'1. Your Debts'!$C$7/12)*'1. Your Debts'!$D$7,'1. Your Debts'!$E$7),C89+C89*'1. Your Debts'!$C$7/12))))),MAX(0,D89+D89*'1. Your Debts'!$C$8/12-IF('1. Your Debts'!$F$8&gt;0,MIN('1. Your Debts'!$F$8,D89+D89*'1. Your Debts'!$C$8/12),MIN(MAX((D89+D89*'1. Your Debts'!$C$8/12)*'1. Your Debts'!$D$8,'1. Your Debts'!$E$8),D89+D89*'1. Your Debts'!$C$8/12)))))</f>
        <v>0</v>
      </c>
      <c r="E90" s="15" t="n">
        <f aca="false">MAX(0,MAX(0,E89+E89*'1. Your Debts'!$C$6/12-IF('1. Your Debts'!$F$6&gt;0,MIN('1. Your Debts'!$F$6,E89+E89*'1. Your Debts'!$C$6/12),MIN(MAX((E89+E89*'1. Your Debts'!$C$6/12)*'1. Your Debts'!$D$6,'1. Your Debts'!$E$6),E89+E89*'1. Your Debts'!$C$6/12)))-MIN(MAX(0,'1. Your Debts'!$B$12-MIN('1. Your Debts'!$B$12,MAX(0,B89+B89*'1. Your Debts'!$C$5/12-IF('1. Your Debts'!$F$5&gt;0,MIN('1. Your Debts'!$F$5,B89+B89*'1. Your Debts'!$C$5/12),MIN(MAX((B89+B89*'1. Your Debts'!$C$5/12)*'1. Your Debts'!$D$5,'1. Your Debts'!$E$5),B89+B89*'1. Your Debts'!$C$5/12)))+MAX(0,C89+C89*'1. Your Debts'!$C$7/12-IF('1. Your Debts'!$F$7&gt;0,MIN('1. Your Debts'!$F$7,C89+C89*'1. Your Debts'!$C$7/12),MIN(MAX((C89+C89*'1. Your Debts'!$C$7/12)*'1. Your Debts'!$D$7,'1. Your Debts'!$E$7),C89+C89*'1. Your Debts'!$C$7/12)))+MAX(0,D89+D89*'1. Your Debts'!$C$8/12-IF('1. Your Debts'!$F$8&gt;0,MIN('1. Your Debts'!$F$8,D89+D89*'1. Your Debts'!$C$8/12),MIN(MAX((D89+D89*'1. Your Debts'!$C$8/12)*'1. Your Debts'!$D$8,'1. Your Debts'!$E$8),D89+D89*'1. Your Debts'!$C$8/12))))),MAX(0,E89+E89*'1. Your Debts'!$C$6/12-IF('1. Your Debts'!$F$6&gt;0,MIN('1. Your Debts'!$F$6,E89+E89*'1. Your Debts'!$C$6/12),MIN(MAX((E89+E89*'1. Your Debts'!$C$6/12)*'1. Your Debts'!$D$6,'1. Your Debts'!$E$6),E89+E89*'1. Your Debts'!$C$6/12)))))</f>
        <v>0</v>
      </c>
      <c r="F90" s="15" t="n">
        <f aca="false">MAX(0,MAX(0,F89+F89*'1. Your Debts'!$C$9/12-IF('1. Your Debts'!$F$9&gt;0,MIN('1. Your Debts'!$F$9,F89+F89*'1. Your Debts'!$C$9/12),MIN(MAX((F89+F89*'1. Your Debts'!$C$9/12)*'1. Your Debts'!$D$9,'1. Your Debts'!$E$9),F89+F89*'1. Your Debts'!$C$9/12)))-MIN(MAX(0,'1. Your Debts'!$B$12-MIN('1. Your Debts'!$B$12,MAX(0,B89+B89*'1. Your Debts'!$C$5/12-IF('1. Your Debts'!$F$5&gt;0,MIN('1. Your Debts'!$F$5,B89+B89*'1. Your Debts'!$C$5/12),MIN(MAX((B89+B89*'1. Your Debts'!$C$5/12)*'1. Your Debts'!$D$5,'1. Your Debts'!$E$5),B89+B89*'1. Your Debts'!$C$5/12)))+MAX(0,C89+C89*'1. Your Debts'!$C$7/12-IF('1. Your Debts'!$F$7&gt;0,MIN('1. Your Debts'!$F$7,C89+C89*'1. Your Debts'!$C$7/12),MIN(MAX((C89+C89*'1. Your Debts'!$C$7/12)*'1. Your Debts'!$D$7,'1. Your Debts'!$E$7),C89+C89*'1. Your Debts'!$C$7/12)))+MAX(0,D89+D89*'1. Your Debts'!$C$8/12-IF('1. Your Debts'!$F$8&gt;0,MIN('1. Your Debts'!$F$8,D89+D89*'1. Your Debts'!$C$8/12),MIN(MAX((D89+D89*'1. Your Debts'!$C$8/12)*'1. Your Debts'!$D$8,'1. Your Debts'!$E$8),D89+D89*'1. Your Debts'!$C$8/12)))+MAX(0,E89+E89*'1. Your Debts'!$C$6/12-IF('1. Your Debts'!$F$6&gt;0,MIN('1. Your Debts'!$F$6,E89+E89*'1. Your Debts'!$C$6/12),MIN(MAX((E89+E89*'1. Your Debts'!$C$6/12)*'1. Your Debts'!$D$6,'1. Your Debts'!$E$6),E89+E89*'1. Your Debts'!$C$6/12))))),MAX(0,F89+F89*'1. Your Debts'!$C$9/12-IF('1. Your Debts'!$F$9&gt;0,MIN('1. Your Debts'!$F$9,F89+F89*'1. Your Debts'!$C$9/12),MIN(MAX((F89+F89*'1. Your Debts'!$C$9/12)*'1. Your Debts'!$D$9,'1. Your Debts'!$E$9),F89+F89*'1. Your Debts'!$C$9/12)))))</f>
        <v>0</v>
      </c>
      <c r="G90" s="15" t="n">
        <f aca="false">B89*'1. Your Debts'!$C$5/12+C89*'1. Your Debts'!$C$7/12+D89*'1. Your Debts'!$C$8/12+E89*'1. Your Debts'!$C$6/12+F89*'1. Your Debts'!$C$9/12</f>
        <v>0</v>
      </c>
      <c r="H90" s="15" t="n">
        <f aca="false">SUM(B90:F90)</f>
        <v>0</v>
      </c>
    </row>
    <row r="91" customFormat="false" ht="15" hidden="false" customHeight="false" outlineLevel="0" collapsed="false">
      <c r="A91" s="11" t="s">
        <v>50</v>
      </c>
      <c r="B91" s="22" t="n">
        <f aca="false">IFERROR(MATCH(TRUE(),INDEX(H51:H90&lt;0.01,0),0),"&gt;40")</f>
        <v>31</v>
      </c>
    </row>
    <row r="92" customFormat="false" ht="15" hidden="false" customHeight="false" outlineLevel="0" collapsed="false">
      <c r="A92" s="11" t="s">
        <v>52</v>
      </c>
      <c r="B92" s="12" t="n">
        <f aca="false">SUM(G51:G90)</f>
        <v>2256.80614926735</v>
      </c>
    </row>
    <row r="94" customFormat="false" ht="15" hidden="false" customHeight="false" outlineLevel="0" collapsed="false">
      <c r="A94" s="11" t="s">
        <v>76</v>
      </c>
    </row>
    <row r="95" customFormat="false" ht="30" hidden="false" customHeight="true" outlineLevel="0" collapsed="false">
      <c r="A95" s="6"/>
      <c r="B95" s="6" t="s">
        <v>77</v>
      </c>
      <c r="C95" s="6" t="s">
        <v>78</v>
      </c>
      <c r="D95" s="6" t="s">
        <v>79</v>
      </c>
      <c r="E95" s="6"/>
    </row>
    <row r="96" customFormat="false" ht="15" hidden="false" customHeight="false" outlineLevel="0" collapsed="false">
      <c r="A96" s="14" t="s">
        <v>50</v>
      </c>
      <c r="B96" s="10" t="n">
        <f aca="false">B46</f>
        <v>30</v>
      </c>
      <c r="C96" s="10" t="n">
        <f aca="false">B91</f>
        <v>31</v>
      </c>
      <c r="D96" s="21" t="n">
        <f aca="false">IFERROR(B96*0+C96-B96,"")</f>
        <v>1</v>
      </c>
    </row>
    <row r="97" customFormat="false" ht="15" hidden="false" customHeight="false" outlineLevel="0" collapsed="false">
      <c r="A97" s="14" t="s">
        <v>52</v>
      </c>
      <c r="B97" s="15" t="n">
        <f aca="false">B47</f>
        <v>2032.93238733906</v>
      </c>
      <c r="C97" s="15" t="n">
        <f aca="false">B92</f>
        <v>2256.80614926735</v>
      </c>
      <c r="D97" s="12" t="n">
        <f aca="false">IFERROR(C97-B97,"")</f>
        <v>223.873761928291</v>
      </c>
    </row>
    <row r="98" customFormat="false" ht="15" hidden="false" customHeight="false" outlineLevel="0" collapsed="false">
      <c r="A98" s="11" t="s">
        <v>80</v>
      </c>
      <c r="D98" s="17" t="n">
        <f aca="false">IFERROR((C97-B97)/B96,"")</f>
        <v>7.46245873094303</v>
      </c>
    </row>
    <row r="99" customFormat="false" ht="15" hidden="false" customHeight="false" outlineLevel="0" collapsed="false">
      <c r="A99" s="14" t="s">
        <v>81</v>
      </c>
      <c r="D99" s="16" t="n">
        <f aca="false">IFERROR((C97-B97)/B97,"")</f>
        <v>0.110123565015029</v>
      </c>
    </row>
    <row r="101" customFormat="false" ht="51.75" hidden="false" customHeight="true" outlineLevel="0" collapsed="false">
      <c r="A101" s="13" t="s">
        <v>82</v>
      </c>
      <c r="B101" s="13"/>
      <c r="C101" s="13"/>
      <c r="D101" s="13"/>
      <c r="E101" s="13"/>
      <c r="F101" s="13"/>
      <c r="G101" s="13"/>
      <c r="H101" s="13"/>
    </row>
  </sheetData>
  <mergeCells count="1">
    <mergeCell ref="A101:H10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7"/>
    <col collapsed="false" customWidth="true" hidden="false" outlineLevel="0" max="5" min="5" style="0" width="46"/>
  </cols>
  <sheetData>
    <row r="1" customFormat="false" ht="17.35" hidden="false" customHeight="false" outlineLevel="0" collapsed="false">
      <c r="A1" s="5" t="s">
        <v>83</v>
      </c>
    </row>
    <row r="2" customFormat="false" ht="15" hidden="false" customHeight="false" outlineLevel="0" collapsed="false">
      <c r="A2" s="2" t="s">
        <v>84</v>
      </c>
    </row>
    <row r="4" customFormat="false" ht="30" hidden="false" customHeight="true" outlineLevel="0" collapsed="false">
      <c r="A4" s="6"/>
      <c r="B4" s="6" t="s">
        <v>85</v>
      </c>
      <c r="C4" s="6" t="s">
        <v>86</v>
      </c>
      <c r="D4" s="6" t="s">
        <v>79</v>
      </c>
      <c r="E4" s="6" t="s">
        <v>87</v>
      </c>
    </row>
    <row r="5" customFormat="false" ht="15" hidden="false" customHeight="false" outlineLevel="0" collapsed="false">
      <c r="A5" s="14" t="s">
        <v>88</v>
      </c>
      <c r="B5" s="8" t="n">
        <v>800</v>
      </c>
    </row>
    <row r="6" customFormat="false" ht="15" hidden="false" customHeight="false" outlineLevel="0" collapsed="false">
      <c r="A6" s="14" t="s">
        <v>89</v>
      </c>
      <c r="B6" s="23" t="n">
        <v>9</v>
      </c>
    </row>
    <row r="7" customFormat="false" ht="15" hidden="false" customHeight="false" outlineLevel="0" collapsed="false">
      <c r="A7" s="14" t="s">
        <v>90</v>
      </c>
      <c r="B7" s="8" t="n">
        <v>1000</v>
      </c>
    </row>
    <row r="8" customFormat="false" ht="15" hidden="false" customHeight="false" outlineLevel="0" collapsed="false">
      <c r="A8" s="14" t="s">
        <v>91</v>
      </c>
      <c r="B8" s="8" t="n">
        <v>125</v>
      </c>
    </row>
    <row r="10" customFormat="false" ht="30" hidden="false" customHeight="true" outlineLevel="0" collapsed="false">
      <c r="A10" s="6" t="s">
        <v>92</v>
      </c>
      <c r="B10" s="6" t="s">
        <v>85</v>
      </c>
      <c r="C10" s="6" t="s">
        <v>86</v>
      </c>
      <c r="D10" s="6" t="s">
        <v>79</v>
      </c>
      <c r="E10" s="6"/>
    </row>
    <row r="11" customFormat="false" ht="15" hidden="false" customHeight="false" outlineLevel="0" collapsed="false">
      <c r="A11" s="14" t="s">
        <v>50</v>
      </c>
      <c r="B11" s="10" t="n">
        <f aca="false">'4a. Emergency Grids'!B7</f>
        <v>31</v>
      </c>
      <c r="C11" s="10" t="n">
        <f aca="false">'4a. Emergency Grids'!B135</f>
        <v>32</v>
      </c>
      <c r="D11" s="10" t="n">
        <f aca="false">IFERROR(C11-B11,"")</f>
        <v>1</v>
      </c>
    </row>
    <row r="12" customFormat="false" ht="15" hidden="false" customHeight="false" outlineLevel="0" collapsed="false">
      <c r="A12" s="14" t="s">
        <v>52</v>
      </c>
      <c r="B12" s="15" t="n">
        <f aca="false">'4a. Emergency Grids'!D7</f>
        <v>2236.51113474328</v>
      </c>
      <c r="C12" s="15" t="n">
        <f aca="false">'4a. Emergency Grids'!D135</f>
        <v>2584.01692647234</v>
      </c>
      <c r="D12" s="12" t="n">
        <f aca="false">IFERROR(C12-B12,"")</f>
        <v>347.505791729067</v>
      </c>
    </row>
    <row r="13" customFormat="false" ht="15" hidden="false" customHeight="false" outlineLevel="0" collapsed="false">
      <c r="A13" s="11" t="s">
        <v>93</v>
      </c>
      <c r="D13" s="17" t="n">
        <f aca="false">IFERROR(C12-B12,"")</f>
        <v>347.505791729067</v>
      </c>
      <c r="E13" s="7" t="str">
        <f aca="false">IF(D13="","",IF(D13&gt;0,"in extra interest — even though the emergency did arrive","it saves money"))</f>
        <v>in extra interest — even though the emergency did arrive</v>
      </c>
    </row>
    <row r="15" customFormat="false" ht="15" hidden="false" customHeight="false" outlineLevel="0" collapsed="false">
      <c r="A15" s="14" t="s">
        <v>94</v>
      </c>
      <c r="B15" s="15" t="n">
        <f aca="false">'4a. Emergency Grids'!D263</f>
        <v>2032.93238733906</v>
      </c>
      <c r="C15" s="15" t="n">
        <f aca="false">'4a. Emergency Grids'!D391</f>
        <v>2371.4218465719</v>
      </c>
      <c r="D15" s="17" t="n">
        <f aca="false">IFERROR(C15-B15,"")</f>
        <v>338.489459232843</v>
      </c>
    </row>
    <row r="17" customFormat="false" ht="33.75" hidden="false" customHeight="true" outlineLevel="0" collapsed="false">
      <c r="A17" s="13" t="s">
        <v>95</v>
      </c>
      <c r="B17" s="13"/>
      <c r="C17" s="13"/>
      <c r="D17" s="13"/>
      <c r="E17" s="13"/>
    </row>
    <row r="20" customFormat="false" ht="67.5" hidden="false" customHeight="true" outlineLevel="0" collapsed="false">
      <c r="A20" s="13" t="s">
        <v>96</v>
      </c>
      <c r="B20" s="13"/>
      <c r="C20" s="13"/>
      <c r="D20" s="13"/>
      <c r="E20" s="13"/>
    </row>
    <row r="26" customFormat="false" ht="15" hidden="false" customHeight="false" outlineLevel="0" collapsed="false">
      <c r="A26" s="2" t="s">
        <v>97</v>
      </c>
    </row>
  </sheetData>
  <mergeCells count="2">
    <mergeCell ref="A17:E17"/>
    <mergeCell ref="A20:E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5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5" min="2" style="0" width="12"/>
  </cols>
  <sheetData>
    <row r="1" customFormat="false" ht="17.35" hidden="false" customHeight="false" outlineLevel="0" collapsed="false">
      <c r="A1" s="5" t="s">
        <v>98</v>
      </c>
    </row>
    <row r="2" customFormat="false" ht="15" hidden="false" customHeight="false" outlineLevel="0" collapsed="false">
      <c r="A2" s="2" t="s">
        <v>99</v>
      </c>
    </row>
    <row r="5" customFormat="false" ht="15" hidden="false" customHeight="false" outlineLevel="0" collapsed="false">
      <c r="A5" s="4" t="s">
        <v>100</v>
      </c>
    </row>
    <row r="6" customFormat="false" ht="15" hidden="false" customHeight="false" outlineLevel="0" collapsed="false">
      <c r="A6" s="14" t="s">
        <v>101</v>
      </c>
      <c r="B6" s="15" t="n">
        <f aca="false">'4. The Emergency Fund'!B5</f>
        <v>800</v>
      </c>
      <c r="C6" s="14" t="s">
        <v>102</v>
      </c>
      <c r="D6" s="10" t="n">
        <f aca="false">'4. The Emergency Fund'!B6</f>
        <v>9</v>
      </c>
      <c r="E6" s="14" t="s">
        <v>103</v>
      </c>
      <c r="F6" s="15" t="n">
        <v>0</v>
      </c>
      <c r="G6" s="14" t="s">
        <v>104</v>
      </c>
      <c r="H6" s="15" t="n">
        <v>0</v>
      </c>
      <c r="I6" s="14" t="s">
        <v>105</v>
      </c>
      <c r="J6" s="15" t="n">
        <f aca="false">'1. Your Debts'!B12</f>
        <v>250</v>
      </c>
      <c r="K6" s="14" t="s">
        <v>106</v>
      </c>
      <c r="L6" s="10" t="n">
        <f aca="false">MATCH(1,'1. Your Debts'!G5:G9,0)</f>
        <v>1</v>
      </c>
    </row>
    <row r="7" customFormat="false" ht="15" hidden="false" customHeight="false" outlineLevel="0" collapsed="false">
      <c r="A7" s="14" t="s">
        <v>50</v>
      </c>
      <c r="B7" s="22" t="n">
        <f aca="false">IFERROR(MATCH(TRUE(),INDEX(Y11:Y130&lt;0.01,0),0),"&gt;120")</f>
        <v>31</v>
      </c>
      <c r="C7" s="14" t="s">
        <v>52</v>
      </c>
      <c r="D7" s="12" t="n">
        <f aca="false">SUM(W11:W130)</f>
        <v>2236.51113474328</v>
      </c>
      <c r="E7" s="14" t="s">
        <v>62</v>
      </c>
      <c r="F7" s="15" t="n">
        <f aca="false">SUM(X11:X130)</f>
        <v>16966.5111347433</v>
      </c>
      <c r="G7" s="14" t="s">
        <v>107</v>
      </c>
      <c r="H7" s="15" t="n">
        <f aca="false">F130</f>
        <v>0</v>
      </c>
      <c r="I7" s="14" t="s">
        <v>108</v>
      </c>
      <c r="J7" s="15" t="n">
        <f aca="false">SUM(D11:D130)</f>
        <v>800</v>
      </c>
      <c r="K7" s="14" t="s">
        <v>109</v>
      </c>
      <c r="L7" s="15" t="n">
        <f aca="false">Y130</f>
        <v>0</v>
      </c>
    </row>
    <row r="8" customFormat="false" ht="15" hidden="false" customHeight="false" outlineLevel="0" collapsed="false">
      <c r="L8" s="14" t="s">
        <v>110</v>
      </c>
      <c r="M8" s="10" t="n">
        <f aca="false">'1. Your Debts'!G5</f>
        <v>1</v>
      </c>
      <c r="N8" s="10" t="n">
        <f aca="false">'1. Your Debts'!G6</f>
        <v>2</v>
      </c>
      <c r="O8" s="10" t="n">
        <f aca="false">'1. Your Debts'!G7</f>
        <v>3</v>
      </c>
      <c r="P8" s="10" t="n">
        <f aca="false">'1. Your Debts'!G8</f>
        <v>4</v>
      </c>
      <c r="Q8" s="10" t="n">
        <f aca="false">'1. Your Debts'!G9</f>
        <v>5</v>
      </c>
    </row>
    <row r="9" customFormat="false" ht="45" hidden="false" customHeight="true" outlineLevel="0" collapsed="false">
      <c r="A9" s="6" t="s">
        <v>64</v>
      </c>
      <c r="B9" s="6" t="s">
        <v>111</v>
      </c>
      <c r="C9" s="6" t="s">
        <v>112</v>
      </c>
      <c r="D9" s="6" t="s">
        <v>113</v>
      </c>
      <c r="E9" s="6" t="s">
        <v>114</v>
      </c>
      <c r="F9" s="6" t="s">
        <v>115</v>
      </c>
      <c r="G9" s="6" t="s">
        <v>116</v>
      </c>
      <c r="H9" s="6" t="str">
        <f aca="false">"After interest: "&amp;'1. Your Debts'!A5</f>
        <v>After interest: Store card</v>
      </c>
      <c r="I9" s="6" t="str">
        <f aca="false">"After interest: "&amp;'1. Your Debts'!A6</f>
        <v>After interest: Credit card A</v>
      </c>
      <c r="J9" s="6" t="str">
        <f aca="false">"After interest: "&amp;'1. Your Debts'!A7</f>
        <v>After interest: Credit card B</v>
      </c>
      <c r="K9" s="6" t="str">
        <f aca="false">"After interest: "&amp;'1. Your Debts'!A8</f>
        <v>After interest: Personal loan</v>
      </c>
      <c r="L9" s="6" t="str">
        <f aca="false">"After interest: "&amp;'1. Your Debts'!A9</f>
        <v>After interest: Car loan</v>
      </c>
      <c r="M9" s="6" t="str">
        <f aca="false">"After minimum: "&amp;'1. Your Debts'!A5</f>
        <v>After minimum: Store card</v>
      </c>
      <c r="N9" s="6" t="str">
        <f aca="false">"After minimum: "&amp;'1. Your Debts'!A6</f>
        <v>After minimum: Credit card A</v>
      </c>
      <c r="O9" s="6" t="str">
        <f aca="false">"After minimum: "&amp;'1. Your Debts'!A7</f>
        <v>After minimum: Credit card B</v>
      </c>
      <c r="P9" s="6" t="str">
        <f aca="false">"After minimum: "&amp;'1. Your Debts'!A8</f>
        <v>After minimum: Personal loan</v>
      </c>
      <c r="Q9" s="6" t="str">
        <f aca="false">"After minimum: "&amp;'1. Your Debts'!A9</f>
        <v>After minimum: Car loan</v>
      </c>
      <c r="R9" s="6" t="str">
        <f aca="false">"Closing: "&amp;'1. Your Debts'!A5</f>
        <v>Closing: Store card</v>
      </c>
      <c r="S9" s="6" t="str">
        <f aca="false">"Closing: "&amp;'1. Your Debts'!A6</f>
        <v>Closing: Credit card A</v>
      </c>
      <c r="T9" s="6" t="str">
        <f aca="false">"Closing: "&amp;'1. Your Debts'!A7</f>
        <v>Closing: Credit card B</v>
      </c>
      <c r="U9" s="6" t="str">
        <f aca="false">"Closing: "&amp;'1. Your Debts'!A8</f>
        <v>Closing: Personal loan</v>
      </c>
      <c r="V9" s="6" t="str">
        <f aca="false">"Closing: "&amp;'1. Your Debts'!A9</f>
        <v>Closing: Car loan</v>
      </c>
      <c r="W9" s="6" t="s">
        <v>117</v>
      </c>
      <c r="X9" s="6" t="s">
        <v>118</v>
      </c>
      <c r="Y9" s="6" t="s">
        <v>32</v>
      </c>
    </row>
    <row r="10" customFormat="false" ht="15" hidden="false" customHeight="false" outlineLevel="0" collapsed="false">
      <c r="A10" s="10" t="n">
        <v>0</v>
      </c>
      <c r="F10" s="15" t="n">
        <v>0</v>
      </c>
      <c r="R10" s="15" t="n">
        <f aca="false">'1. Your Debts'!B5</f>
        <v>680</v>
      </c>
      <c r="S10" s="15" t="n">
        <f aca="false">'1. Your Debts'!B6</f>
        <v>3200</v>
      </c>
      <c r="T10" s="15" t="n">
        <f aca="false">'1. Your Debts'!B7</f>
        <v>1450</v>
      </c>
      <c r="U10" s="15" t="n">
        <f aca="false">'1. Your Debts'!B8</f>
        <v>2100</v>
      </c>
      <c r="V10" s="15" t="n">
        <f aca="false">'1. Your Debts'!B9</f>
        <v>6500</v>
      </c>
      <c r="Y10" s="15" t="n">
        <f aca="false">SUM(R10:V10)</f>
        <v>13930</v>
      </c>
    </row>
    <row r="11" customFormat="false" ht="15" hidden="false" customHeight="false" outlineLevel="0" collapsed="false">
      <c r="A11" s="10" t="n">
        <v>1</v>
      </c>
      <c r="B11" s="15" t="n">
        <f aca="false">F10</f>
        <v>0</v>
      </c>
      <c r="C11" s="15" t="n">
        <f aca="false">IF(A11=$D$6,MIN(B11,$B$6),0)</f>
        <v>0</v>
      </c>
      <c r="D11" s="15" t="n">
        <f aca="false">IF(A11=$D$6,$B$6-C11,0)</f>
        <v>0</v>
      </c>
      <c r="E11" s="15" t="n">
        <f aca="false">MIN($H$6,MAX(0,$F$6-(B11-C11)),$J$6)</f>
        <v>0</v>
      </c>
      <c r="F11" s="15" t="n">
        <f aca="false">B11-C11+E11</f>
        <v>0</v>
      </c>
      <c r="G11" s="15" t="n">
        <f aca="false">$J$6-E11</f>
        <v>250</v>
      </c>
      <c r="H11" s="15" t="n">
        <f aca="false">R10*(1+'1. Your Debts'!$C$5/12)+IF($L$6=1,D11,0)</f>
        <v>696.943333333333</v>
      </c>
      <c r="I11" s="15" t="n">
        <f aca="false">S10*(1+'1. Your Debts'!$C$6/12)+IF($L$6=2,D11,0)</f>
        <v>3261.06666666667</v>
      </c>
      <c r="J11" s="15" t="n">
        <f aca="false">T10*(1+'1. Your Debts'!$C$7/12)+IF($L$6=3,D11,0)</f>
        <v>1472.8375</v>
      </c>
      <c r="K11" s="15" t="n">
        <f aca="false">U10*(1+'1. Your Debts'!$C$8/12)+IF($L$6=4,D11,0)</f>
        <v>2121.875</v>
      </c>
      <c r="L11" s="15" t="n">
        <f aca="false">V10*(1+'1. Your Debts'!$C$9/12)+IF($L$6=5,D11,0)</f>
        <v>6542.79166666667</v>
      </c>
      <c r="M11" s="15" t="n">
        <f aca="false">MAX(0,H11-IF('1. Your Debts'!$F$5&gt;0,MIN('1. Your Debts'!$F$5,H11),MIN(MAX(H11*'1. Your Debts'!$D$5,'1. Your Debts'!$E$5),H11)))</f>
        <v>676.943333333333</v>
      </c>
      <c r="N11" s="15" t="n">
        <f aca="false">MAX(0,I11-IF('1. Your Debts'!$F$6&gt;0,MIN('1. Your Debts'!$F$6,I11),MIN(MAX(I11*'1. Your Debts'!$D$6,'1. Your Debts'!$E$6),I11)))</f>
        <v>3179.54</v>
      </c>
      <c r="O11" s="15" t="n">
        <f aca="false">MAX(0,J11-IF('1. Your Debts'!$F$7&gt;0,MIN('1. Your Debts'!$F$7,J11),MIN(MAX(J11*'1. Your Debts'!$D$7,'1. Your Debts'!$E$7),J11)))</f>
        <v>1436.0165625</v>
      </c>
      <c r="P11" s="15" t="n">
        <f aca="false">MAX(0,K11-IF('1. Your Debts'!$F$8&gt;0,MIN('1. Your Debts'!$F$8,K11),MIN(MAX(K11*'1. Your Debts'!$D$8,'1. Your Debts'!$E$8),K11)))</f>
        <v>2026.875</v>
      </c>
      <c r="Q11" s="15" t="n">
        <f aca="false">MAX(0,L11-IF('1. Your Debts'!$F$9&gt;0,MIN('1. Your Debts'!$F$9,L11),MIN(MAX(L11*'1. Your Debts'!$D$9,'1. Your Debts'!$E$9),L11)))</f>
        <v>6362.79166666667</v>
      </c>
      <c r="R11" s="15" t="n">
        <f aca="false">M11-MIN(M11,MAX(0,G11-SUMPRODUCT(($M$8:$Q$8&lt;M$8)*M11:Q11)))</f>
        <v>426.943333333333</v>
      </c>
      <c r="S11" s="15" t="n">
        <f aca="false">N11-MIN(N11,MAX(0,G11-SUMPRODUCT(($M$8:$Q$8&lt;N$8)*M11:Q11)))</f>
        <v>3179.54</v>
      </c>
      <c r="T11" s="15" t="n">
        <f aca="false">O11-MIN(O11,MAX(0,G11-SUMPRODUCT(($M$8:$Q$8&lt;O$8)*M11:Q11)))</f>
        <v>1436.0165625</v>
      </c>
      <c r="U11" s="15" t="n">
        <f aca="false">P11-MIN(P11,MAX(0,G11-SUMPRODUCT(($M$8:$Q$8&lt;P$8)*M11:Q11)))</f>
        <v>2026.875</v>
      </c>
      <c r="V11" s="15" t="n">
        <f aca="false">Q11-MIN(Q11,MAX(0,G11-SUMPRODUCT(($M$8:$Q$8&lt;Q$8)*M11:Q11)))</f>
        <v>6362.79166666667</v>
      </c>
      <c r="W11" s="15" t="n">
        <f aca="false">(R10*'1. Your Debts'!$C$5+S10*'1. Your Debts'!$C$6+T10*'1. Your Debts'!$C$7+U10*'1. Your Debts'!$C$8+V10*'1. Your Debts'!$C$9)/12</f>
        <v>165.514166666667</v>
      </c>
      <c r="X11" s="15" t="n">
        <f aca="false">Y10+W11+D11-Y11</f>
        <v>663.347604166665</v>
      </c>
      <c r="Y11" s="15" t="n">
        <f aca="false">SUM(R11:V11)</f>
        <v>13432.1665625</v>
      </c>
    </row>
    <row r="12" customFormat="false" ht="15" hidden="false" customHeight="false" outlineLevel="0" collapsed="false">
      <c r="A12" s="10" t="n">
        <v>2</v>
      </c>
      <c r="B12" s="15" t="n">
        <f aca="false">F11</f>
        <v>0</v>
      </c>
      <c r="C12" s="15" t="n">
        <f aca="false">IF(A12=$D$6,MIN(B12,$B$6),0)</f>
        <v>0</v>
      </c>
      <c r="D12" s="15" t="n">
        <f aca="false">IF(A12=$D$6,$B$6-C12,0)</f>
        <v>0</v>
      </c>
      <c r="E12" s="15" t="n">
        <f aca="false">MIN($H$6,MAX(0,$F$6-(B12-C12)),$J$6)</f>
        <v>0</v>
      </c>
      <c r="F12" s="15" t="n">
        <f aca="false">B12-C12+E12</f>
        <v>0</v>
      </c>
      <c r="G12" s="15" t="n">
        <f aca="false">$J$6-E12</f>
        <v>250</v>
      </c>
      <c r="H12" s="15" t="n">
        <f aca="false">R11*(1+'1. Your Debts'!$C$5/12)+IF($L$6=1,D12,0)</f>
        <v>437.581338055556</v>
      </c>
      <c r="I12" s="15" t="n">
        <f aca="false">S11*(1+'1. Your Debts'!$C$6/12)+IF($L$6=2,D12,0)</f>
        <v>3240.21622166667</v>
      </c>
      <c r="J12" s="15" t="n">
        <f aca="false">T11*(1+'1. Your Debts'!$C$7/12)+IF($L$6=3,D12,0)</f>
        <v>1458.63382335938</v>
      </c>
      <c r="K12" s="15" t="n">
        <f aca="false">U11*(1+'1. Your Debts'!$C$8/12)+IF($L$6=4,D12,0)</f>
        <v>2047.98828125</v>
      </c>
      <c r="L12" s="15" t="n">
        <f aca="false">V11*(1+'1. Your Debts'!$C$9/12)+IF($L$6=5,D12,0)</f>
        <v>6404.68004513889</v>
      </c>
      <c r="M12" s="15" t="n">
        <f aca="false">MAX(0,H12-IF('1. Your Debts'!$F$5&gt;0,MIN('1. Your Debts'!$F$5,H12),MIN(MAX(H12*'1. Your Debts'!$D$5,'1. Your Debts'!$E$5),H12)))</f>
        <v>417.581338055556</v>
      </c>
      <c r="N12" s="15" t="n">
        <f aca="false">MAX(0,I12-IF('1. Your Debts'!$F$6&gt;0,MIN('1. Your Debts'!$F$6,I12),MIN(MAX(I12*'1. Your Debts'!$D$6,'1. Your Debts'!$E$6),I12)))</f>
        <v>3159.210816125</v>
      </c>
      <c r="O12" s="15" t="n">
        <f aca="false">MAX(0,J12-IF('1. Your Debts'!$F$7&gt;0,MIN('1. Your Debts'!$F$7,J12),MIN(MAX(J12*'1. Your Debts'!$D$7,'1. Your Debts'!$E$7),J12)))</f>
        <v>1422.16797777539</v>
      </c>
      <c r="P12" s="15" t="n">
        <f aca="false">MAX(0,K12-IF('1. Your Debts'!$F$8&gt;0,MIN('1. Your Debts'!$F$8,K12),MIN(MAX(K12*'1. Your Debts'!$D$8,'1. Your Debts'!$E$8),K12)))</f>
        <v>1952.98828125</v>
      </c>
      <c r="Q12" s="15" t="n">
        <f aca="false">MAX(0,L12-IF('1. Your Debts'!$F$9&gt;0,MIN('1. Your Debts'!$F$9,L12),MIN(MAX(L12*'1. Your Debts'!$D$9,'1. Your Debts'!$E$9),L12)))</f>
        <v>6224.68004513889</v>
      </c>
      <c r="R12" s="15" t="n">
        <f aca="false">M12-MIN(M12,MAX(0,G12-SUMPRODUCT(($M$8:$Q$8&lt;M$8)*M12:Q12)))</f>
        <v>167.581338055556</v>
      </c>
      <c r="S12" s="15" t="n">
        <f aca="false">N12-MIN(N12,MAX(0,G12-SUMPRODUCT(($M$8:$Q$8&lt;N$8)*M12:Q12)))</f>
        <v>3159.210816125</v>
      </c>
      <c r="T12" s="15" t="n">
        <f aca="false">O12-MIN(O12,MAX(0,G12-SUMPRODUCT(($M$8:$Q$8&lt;O$8)*M12:Q12)))</f>
        <v>1422.16797777539</v>
      </c>
      <c r="U12" s="15" t="n">
        <f aca="false">P12-MIN(P12,MAX(0,G12-SUMPRODUCT(($M$8:$Q$8&lt;P$8)*M12:Q12)))</f>
        <v>1952.98828125</v>
      </c>
      <c r="V12" s="15" t="n">
        <f aca="false">Q12-MIN(Q12,MAX(0,G12-SUMPRODUCT(($M$8:$Q$8&lt;Q$8)*M12:Q12)))</f>
        <v>6224.68004513889</v>
      </c>
      <c r="W12" s="15" t="n">
        <f aca="false">(R11*'1. Your Debts'!$C$5+S11*'1. Your Debts'!$C$6+T11*'1. Your Debts'!$C$7+U11*'1. Your Debts'!$C$8+V11*'1. Your Debts'!$C$9)/12</f>
        <v>156.933146970486</v>
      </c>
      <c r="X12" s="15" t="n">
        <f aca="false">Y11+W12+D12-Y12</f>
        <v>662.471251125651</v>
      </c>
      <c r="Y12" s="15" t="n">
        <f aca="false">SUM(R12:V12)</f>
        <v>12926.6284583448</v>
      </c>
    </row>
    <row r="13" customFormat="false" ht="15" hidden="false" customHeight="false" outlineLevel="0" collapsed="false">
      <c r="A13" s="10" t="n">
        <v>3</v>
      </c>
      <c r="B13" s="15" t="n">
        <f aca="false">F12</f>
        <v>0</v>
      </c>
      <c r="C13" s="15" t="n">
        <f aca="false">IF(A13=$D$6,MIN(B13,$B$6),0)</f>
        <v>0</v>
      </c>
      <c r="D13" s="15" t="n">
        <f aca="false">IF(A13=$D$6,$B$6-C13,0)</f>
        <v>0</v>
      </c>
      <c r="E13" s="15" t="n">
        <f aca="false">MIN($H$6,MAX(0,$F$6-(B13-C13)),$J$6)</f>
        <v>0</v>
      </c>
      <c r="F13" s="15" t="n">
        <f aca="false">B13-C13+E13</f>
        <v>0</v>
      </c>
      <c r="G13" s="15" t="n">
        <f aca="false">$J$6-E13</f>
        <v>250</v>
      </c>
      <c r="H13" s="15" t="n">
        <f aca="false">R12*(1+'1. Your Debts'!$C$5/12)+IF($L$6=1,D13,0)</f>
        <v>171.75690639544</v>
      </c>
      <c r="I13" s="15" t="n">
        <f aca="false">S12*(1+'1. Your Debts'!$C$6/12)+IF($L$6=2,D13,0)</f>
        <v>3219.49908919939</v>
      </c>
      <c r="J13" s="15" t="n">
        <f aca="false">T12*(1+'1. Your Debts'!$C$7/12)+IF($L$6=3,D13,0)</f>
        <v>1444.56712342535</v>
      </c>
      <c r="K13" s="15" t="n">
        <f aca="false">U12*(1+'1. Your Debts'!$C$8/12)+IF($L$6=4,D13,0)</f>
        <v>1973.33190917969</v>
      </c>
      <c r="L13" s="15" t="n">
        <f aca="false">V12*(1+'1. Your Debts'!$C$9/12)+IF($L$6=5,D13,0)</f>
        <v>6265.65918876939</v>
      </c>
      <c r="M13" s="15" t="n">
        <f aca="false">MAX(0,H13-IF('1. Your Debts'!$F$5&gt;0,MIN('1. Your Debts'!$F$5,H13),MIN(MAX(H13*'1. Your Debts'!$D$5,'1. Your Debts'!$E$5),H13)))</f>
        <v>151.75690639544</v>
      </c>
      <c r="N13" s="15" t="n">
        <f aca="false">MAX(0,I13-IF('1. Your Debts'!$F$6&gt;0,MIN('1. Your Debts'!$F$6,I13),MIN(MAX(I13*'1. Your Debts'!$D$6,'1. Your Debts'!$E$6),I13)))</f>
        <v>3139.0116119694</v>
      </c>
      <c r="O13" s="15" t="n">
        <f aca="false">MAX(0,J13-IF('1. Your Debts'!$F$7&gt;0,MIN('1. Your Debts'!$F$7,J13),MIN(MAX(J13*'1. Your Debts'!$D$7,'1. Your Debts'!$E$7),J13)))</f>
        <v>1408.45294533972</v>
      </c>
      <c r="P13" s="15" t="n">
        <f aca="false">MAX(0,K13-IF('1. Your Debts'!$F$8&gt;0,MIN('1. Your Debts'!$F$8,K13),MIN(MAX(K13*'1. Your Debts'!$D$8,'1. Your Debts'!$E$8),K13)))</f>
        <v>1878.33190917969</v>
      </c>
      <c r="Q13" s="15" t="n">
        <f aca="false">MAX(0,L13-IF('1. Your Debts'!$F$9&gt;0,MIN('1. Your Debts'!$F$9,L13),MIN(MAX(L13*'1. Your Debts'!$D$9,'1. Your Debts'!$E$9),L13)))</f>
        <v>6085.65918876939</v>
      </c>
      <c r="R13" s="15" t="n">
        <f aca="false">M13-MIN(M13,MAX(0,G13-SUMPRODUCT(($M$8:$Q$8&lt;M$8)*M13:Q13)))</f>
        <v>0</v>
      </c>
      <c r="S13" s="15" t="n">
        <f aca="false">N13-MIN(N13,MAX(0,G13-SUMPRODUCT(($M$8:$Q$8&lt;N$8)*M13:Q13)))</f>
        <v>3040.76851836484</v>
      </c>
      <c r="T13" s="15" t="n">
        <f aca="false">O13-MIN(O13,MAX(0,G13-SUMPRODUCT(($M$8:$Q$8&lt;O$8)*M13:Q13)))</f>
        <v>1408.45294533972</v>
      </c>
      <c r="U13" s="15" t="n">
        <f aca="false">P13-MIN(P13,MAX(0,G13-SUMPRODUCT(($M$8:$Q$8&lt;P$8)*M13:Q13)))</f>
        <v>1878.33190917969</v>
      </c>
      <c r="V13" s="15" t="n">
        <f aca="false">Q13-MIN(Q13,MAX(0,G13-SUMPRODUCT(($M$8:$Q$8&lt;Q$8)*M13:Q13)))</f>
        <v>6085.65918876939</v>
      </c>
      <c r="W13" s="15" t="n">
        <f aca="false">(R12*'1. Your Debts'!$C$5+S12*'1. Your Debts'!$C$6+T12*'1. Your Debts'!$C$7+U12*'1. Your Debts'!$C$8+V12*'1. Your Debts'!$C$9)/12</f>
        <v>148.185758624417</v>
      </c>
      <c r="X13" s="15" t="n">
        <f aca="false">Y12+W13+D13-Y13</f>
        <v>661.601655315617</v>
      </c>
      <c r="Y13" s="15" t="n">
        <f aca="false">SUM(R13:V13)</f>
        <v>12413.2125616536</v>
      </c>
    </row>
    <row r="14" customFormat="false" ht="15" hidden="false" customHeight="false" outlineLevel="0" collapsed="false">
      <c r="A14" s="10" t="n">
        <v>4</v>
      </c>
      <c r="B14" s="15" t="n">
        <f aca="false">F13</f>
        <v>0</v>
      </c>
      <c r="C14" s="15" t="n">
        <f aca="false">IF(A14=$D$6,MIN(B14,$B$6),0)</f>
        <v>0</v>
      </c>
      <c r="D14" s="15" t="n">
        <f aca="false">IF(A14=$D$6,$B$6-C14,0)</f>
        <v>0</v>
      </c>
      <c r="E14" s="15" t="n">
        <f aca="false">MIN($H$6,MAX(0,$F$6-(B14-C14)),$J$6)</f>
        <v>0</v>
      </c>
      <c r="F14" s="15" t="n">
        <f aca="false">B14-C14+E14</f>
        <v>0</v>
      </c>
      <c r="G14" s="15" t="n">
        <f aca="false">$J$6-E14</f>
        <v>250</v>
      </c>
      <c r="H14" s="15" t="n">
        <f aca="false">R13*(1+'1. Your Debts'!$C$5/12)+IF($L$6=1,D14,0)</f>
        <v>0</v>
      </c>
      <c r="I14" s="15" t="n">
        <f aca="false">S13*(1+'1. Your Debts'!$C$6/12)+IF($L$6=2,D14,0)</f>
        <v>3098.7965175903</v>
      </c>
      <c r="J14" s="15" t="n">
        <f aca="false">T13*(1+'1. Your Debts'!$C$7/12)+IF($L$6=3,D14,0)</f>
        <v>1430.63607922882</v>
      </c>
      <c r="K14" s="15" t="n">
        <f aca="false">U13*(1+'1. Your Debts'!$C$8/12)+IF($L$6=4,D14,0)</f>
        <v>1897.89786656698</v>
      </c>
      <c r="L14" s="15" t="n">
        <f aca="false">V13*(1+'1. Your Debts'!$C$9/12)+IF($L$6=5,D14,0)</f>
        <v>6125.72311176212</v>
      </c>
      <c r="M14" s="15" t="n">
        <f aca="false">MAX(0,H14-IF('1. Your Debts'!$F$5&gt;0,MIN('1. Your Debts'!$F$5,H14),MIN(MAX(H14*'1. Your Debts'!$D$5,'1. Your Debts'!$E$5),H14)))</f>
        <v>0</v>
      </c>
      <c r="N14" s="15" t="n">
        <f aca="false">MAX(0,I14-IF('1. Your Debts'!$F$6&gt;0,MIN('1. Your Debts'!$F$6,I14),MIN(MAX(I14*'1. Your Debts'!$D$6,'1. Your Debts'!$E$6),I14)))</f>
        <v>3021.32660465055</v>
      </c>
      <c r="O14" s="15" t="n">
        <f aca="false">MAX(0,J14-IF('1. Your Debts'!$F$7&gt;0,MIN('1. Your Debts'!$F$7,J14),MIN(MAX(J14*'1. Your Debts'!$D$7,'1. Your Debts'!$E$7),J14)))</f>
        <v>1394.8701772481</v>
      </c>
      <c r="P14" s="15" t="n">
        <f aca="false">MAX(0,K14-IF('1. Your Debts'!$F$8&gt;0,MIN('1. Your Debts'!$F$8,K14),MIN(MAX(K14*'1. Your Debts'!$D$8,'1. Your Debts'!$E$8),K14)))</f>
        <v>1802.89786656698</v>
      </c>
      <c r="Q14" s="15" t="n">
        <f aca="false">MAX(0,L14-IF('1. Your Debts'!$F$9&gt;0,MIN('1. Your Debts'!$F$9,L14),MIN(MAX(L14*'1. Your Debts'!$D$9,'1. Your Debts'!$E$9),L14)))</f>
        <v>5945.72311176212</v>
      </c>
      <c r="R14" s="15" t="n">
        <f aca="false">M14-MIN(M14,MAX(0,G14-SUMPRODUCT(($M$8:$Q$8&lt;M$8)*M14:Q14)))</f>
        <v>0</v>
      </c>
      <c r="S14" s="15" t="n">
        <f aca="false">N14-MIN(N14,MAX(0,G14-SUMPRODUCT(($M$8:$Q$8&lt;N$8)*M14:Q14)))</f>
        <v>2771.32660465055</v>
      </c>
      <c r="T14" s="15" t="n">
        <f aca="false">O14-MIN(O14,MAX(0,G14-SUMPRODUCT(($M$8:$Q$8&lt;O$8)*M14:Q14)))</f>
        <v>1394.8701772481</v>
      </c>
      <c r="U14" s="15" t="n">
        <f aca="false">P14-MIN(P14,MAX(0,G14-SUMPRODUCT(($M$8:$Q$8&lt;P$8)*M14:Q14)))</f>
        <v>1802.89786656698</v>
      </c>
      <c r="V14" s="15" t="n">
        <f aca="false">Q14-MIN(Q14,MAX(0,G14-SUMPRODUCT(($M$8:$Q$8&lt;Q$8)*M14:Q14)))</f>
        <v>5945.72311176212</v>
      </c>
      <c r="W14" s="15" t="n">
        <f aca="false">(R13*'1. Your Debts'!$C$5+S13*'1. Your Debts'!$C$6+T13*'1. Your Debts'!$C$7+U13*'1. Your Debts'!$C$8+V13*'1. Your Debts'!$C$9)/12</f>
        <v>139.841013494583</v>
      </c>
      <c r="X14" s="15" t="n">
        <f aca="false">Y13+W14+D14-Y14</f>
        <v>638.235814920479</v>
      </c>
      <c r="Y14" s="15" t="n">
        <f aca="false">SUM(R14:V14)</f>
        <v>11914.8177602277</v>
      </c>
    </row>
    <row r="15" customFormat="false" ht="15" hidden="false" customHeight="false" outlineLevel="0" collapsed="false">
      <c r="A15" s="10" t="n">
        <v>5</v>
      </c>
      <c r="B15" s="15" t="n">
        <f aca="false">F14</f>
        <v>0</v>
      </c>
      <c r="C15" s="15" t="n">
        <f aca="false">IF(A15=$D$6,MIN(B15,$B$6),0)</f>
        <v>0</v>
      </c>
      <c r="D15" s="15" t="n">
        <f aca="false">IF(A15=$D$6,$B$6-C15,0)</f>
        <v>0</v>
      </c>
      <c r="E15" s="15" t="n">
        <f aca="false">MIN($H$6,MAX(0,$F$6-(B15-C15)),$J$6)</f>
        <v>0</v>
      </c>
      <c r="F15" s="15" t="n">
        <f aca="false">B15-C15+E15</f>
        <v>0</v>
      </c>
      <c r="G15" s="15" t="n">
        <f aca="false">$J$6-E15</f>
        <v>250</v>
      </c>
      <c r="H15" s="15" t="n">
        <f aca="false">R14*(1+'1. Your Debts'!$C$5/12)+IF($L$6=1,D15,0)</f>
        <v>0</v>
      </c>
      <c r="I15" s="15" t="n">
        <f aca="false">S14*(1+'1. Your Debts'!$C$6/12)+IF($L$6=2,D15,0)</f>
        <v>2824.21275402263</v>
      </c>
      <c r="J15" s="15" t="n">
        <f aca="false">T14*(1+'1. Your Debts'!$C$7/12)+IF($L$6=3,D15,0)</f>
        <v>1416.83938253976</v>
      </c>
      <c r="K15" s="15" t="n">
        <f aca="false">U14*(1+'1. Your Debts'!$C$8/12)+IF($L$6=4,D15,0)</f>
        <v>1821.67805267705</v>
      </c>
      <c r="L15" s="15" t="n">
        <f aca="false">V14*(1+'1. Your Debts'!$C$9/12)+IF($L$6=5,D15,0)</f>
        <v>5984.86578891455</v>
      </c>
      <c r="M15" s="15" t="n">
        <f aca="false">MAX(0,H15-IF('1. Your Debts'!$F$5&gt;0,MIN('1. Your Debts'!$F$5,H15),MIN(MAX(H15*'1. Your Debts'!$D$5,'1. Your Debts'!$E$5),H15)))</f>
        <v>0</v>
      </c>
      <c r="N15" s="15" t="n">
        <f aca="false">MAX(0,I15-IF('1. Your Debts'!$F$6&gt;0,MIN('1. Your Debts'!$F$6,I15),MIN(MAX(I15*'1. Your Debts'!$D$6,'1. Your Debts'!$E$6),I15)))</f>
        <v>2753.60743517206</v>
      </c>
      <c r="O15" s="15" t="n">
        <f aca="false">MAX(0,J15-IF('1. Your Debts'!$F$7&gt;0,MIN('1. Your Debts'!$F$7,J15),MIN(MAX(J15*'1. Your Debts'!$D$7,'1. Your Debts'!$E$7),J15)))</f>
        <v>1381.41839797626</v>
      </c>
      <c r="P15" s="15" t="n">
        <f aca="false">MAX(0,K15-IF('1. Your Debts'!$F$8&gt;0,MIN('1. Your Debts'!$F$8,K15),MIN(MAX(K15*'1. Your Debts'!$D$8,'1. Your Debts'!$E$8),K15)))</f>
        <v>1726.67805267705</v>
      </c>
      <c r="Q15" s="15" t="n">
        <f aca="false">MAX(0,L15-IF('1. Your Debts'!$F$9&gt;0,MIN('1. Your Debts'!$F$9,L15),MIN(MAX(L15*'1. Your Debts'!$D$9,'1. Your Debts'!$E$9),L15)))</f>
        <v>5804.86578891455</v>
      </c>
      <c r="R15" s="15" t="n">
        <f aca="false">M15-MIN(M15,MAX(0,G15-SUMPRODUCT(($M$8:$Q$8&lt;M$8)*M15:Q15)))</f>
        <v>0</v>
      </c>
      <c r="S15" s="15" t="n">
        <f aca="false">N15-MIN(N15,MAX(0,G15-SUMPRODUCT(($M$8:$Q$8&lt;N$8)*M15:Q15)))</f>
        <v>2503.60743517206</v>
      </c>
      <c r="T15" s="15" t="n">
        <f aca="false">O15-MIN(O15,MAX(0,G15-SUMPRODUCT(($M$8:$Q$8&lt;O$8)*M15:Q15)))</f>
        <v>1381.41839797626</v>
      </c>
      <c r="U15" s="15" t="n">
        <f aca="false">P15-MIN(P15,MAX(0,G15-SUMPRODUCT(($M$8:$Q$8&lt;P$8)*M15:Q15)))</f>
        <v>1726.67805267705</v>
      </c>
      <c r="V15" s="15" t="n">
        <f aca="false">Q15-MIN(Q15,MAX(0,G15-SUMPRODUCT(($M$8:$Q$8&lt;Q$8)*M15:Q15)))</f>
        <v>5804.86578891455</v>
      </c>
      <c r="W15" s="15" t="n">
        <f aca="false">(R14*'1. Your Debts'!$C$5+S14*'1. Your Debts'!$C$6+T14*'1. Your Debts'!$C$7+U14*'1. Your Debts'!$C$8+V14*'1. Your Debts'!$C$9)/12</f>
        <v>132.778217926245</v>
      </c>
      <c r="X15" s="15" t="n">
        <f aca="false">Y14+W15+D15-Y15</f>
        <v>631.026303414057</v>
      </c>
      <c r="Y15" s="15" t="n">
        <f aca="false">SUM(R15:V15)</f>
        <v>11416.5696747399</v>
      </c>
    </row>
    <row r="16" customFormat="false" ht="15" hidden="false" customHeight="false" outlineLevel="0" collapsed="false">
      <c r="A16" s="10" t="n">
        <v>6</v>
      </c>
      <c r="B16" s="15" t="n">
        <f aca="false">F15</f>
        <v>0</v>
      </c>
      <c r="C16" s="15" t="n">
        <f aca="false">IF(A16=$D$6,MIN(B16,$B$6),0)</f>
        <v>0</v>
      </c>
      <c r="D16" s="15" t="n">
        <f aca="false">IF(A16=$D$6,$B$6-C16,0)</f>
        <v>0</v>
      </c>
      <c r="E16" s="15" t="n">
        <f aca="false">MIN($H$6,MAX(0,$F$6-(B16-C16)),$J$6)</f>
        <v>0</v>
      </c>
      <c r="F16" s="15" t="n">
        <f aca="false">B16-C16+E16</f>
        <v>0</v>
      </c>
      <c r="G16" s="15" t="n">
        <f aca="false">$J$6-E16</f>
        <v>250</v>
      </c>
      <c r="H16" s="15" t="n">
        <f aca="false">R15*(1+'1. Your Debts'!$C$5/12)+IF($L$6=1,D16,0)</f>
        <v>0</v>
      </c>
      <c r="I16" s="15" t="n">
        <f aca="false">S15*(1+'1. Your Debts'!$C$6/12)+IF($L$6=2,D16,0)</f>
        <v>2551.38461039326</v>
      </c>
      <c r="J16" s="15" t="n">
        <f aca="false">T15*(1+'1. Your Debts'!$C$7/12)+IF($L$6=3,D16,0)</f>
        <v>1403.17573774439</v>
      </c>
      <c r="K16" s="15" t="n">
        <f aca="false">U15*(1+'1. Your Debts'!$C$8/12)+IF($L$6=4,D16,0)</f>
        <v>1744.66428239244</v>
      </c>
      <c r="L16" s="15" t="n">
        <f aca="false">V15*(1+'1. Your Debts'!$C$9/12)+IF($L$6=5,D16,0)</f>
        <v>5843.08115535824</v>
      </c>
      <c r="M16" s="15" t="n">
        <f aca="false">MAX(0,H16-IF('1. Your Debts'!$F$5&gt;0,MIN('1. Your Debts'!$F$5,H16),MIN(MAX(H16*'1. Your Debts'!$D$5,'1. Your Debts'!$E$5),H16)))</f>
        <v>0</v>
      </c>
      <c r="N16" s="15" t="n">
        <f aca="false">MAX(0,I16-IF('1. Your Debts'!$F$6&gt;0,MIN('1. Your Debts'!$F$6,I16),MIN(MAX(I16*'1. Your Debts'!$D$6,'1. Your Debts'!$E$6),I16)))</f>
        <v>2487.59999513343</v>
      </c>
      <c r="O16" s="15" t="n">
        <f aca="false">MAX(0,J16-IF('1. Your Debts'!$F$7&gt;0,MIN('1. Your Debts'!$F$7,J16),MIN(MAX(J16*'1. Your Debts'!$D$7,'1. Your Debts'!$E$7),J16)))</f>
        <v>1368.09634430078</v>
      </c>
      <c r="P16" s="15" t="n">
        <f aca="false">MAX(0,K16-IF('1. Your Debts'!$F$8&gt;0,MIN('1. Your Debts'!$F$8,K16),MIN(MAX(K16*'1. Your Debts'!$D$8,'1. Your Debts'!$E$8),K16)))</f>
        <v>1649.66428239244</v>
      </c>
      <c r="Q16" s="15" t="n">
        <f aca="false">MAX(0,L16-IF('1. Your Debts'!$F$9&gt;0,MIN('1. Your Debts'!$F$9,L16),MIN(MAX(L16*'1. Your Debts'!$D$9,'1. Your Debts'!$E$9),L16)))</f>
        <v>5663.08115535824</v>
      </c>
      <c r="R16" s="15" t="n">
        <f aca="false">M16-MIN(M16,MAX(0,G16-SUMPRODUCT(($M$8:$Q$8&lt;M$8)*M16:Q16)))</f>
        <v>0</v>
      </c>
      <c r="S16" s="15" t="n">
        <f aca="false">N16-MIN(N16,MAX(0,G16-SUMPRODUCT(($M$8:$Q$8&lt;N$8)*M16:Q16)))</f>
        <v>2237.59999513343</v>
      </c>
      <c r="T16" s="15" t="n">
        <f aca="false">O16-MIN(O16,MAX(0,G16-SUMPRODUCT(($M$8:$Q$8&lt;O$8)*M16:Q16)))</f>
        <v>1368.09634430078</v>
      </c>
      <c r="U16" s="15" t="n">
        <f aca="false">P16-MIN(P16,MAX(0,G16-SUMPRODUCT(($M$8:$Q$8&lt;P$8)*M16:Q16)))</f>
        <v>1649.66428239244</v>
      </c>
      <c r="V16" s="15" t="n">
        <f aca="false">Q16-MIN(Q16,MAX(0,G16-SUMPRODUCT(($M$8:$Q$8&lt;Q$8)*M16:Q16)))</f>
        <v>5663.08115535824</v>
      </c>
      <c r="W16" s="15" t="n">
        <f aca="false">(R15*'1. Your Debts'!$C$5+S15*'1. Your Debts'!$C$6+T15*'1. Your Debts'!$C$7+U15*'1. Your Debts'!$C$8+V15*'1. Your Debts'!$C$9)/12</f>
        <v>125.7361111484</v>
      </c>
      <c r="X16" s="15" t="n">
        <f aca="false">Y15+W16+D16-Y16</f>
        <v>623.864008703442</v>
      </c>
      <c r="Y16" s="15" t="n">
        <f aca="false">SUM(R16:V16)</f>
        <v>10918.4417771849</v>
      </c>
    </row>
    <row r="17" customFormat="false" ht="15" hidden="false" customHeight="false" outlineLevel="0" collapsed="false">
      <c r="A17" s="10" t="n">
        <v>7</v>
      </c>
      <c r="B17" s="15" t="n">
        <f aca="false">F16</f>
        <v>0</v>
      </c>
      <c r="C17" s="15" t="n">
        <f aca="false">IF(A17=$D$6,MIN(B17,$B$6),0)</f>
        <v>0</v>
      </c>
      <c r="D17" s="15" t="n">
        <f aca="false">IF(A17=$D$6,$B$6-C17,0)</f>
        <v>0</v>
      </c>
      <c r="E17" s="15" t="n">
        <f aca="false">MIN($H$6,MAX(0,$F$6-(B17-C17)),$J$6)</f>
        <v>0</v>
      </c>
      <c r="F17" s="15" t="n">
        <f aca="false">B17-C17+E17</f>
        <v>0</v>
      </c>
      <c r="G17" s="15" t="n">
        <f aca="false">$J$6-E17</f>
        <v>250</v>
      </c>
      <c r="H17" s="15" t="n">
        <f aca="false">R16*(1+'1. Your Debts'!$C$5/12)+IF($L$6=1,D17,0)</f>
        <v>0</v>
      </c>
      <c r="I17" s="15" t="n">
        <f aca="false">S16*(1+'1. Your Debts'!$C$6/12)+IF($L$6=2,D17,0)</f>
        <v>2280.30086170723</v>
      </c>
      <c r="J17" s="15" t="n">
        <f aca="false">T16*(1+'1. Your Debts'!$C$7/12)+IF($L$6=3,D17,0)</f>
        <v>1389.64386172352</v>
      </c>
      <c r="K17" s="15" t="n">
        <f aca="false">U16*(1+'1. Your Debts'!$C$8/12)+IF($L$6=4,D17,0)</f>
        <v>1666.84828533402</v>
      </c>
      <c r="L17" s="15" t="n">
        <f aca="false">V16*(1+'1. Your Debts'!$C$9/12)+IF($L$6=5,D17,0)</f>
        <v>5700.36310629768</v>
      </c>
      <c r="M17" s="15" t="n">
        <f aca="false">MAX(0,H17-IF('1. Your Debts'!$F$5&gt;0,MIN('1. Your Debts'!$F$5,H17),MIN(MAX(H17*'1. Your Debts'!$D$5,'1. Your Debts'!$E$5),H17)))</f>
        <v>0</v>
      </c>
      <c r="N17" s="15" t="n">
        <f aca="false">MAX(0,I17-IF('1. Your Debts'!$F$6&gt;0,MIN('1. Your Debts'!$F$6,I17),MIN(MAX(I17*'1. Your Debts'!$D$6,'1. Your Debts'!$E$6),I17)))</f>
        <v>2223.29334016455</v>
      </c>
      <c r="O17" s="15" t="n">
        <f aca="false">MAX(0,J17-IF('1. Your Debts'!$F$7&gt;0,MIN('1. Your Debts'!$F$7,J17),MIN(MAX(J17*'1. Your Debts'!$D$7,'1. Your Debts'!$E$7),J17)))</f>
        <v>1354.90276518043</v>
      </c>
      <c r="P17" s="15" t="n">
        <f aca="false">MAX(0,K17-IF('1. Your Debts'!$F$8&gt;0,MIN('1. Your Debts'!$F$8,K17),MIN(MAX(K17*'1. Your Debts'!$D$8,'1. Your Debts'!$E$8),K17)))</f>
        <v>1571.84828533402</v>
      </c>
      <c r="Q17" s="15" t="n">
        <f aca="false">MAX(0,L17-IF('1. Your Debts'!$F$9&gt;0,MIN('1. Your Debts'!$F$9,L17),MIN(MAX(L17*'1. Your Debts'!$D$9,'1. Your Debts'!$E$9),L17)))</f>
        <v>5520.36310629768</v>
      </c>
      <c r="R17" s="15" t="n">
        <f aca="false">M17-MIN(M17,MAX(0,G17-SUMPRODUCT(($M$8:$Q$8&lt;M$8)*M17:Q17)))</f>
        <v>0</v>
      </c>
      <c r="S17" s="15" t="n">
        <f aca="false">N17-MIN(N17,MAX(0,G17-SUMPRODUCT(($M$8:$Q$8&lt;N$8)*M17:Q17)))</f>
        <v>1973.29334016455</v>
      </c>
      <c r="T17" s="15" t="n">
        <f aca="false">O17-MIN(O17,MAX(0,G17-SUMPRODUCT(($M$8:$Q$8&lt;O$8)*M17:Q17)))</f>
        <v>1354.90276518043</v>
      </c>
      <c r="U17" s="15" t="n">
        <f aca="false">P17-MIN(P17,MAX(0,G17-SUMPRODUCT(($M$8:$Q$8&lt;P$8)*M17:Q17)))</f>
        <v>1571.84828533402</v>
      </c>
      <c r="V17" s="15" t="n">
        <f aca="false">Q17-MIN(Q17,MAX(0,G17-SUMPRODUCT(($M$8:$Q$8&lt;Q$8)*M17:Q17)))</f>
        <v>5520.36310629768</v>
      </c>
      <c r="W17" s="15" t="n">
        <f aca="false">(R16*'1. Your Debts'!$C$5+S16*'1. Your Debts'!$C$6+T16*'1. Your Debts'!$C$7+U16*'1. Your Debts'!$C$8+V16*'1. Your Debts'!$C$9)/12</f>
        <v>118.714337877563</v>
      </c>
      <c r="X17" s="15" t="n">
        <f aca="false">Y16+W17+D17-Y17</f>
        <v>616.748618085769</v>
      </c>
      <c r="Y17" s="15" t="n">
        <f aca="false">SUM(R17:V17)</f>
        <v>10420.4074969767</v>
      </c>
    </row>
    <row r="18" customFormat="false" ht="15" hidden="false" customHeight="false" outlineLevel="0" collapsed="false">
      <c r="A18" s="10" t="n">
        <v>8</v>
      </c>
      <c r="B18" s="15" t="n">
        <f aca="false">F17</f>
        <v>0</v>
      </c>
      <c r="C18" s="15" t="n">
        <f aca="false">IF(A18=$D$6,MIN(B18,$B$6),0)</f>
        <v>0</v>
      </c>
      <c r="D18" s="15" t="n">
        <f aca="false">IF(A18=$D$6,$B$6-C18,0)</f>
        <v>0</v>
      </c>
      <c r="E18" s="15" t="n">
        <f aca="false">MIN($H$6,MAX(0,$F$6-(B18-C18)),$J$6)</f>
        <v>0</v>
      </c>
      <c r="F18" s="15" t="n">
        <f aca="false">B18-C18+E18</f>
        <v>0</v>
      </c>
      <c r="G18" s="15" t="n">
        <f aca="false">$J$6-E18</f>
        <v>250</v>
      </c>
      <c r="H18" s="15" t="n">
        <f aca="false">R17*(1+'1. Your Debts'!$C$5/12)+IF($L$6=1,D18,0)</f>
        <v>0</v>
      </c>
      <c r="I18" s="15" t="n">
        <f aca="false">S17*(1+'1. Your Debts'!$C$6/12)+IF($L$6=2,D18,0)</f>
        <v>2010.95035473935</v>
      </c>
      <c r="J18" s="15" t="n">
        <f aca="false">T17*(1+'1. Your Debts'!$C$7/12)+IF($L$6=3,D18,0)</f>
        <v>1376.24248373202</v>
      </c>
      <c r="K18" s="15" t="n">
        <f aca="false">U17*(1+'1. Your Debts'!$C$8/12)+IF($L$6=4,D18,0)</f>
        <v>1588.22170497292</v>
      </c>
      <c r="L18" s="15" t="n">
        <f aca="false">V17*(1+'1. Your Debts'!$C$9/12)+IF($L$6=5,D18,0)</f>
        <v>5556.70549674748</v>
      </c>
      <c r="M18" s="15" t="n">
        <f aca="false">MAX(0,H18-IF('1. Your Debts'!$F$5&gt;0,MIN('1. Your Debts'!$F$5,H18),MIN(MAX(H18*'1. Your Debts'!$D$5,'1. Your Debts'!$E$5),H18)))</f>
        <v>0</v>
      </c>
      <c r="N18" s="15" t="n">
        <f aca="false">MAX(0,I18-IF('1. Your Debts'!$F$6&gt;0,MIN('1. Your Debts'!$F$6,I18),MIN(MAX(I18*'1. Your Debts'!$D$6,'1. Your Debts'!$E$6),I18)))</f>
        <v>1960.67659587087</v>
      </c>
      <c r="O18" s="15" t="n">
        <f aca="false">MAX(0,J18-IF('1. Your Debts'!$F$7&gt;0,MIN('1. Your Debts'!$F$7,J18),MIN(MAX(J18*'1. Your Debts'!$D$7,'1. Your Debts'!$E$7),J18)))</f>
        <v>1341.83642163872</v>
      </c>
      <c r="P18" s="15" t="n">
        <f aca="false">MAX(0,K18-IF('1. Your Debts'!$F$8&gt;0,MIN('1. Your Debts'!$F$8,K18),MIN(MAX(K18*'1. Your Debts'!$D$8,'1. Your Debts'!$E$8),K18)))</f>
        <v>1493.22170497292</v>
      </c>
      <c r="Q18" s="15" t="n">
        <f aca="false">MAX(0,L18-IF('1. Your Debts'!$F$9&gt;0,MIN('1. Your Debts'!$F$9,L18),MIN(MAX(L18*'1. Your Debts'!$D$9,'1. Your Debts'!$E$9),L18)))</f>
        <v>5376.70549674748</v>
      </c>
      <c r="R18" s="15" t="n">
        <f aca="false">M18-MIN(M18,MAX(0,G18-SUMPRODUCT(($M$8:$Q$8&lt;M$8)*M18:Q18)))</f>
        <v>0</v>
      </c>
      <c r="S18" s="15" t="n">
        <f aca="false">N18-MIN(N18,MAX(0,G18-SUMPRODUCT(($M$8:$Q$8&lt;N$8)*M18:Q18)))</f>
        <v>1710.67659587087</v>
      </c>
      <c r="T18" s="15" t="n">
        <f aca="false">O18-MIN(O18,MAX(0,G18-SUMPRODUCT(($M$8:$Q$8&lt;O$8)*M18:Q18)))</f>
        <v>1341.83642163872</v>
      </c>
      <c r="U18" s="15" t="n">
        <f aca="false">P18-MIN(P18,MAX(0,G18-SUMPRODUCT(($M$8:$Q$8&lt;P$8)*M18:Q18)))</f>
        <v>1493.22170497292</v>
      </c>
      <c r="V18" s="15" t="n">
        <f aca="false">Q18-MIN(Q18,MAX(0,G18-SUMPRODUCT(($M$8:$Q$8&lt;Q$8)*M18:Q18)))</f>
        <v>5376.70549674748</v>
      </c>
      <c r="W18" s="15" t="n">
        <f aca="false">(R17*'1. Your Debts'!$C$5+S17*'1. Your Debts'!$C$6+T17*'1. Your Debts'!$C$7+U17*'1. Your Debts'!$C$8+V17*'1. Your Debts'!$C$9)/12</f>
        <v>111.712543215088</v>
      </c>
      <c r="X18" s="15" t="n">
        <f aca="false">Y17+W18+D18-Y18</f>
        <v>609.679820961786</v>
      </c>
      <c r="Y18" s="15" t="n">
        <f aca="false">SUM(R18:V18)</f>
        <v>9922.44021922998</v>
      </c>
    </row>
    <row r="19" customFormat="false" ht="15" hidden="false" customHeight="false" outlineLevel="0" collapsed="false">
      <c r="A19" s="10" t="n">
        <v>9</v>
      </c>
      <c r="B19" s="15" t="n">
        <f aca="false">F18</f>
        <v>0</v>
      </c>
      <c r="C19" s="15" t="n">
        <f aca="false">IF(A19=$D$6,MIN(B19,$B$6),0)</f>
        <v>0</v>
      </c>
      <c r="D19" s="15" t="n">
        <f aca="false">IF(A19=$D$6,$B$6-C19,0)</f>
        <v>800</v>
      </c>
      <c r="E19" s="15" t="n">
        <f aca="false">MIN($H$6,MAX(0,$F$6-(B19-C19)),$J$6)</f>
        <v>0</v>
      </c>
      <c r="F19" s="15" t="n">
        <f aca="false">B19-C19+E19</f>
        <v>0</v>
      </c>
      <c r="G19" s="15" t="n">
        <f aca="false">$J$6-E19</f>
        <v>250</v>
      </c>
      <c r="H19" s="15" t="n">
        <f aca="false">R18*(1+'1. Your Debts'!$C$5/12)+IF($L$6=1,D19,0)</f>
        <v>800</v>
      </c>
      <c r="I19" s="15" t="n">
        <f aca="false">S18*(1+'1. Your Debts'!$C$6/12)+IF($L$6=2,D19,0)</f>
        <v>1743.3220075754</v>
      </c>
      <c r="J19" s="15" t="n">
        <f aca="false">T18*(1+'1. Your Debts'!$C$7/12)+IF($L$6=3,D19,0)</f>
        <v>1362.97034527953</v>
      </c>
      <c r="K19" s="15" t="n">
        <f aca="false">U18*(1+'1. Your Debts'!$C$8/12)+IF($L$6=4,D19,0)</f>
        <v>1508.77609773305</v>
      </c>
      <c r="L19" s="15" t="n">
        <f aca="false">V18*(1+'1. Your Debts'!$C$9/12)+IF($L$6=5,D19,0)</f>
        <v>5412.10214126773</v>
      </c>
      <c r="M19" s="15" t="n">
        <f aca="false">MAX(0,H19-IF('1. Your Debts'!$F$5&gt;0,MIN('1. Your Debts'!$F$5,H19),MIN(MAX(H19*'1. Your Debts'!$D$5,'1. Your Debts'!$E$5),H19)))</f>
        <v>780</v>
      </c>
      <c r="N19" s="15" t="n">
        <f aca="false">MAX(0,I19-IF('1. Your Debts'!$F$6&gt;0,MIN('1. Your Debts'!$F$6,I19),MIN(MAX(I19*'1. Your Debts'!$D$6,'1. Your Debts'!$E$6),I19)))</f>
        <v>1699.73895738602</v>
      </c>
      <c r="O19" s="15" t="n">
        <f aca="false">MAX(0,J19-IF('1. Your Debts'!$F$7&gt;0,MIN('1. Your Debts'!$F$7,J19),MIN(MAX(J19*'1. Your Debts'!$D$7,'1. Your Debts'!$E$7),J19)))</f>
        <v>1328.89608664754</v>
      </c>
      <c r="P19" s="15" t="n">
        <f aca="false">MAX(0,K19-IF('1. Your Debts'!$F$8&gt;0,MIN('1. Your Debts'!$F$8,K19),MIN(MAX(K19*'1. Your Debts'!$D$8,'1. Your Debts'!$E$8),K19)))</f>
        <v>1413.77609773305</v>
      </c>
      <c r="Q19" s="15" t="n">
        <f aca="false">MAX(0,L19-IF('1. Your Debts'!$F$9&gt;0,MIN('1. Your Debts'!$F$9,L19),MIN(MAX(L19*'1. Your Debts'!$D$9,'1. Your Debts'!$E$9),L19)))</f>
        <v>5232.10214126773</v>
      </c>
      <c r="R19" s="15" t="n">
        <f aca="false">M19-MIN(M19,MAX(0,G19-SUMPRODUCT(($M$8:$Q$8&lt;M$8)*M19:Q19)))</f>
        <v>530</v>
      </c>
      <c r="S19" s="15" t="n">
        <f aca="false">N19-MIN(N19,MAX(0,G19-SUMPRODUCT(($M$8:$Q$8&lt;N$8)*M19:Q19)))</f>
        <v>1699.73895738602</v>
      </c>
      <c r="T19" s="15" t="n">
        <f aca="false">O19-MIN(O19,MAX(0,G19-SUMPRODUCT(($M$8:$Q$8&lt;O$8)*M19:Q19)))</f>
        <v>1328.89608664754</v>
      </c>
      <c r="U19" s="15" t="n">
        <f aca="false">P19-MIN(P19,MAX(0,G19-SUMPRODUCT(($M$8:$Q$8&lt;P$8)*M19:Q19)))</f>
        <v>1413.77609773305</v>
      </c>
      <c r="V19" s="15" t="n">
        <f aca="false">Q19-MIN(Q19,MAX(0,G19-SUMPRODUCT(($M$8:$Q$8&lt;Q$8)*M19:Q19)))</f>
        <v>5232.10214126773</v>
      </c>
      <c r="W19" s="15" t="n">
        <f aca="false">(R18*'1. Your Debts'!$C$5+S18*'1. Your Debts'!$C$6+T18*'1. Your Debts'!$C$7+U18*'1. Your Debts'!$C$8+V18*'1. Your Debts'!$C$9)/12</f>
        <v>104.730372625734</v>
      </c>
      <c r="X19" s="15" t="n">
        <f aca="false">Y18+W19+D19-Y19</f>
        <v>622.657308821374</v>
      </c>
      <c r="Y19" s="15" t="n">
        <f aca="false">SUM(R19:V19)</f>
        <v>10204.5132830343</v>
      </c>
    </row>
    <row r="20" customFormat="false" ht="15" hidden="false" customHeight="false" outlineLevel="0" collapsed="false">
      <c r="A20" s="10" t="n">
        <v>10</v>
      </c>
      <c r="B20" s="15" t="n">
        <f aca="false">F19</f>
        <v>0</v>
      </c>
      <c r="C20" s="15" t="n">
        <f aca="false">IF(A20=$D$6,MIN(B20,$B$6),0)</f>
        <v>0</v>
      </c>
      <c r="D20" s="15" t="n">
        <f aca="false">IF(A20=$D$6,$B$6-C20,0)</f>
        <v>0</v>
      </c>
      <c r="E20" s="15" t="n">
        <f aca="false">MIN($H$6,MAX(0,$F$6-(B20-C20)),$J$6)</f>
        <v>0</v>
      </c>
      <c r="F20" s="15" t="n">
        <f aca="false">B20-C20+E20</f>
        <v>0</v>
      </c>
      <c r="G20" s="15" t="n">
        <f aca="false">$J$6-E20</f>
        <v>250</v>
      </c>
      <c r="H20" s="15" t="n">
        <f aca="false">R19*(1+'1. Your Debts'!$C$5/12)+IF($L$6=1,D20,0)</f>
        <v>543.205833333333</v>
      </c>
      <c r="I20" s="15" t="n">
        <f aca="false">S19*(1+'1. Your Debts'!$C$6/12)+IF($L$6=2,D20,0)</f>
        <v>1732.17564248947</v>
      </c>
      <c r="J20" s="15" t="n">
        <f aca="false">T19*(1+'1. Your Debts'!$C$7/12)+IF($L$6=3,D20,0)</f>
        <v>1349.82620001224</v>
      </c>
      <c r="K20" s="15" t="n">
        <f aca="false">U19*(1+'1. Your Debts'!$C$8/12)+IF($L$6=4,D20,0)</f>
        <v>1428.50293208444</v>
      </c>
      <c r="L20" s="15" t="n">
        <f aca="false">V19*(1+'1. Your Debts'!$C$9/12)+IF($L$6=5,D20,0)</f>
        <v>5266.54681369774</v>
      </c>
      <c r="M20" s="15" t="n">
        <f aca="false">MAX(0,H20-IF('1. Your Debts'!$F$5&gt;0,MIN('1. Your Debts'!$F$5,H20),MIN(MAX(H20*'1. Your Debts'!$D$5,'1. Your Debts'!$E$5),H20)))</f>
        <v>523.205833333333</v>
      </c>
      <c r="N20" s="15" t="n">
        <f aca="false">MAX(0,I20-IF('1. Your Debts'!$F$6&gt;0,MIN('1. Your Debts'!$F$6,I20),MIN(MAX(I20*'1. Your Debts'!$D$6,'1. Your Debts'!$E$6),I20)))</f>
        <v>1688.87125142723</v>
      </c>
      <c r="O20" s="15" t="n">
        <f aca="false">MAX(0,J20-IF('1. Your Debts'!$F$7&gt;0,MIN('1. Your Debts'!$F$7,J20),MIN(MAX(J20*'1. Your Debts'!$D$7,'1. Your Debts'!$E$7),J20)))</f>
        <v>1316.08054501193</v>
      </c>
      <c r="P20" s="15" t="n">
        <f aca="false">MAX(0,K20-IF('1. Your Debts'!$F$8&gt;0,MIN('1. Your Debts'!$F$8,K20),MIN(MAX(K20*'1. Your Debts'!$D$8,'1. Your Debts'!$E$8),K20)))</f>
        <v>1333.50293208444</v>
      </c>
      <c r="Q20" s="15" t="n">
        <f aca="false">MAX(0,L20-IF('1. Your Debts'!$F$9&gt;0,MIN('1. Your Debts'!$F$9,L20),MIN(MAX(L20*'1. Your Debts'!$D$9,'1. Your Debts'!$E$9),L20)))</f>
        <v>5086.54681369774</v>
      </c>
      <c r="R20" s="15" t="n">
        <f aca="false">M20-MIN(M20,MAX(0,G20-SUMPRODUCT(($M$8:$Q$8&lt;M$8)*M20:Q20)))</f>
        <v>273.205833333333</v>
      </c>
      <c r="S20" s="15" t="n">
        <f aca="false">N20-MIN(N20,MAX(0,G20-SUMPRODUCT(($M$8:$Q$8&lt;N$8)*M20:Q20)))</f>
        <v>1688.87125142723</v>
      </c>
      <c r="T20" s="15" t="n">
        <f aca="false">O20-MIN(O20,MAX(0,G20-SUMPRODUCT(($M$8:$Q$8&lt;O$8)*M20:Q20)))</f>
        <v>1316.08054501193</v>
      </c>
      <c r="U20" s="15" t="n">
        <f aca="false">P20-MIN(P20,MAX(0,G20-SUMPRODUCT(($M$8:$Q$8&lt;P$8)*M20:Q20)))</f>
        <v>1333.50293208444</v>
      </c>
      <c r="V20" s="15" t="n">
        <f aca="false">Q20-MIN(Q20,MAX(0,G20-SUMPRODUCT(($M$8:$Q$8&lt;Q$8)*M20:Q20)))</f>
        <v>5086.54681369774</v>
      </c>
      <c r="W20" s="15" t="n">
        <f aca="false">(R19*'1. Your Debts'!$C$5+S19*'1. Your Debts'!$C$6+T19*'1. Your Debts'!$C$7+U19*'1. Your Debts'!$C$8+V19*'1. Your Debts'!$C$9)/12</f>
        <v>115.744138582881</v>
      </c>
      <c r="X20" s="15" t="n">
        <f aca="false">Y19+W20+D20-Y20</f>
        <v>622.050046062541</v>
      </c>
      <c r="Y20" s="15" t="n">
        <f aca="false">SUM(R20:V20)</f>
        <v>9698.20737555468</v>
      </c>
    </row>
    <row r="21" customFormat="false" ht="15" hidden="false" customHeight="false" outlineLevel="0" collapsed="false">
      <c r="A21" s="10" t="n">
        <v>11</v>
      </c>
      <c r="B21" s="15" t="n">
        <f aca="false">F20</f>
        <v>0</v>
      </c>
      <c r="C21" s="15" t="n">
        <f aca="false">IF(A21=$D$6,MIN(B21,$B$6),0)</f>
        <v>0</v>
      </c>
      <c r="D21" s="15" t="n">
        <f aca="false">IF(A21=$D$6,$B$6-C21,0)</f>
        <v>0</v>
      </c>
      <c r="E21" s="15" t="n">
        <f aca="false">MIN($H$6,MAX(0,$F$6-(B21-C21)),$J$6)</f>
        <v>0</v>
      </c>
      <c r="F21" s="15" t="n">
        <f aca="false">B21-C21+E21</f>
        <v>0</v>
      </c>
      <c r="G21" s="15" t="n">
        <f aca="false">$J$6-E21</f>
        <v>250</v>
      </c>
      <c r="H21" s="15" t="n">
        <f aca="false">R20*(1+'1. Your Debts'!$C$5/12)+IF($L$6=1,D21,0)</f>
        <v>280.013212013889</v>
      </c>
      <c r="I21" s="15" t="n">
        <f aca="false">S20*(1+'1. Your Debts'!$C$6/12)+IF($L$6=2,D21,0)</f>
        <v>1721.1005444753</v>
      </c>
      <c r="J21" s="15" t="n">
        <f aca="false">T20*(1+'1. Your Debts'!$C$7/12)+IF($L$6=3,D21,0)</f>
        <v>1336.80881359587</v>
      </c>
      <c r="K21" s="15" t="n">
        <f aca="false">U20*(1+'1. Your Debts'!$C$8/12)+IF($L$6=4,D21,0)</f>
        <v>1347.39358762699</v>
      </c>
      <c r="L21" s="15" t="n">
        <f aca="false">V20*(1+'1. Your Debts'!$C$9/12)+IF($L$6=5,D21,0)</f>
        <v>5120.03324688792</v>
      </c>
      <c r="M21" s="15" t="n">
        <f aca="false">MAX(0,H21-IF('1. Your Debts'!$F$5&gt;0,MIN('1. Your Debts'!$F$5,H21),MIN(MAX(H21*'1. Your Debts'!$D$5,'1. Your Debts'!$E$5),H21)))</f>
        <v>260.013212013889</v>
      </c>
      <c r="N21" s="15" t="n">
        <f aca="false">MAX(0,I21-IF('1. Your Debts'!$F$6&gt;0,MIN('1. Your Debts'!$F$6,I21),MIN(MAX(I21*'1. Your Debts'!$D$6,'1. Your Debts'!$E$6),I21)))</f>
        <v>1678.07303086342</v>
      </c>
      <c r="O21" s="15" t="n">
        <f aca="false">MAX(0,J21-IF('1. Your Debts'!$F$7&gt;0,MIN('1. Your Debts'!$F$7,J21),MIN(MAX(J21*'1. Your Debts'!$D$7,'1. Your Debts'!$E$7),J21)))</f>
        <v>1303.38859325598</v>
      </c>
      <c r="P21" s="15" t="n">
        <f aca="false">MAX(0,K21-IF('1. Your Debts'!$F$8&gt;0,MIN('1. Your Debts'!$F$8,K21),MIN(MAX(K21*'1. Your Debts'!$D$8,'1. Your Debts'!$E$8),K21)))</f>
        <v>1252.39358762699</v>
      </c>
      <c r="Q21" s="15" t="n">
        <f aca="false">MAX(0,L21-IF('1. Your Debts'!$F$9&gt;0,MIN('1. Your Debts'!$F$9,L21),MIN(MAX(L21*'1. Your Debts'!$D$9,'1. Your Debts'!$E$9),L21)))</f>
        <v>4940.03324688792</v>
      </c>
      <c r="R21" s="15" t="n">
        <f aca="false">M21-MIN(M21,MAX(0,G21-SUMPRODUCT(($M$8:$Q$8&lt;M$8)*M21:Q21)))</f>
        <v>10.0132120138889</v>
      </c>
      <c r="S21" s="15" t="n">
        <f aca="false">N21-MIN(N21,MAX(0,G21-SUMPRODUCT(($M$8:$Q$8&lt;N$8)*M21:Q21)))</f>
        <v>1678.07303086342</v>
      </c>
      <c r="T21" s="15" t="n">
        <f aca="false">O21-MIN(O21,MAX(0,G21-SUMPRODUCT(($M$8:$Q$8&lt;O$8)*M21:Q21)))</f>
        <v>1303.38859325598</v>
      </c>
      <c r="U21" s="15" t="n">
        <f aca="false">P21-MIN(P21,MAX(0,G21-SUMPRODUCT(($M$8:$Q$8&lt;P$8)*M21:Q21)))</f>
        <v>1252.39358762699</v>
      </c>
      <c r="V21" s="15" t="n">
        <f aca="false">Q21-MIN(Q21,MAX(0,G21-SUMPRODUCT(($M$8:$Q$8&lt;Q$8)*M21:Q21)))</f>
        <v>4940.03324688792</v>
      </c>
      <c r="W21" s="15" t="n">
        <f aca="false">(R20*'1. Your Debts'!$C$5+S20*'1. Your Debts'!$C$6+T20*'1. Your Debts'!$C$7+U20*'1. Your Debts'!$C$8+V20*'1. Your Debts'!$C$9)/12</f>
        <v>107.142029045286</v>
      </c>
      <c r="X21" s="15" t="n">
        <f aca="false">Y20+W21+D21-Y21</f>
        <v>621.44773395178</v>
      </c>
      <c r="Y21" s="15" t="n">
        <f aca="false">SUM(R21:V21)</f>
        <v>9183.90167064819</v>
      </c>
    </row>
    <row r="22" customFormat="false" ht="15" hidden="false" customHeight="false" outlineLevel="0" collapsed="false">
      <c r="A22" s="10" t="n">
        <v>12</v>
      </c>
      <c r="B22" s="15" t="n">
        <f aca="false">F21</f>
        <v>0</v>
      </c>
      <c r="C22" s="15" t="n">
        <f aca="false">IF(A22=$D$6,MIN(B22,$B$6),0)</f>
        <v>0</v>
      </c>
      <c r="D22" s="15" t="n">
        <f aca="false">IF(A22=$D$6,$B$6-C22,0)</f>
        <v>0</v>
      </c>
      <c r="E22" s="15" t="n">
        <f aca="false">MIN($H$6,MAX(0,$F$6-(B22-C22)),$J$6)</f>
        <v>0</v>
      </c>
      <c r="F22" s="15" t="n">
        <f aca="false">B22-C22+E22</f>
        <v>0</v>
      </c>
      <c r="G22" s="15" t="n">
        <f aca="false">$J$6-E22</f>
        <v>250</v>
      </c>
      <c r="H22" s="15" t="n">
        <f aca="false">R21*(1+'1. Your Debts'!$C$5/12)+IF($L$6=1,D22,0)</f>
        <v>10.2627078799016</v>
      </c>
      <c r="I22" s="15" t="n">
        <f aca="false">S21*(1+'1. Your Debts'!$C$6/12)+IF($L$6=2,D22,0)</f>
        <v>1710.09625786906</v>
      </c>
      <c r="J22" s="15" t="n">
        <f aca="false">T21*(1+'1. Your Debts'!$C$7/12)+IF($L$6=3,D22,0)</f>
        <v>1323.91696359976</v>
      </c>
      <c r="K22" s="15" t="n">
        <f aca="false">U21*(1+'1. Your Debts'!$C$8/12)+IF($L$6=4,D22,0)</f>
        <v>1265.43935416477</v>
      </c>
      <c r="L22" s="15" t="n">
        <f aca="false">V21*(1+'1. Your Debts'!$C$9/12)+IF($L$6=5,D22,0)</f>
        <v>4972.55513242993</v>
      </c>
      <c r="M22" s="15" t="n">
        <f aca="false">MAX(0,H22-IF('1. Your Debts'!$F$5&gt;0,MIN('1. Your Debts'!$F$5,H22),MIN(MAX(H22*'1. Your Debts'!$D$5,'1. Your Debts'!$E$5),H22)))</f>
        <v>0</v>
      </c>
      <c r="N22" s="15" t="n">
        <f aca="false">MAX(0,I22-IF('1. Your Debts'!$F$6&gt;0,MIN('1. Your Debts'!$F$6,I22),MIN(MAX(I22*'1. Your Debts'!$D$6,'1. Your Debts'!$E$6),I22)))</f>
        <v>1667.34385142234</v>
      </c>
      <c r="O22" s="15" t="n">
        <f aca="false">MAX(0,J22-IF('1. Your Debts'!$F$7&gt;0,MIN('1. Your Debts'!$F$7,J22),MIN(MAX(J22*'1. Your Debts'!$D$7,'1. Your Debts'!$E$7),J22)))</f>
        <v>1290.81903950976</v>
      </c>
      <c r="P22" s="15" t="n">
        <f aca="false">MAX(0,K22-IF('1. Your Debts'!$F$8&gt;0,MIN('1. Your Debts'!$F$8,K22),MIN(MAX(K22*'1. Your Debts'!$D$8,'1. Your Debts'!$E$8),K22)))</f>
        <v>1170.43935416477</v>
      </c>
      <c r="Q22" s="15" t="n">
        <f aca="false">MAX(0,L22-IF('1. Your Debts'!$F$9&gt;0,MIN('1. Your Debts'!$F$9,L22),MIN(MAX(L22*'1. Your Debts'!$D$9,'1. Your Debts'!$E$9),L22)))</f>
        <v>4792.55513242993</v>
      </c>
      <c r="R22" s="15" t="n">
        <f aca="false">M22-MIN(M22,MAX(0,G22-SUMPRODUCT(($M$8:$Q$8&lt;M$8)*M22:Q22)))</f>
        <v>0</v>
      </c>
      <c r="S22" s="15" t="n">
        <f aca="false">N22-MIN(N22,MAX(0,G22-SUMPRODUCT(($M$8:$Q$8&lt;N$8)*M22:Q22)))</f>
        <v>1417.34385142234</v>
      </c>
      <c r="T22" s="15" t="n">
        <f aca="false">O22-MIN(O22,MAX(0,G22-SUMPRODUCT(($M$8:$Q$8&lt;O$8)*M22:Q22)))</f>
        <v>1290.81903950976</v>
      </c>
      <c r="U22" s="15" t="n">
        <f aca="false">P22-MIN(P22,MAX(0,G22-SUMPRODUCT(($M$8:$Q$8&lt;P$8)*M22:Q22)))</f>
        <v>1170.43935416477</v>
      </c>
      <c r="V22" s="15" t="n">
        <f aca="false">Q22-MIN(Q22,MAX(0,G22-SUMPRODUCT(($M$8:$Q$8&lt;Q$8)*M22:Q22)))</f>
        <v>4792.55513242993</v>
      </c>
      <c r="W22" s="15" t="n">
        <f aca="false">(R21*'1. Your Debts'!$C$5+S21*'1. Your Debts'!$C$6+T21*'1. Your Debts'!$C$7+U21*'1. Your Debts'!$C$8+V21*'1. Your Debts'!$C$9)/12</f>
        <v>98.3687452952312</v>
      </c>
      <c r="X22" s="15" t="n">
        <f aca="false">Y21+W22+D22-Y22</f>
        <v>611.113038416621</v>
      </c>
      <c r="Y22" s="15" t="n">
        <f aca="false">SUM(R22:V22)</f>
        <v>8671.1573775268</v>
      </c>
    </row>
    <row r="23" customFormat="false" ht="15" hidden="false" customHeight="false" outlineLevel="0" collapsed="false">
      <c r="A23" s="10" t="n">
        <v>13</v>
      </c>
      <c r="B23" s="15" t="n">
        <f aca="false">F22</f>
        <v>0</v>
      </c>
      <c r="C23" s="15" t="n">
        <f aca="false">IF(A23=$D$6,MIN(B23,$B$6),0)</f>
        <v>0</v>
      </c>
      <c r="D23" s="15" t="n">
        <f aca="false">IF(A23=$D$6,$B$6-C23,0)</f>
        <v>0</v>
      </c>
      <c r="E23" s="15" t="n">
        <f aca="false">MIN($H$6,MAX(0,$F$6-(B23-C23)),$J$6)</f>
        <v>0</v>
      </c>
      <c r="F23" s="15" t="n">
        <f aca="false">B23-C23+E23</f>
        <v>0</v>
      </c>
      <c r="G23" s="15" t="n">
        <f aca="false">$J$6-E23</f>
        <v>250</v>
      </c>
      <c r="H23" s="15" t="n">
        <f aca="false">R22*(1+'1. Your Debts'!$C$5/12)+IF($L$6=1,D23,0)</f>
        <v>0</v>
      </c>
      <c r="I23" s="15" t="n">
        <f aca="false">S22*(1+'1. Your Debts'!$C$6/12)+IF($L$6=2,D23,0)</f>
        <v>1444.39149658698</v>
      </c>
      <c r="J23" s="15" t="n">
        <f aca="false">T22*(1+'1. Your Debts'!$C$7/12)+IF($L$6=3,D23,0)</f>
        <v>1311.14943938204</v>
      </c>
      <c r="K23" s="15" t="n">
        <f aca="false">U22*(1+'1. Your Debts'!$C$8/12)+IF($L$6=4,D23,0)</f>
        <v>1182.63143077065</v>
      </c>
      <c r="L23" s="15" t="n">
        <f aca="false">V22*(1+'1. Your Debts'!$C$9/12)+IF($L$6=5,D23,0)</f>
        <v>4824.1061203851</v>
      </c>
      <c r="M23" s="15" t="n">
        <f aca="false">MAX(0,H23-IF('1. Your Debts'!$F$5&gt;0,MIN('1. Your Debts'!$F$5,H23),MIN(MAX(H23*'1. Your Debts'!$D$5,'1. Your Debts'!$E$5),H23)))</f>
        <v>0</v>
      </c>
      <c r="N23" s="15" t="n">
        <f aca="false">MAX(0,I23-IF('1. Your Debts'!$F$6&gt;0,MIN('1. Your Debts'!$F$6,I23),MIN(MAX(I23*'1. Your Debts'!$D$6,'1. Your Debts'!$E$6),I23)))</f>
        <v>1408.2817091723</v>
      </c>
      <c r="O23" s="15" t="n">
        <f aca="false">MAX(0,J23-IF('1. Your Debts'!$F$7&gt;0,MIN('1. Your Debts'!$F$7,J23),MIN(MAX(J23*'1. Your Debts'!$D$7,'1. Your Debts'!$E$7),J23)))</f>
        <v>1278.37070339749</v>
      </c>
      <c r="P23" s="15" t="n">
        <f aca="false">MAX(0,K23-IF('1. Your Debts'!$F$8&gt;0,MIN('1. Your Debts'!$F$8,K23),MIN(MAX(K23*'1. Your Debts'!$D$8,'1. Your Debts'!$E$8),K23)))</f>
        <v>1087.63143077065</v>
      </c>
      <c r="Q23" s="15" t="n">
        <f aca="false">MAX(0,L23-IF('1. Your Debts'!$F$9&gt;0,MIN('1. Your Debts'!$F$9,L23),MIN(MAX(L23*'1. Your Debts'!$D$9,'1. Your Debts'!$E$9),L23)))</f>
        <v>4644.1061203851</v>
      </c>
      <c r="R23" s="15" t="n">
        <f aca="false">M23-MIN(M23,MAX(0,G23-SUMPRODUCT(($M$8:$Q$8&lt;M$8)*M23:Q23)))</f>
        <v>0</v>
      </c>
      <c r="S23" s="15" t="n">
        <f aca="false">N23-MIN(N23,MAX(0,G23-SUMPRODUCT(($M$8:$Q$8&lt;N$8)*M23:Q23)))</f>
        <v>1158.2817091723</v>
      </c>
      <c r="T23" s="15" t="n">
        <f aca="false">O23-MIN(O23,MAX(0,G23-SUMPRODUCT(($M$8:$Q$8&lt;O$8)*M23:Q23)))</f>
        <v>1278.37070339749</v>
      </c>
      <c r="U23" s="15" t="n">
        <f aca="false">P23-MIN(P23,MAX(0,G23-SUMPRODUCT(($M$8:$Q$8&lt;P$8)*M23:Q23)))</f>
        <v>1087.63143077065</v>
      </c>
      <c r="V23" s="15" t="n">
        <f aca="false">Q23-MIN(Q23,MAX(0,G23-SUMPRODUCT(($M$8:$Q$8&lt;Q$8)*M23:Q23)))</f>
        <v>4644.1061203851</v>
      </c>
      <c r="W23" s="15" t="n">
        <f aca="false">(R22*'1. Your Debts'!$C$5+S22*'1. Your Debts'!$C$6+T22*'1. Your Debts'!$C$7+U22*'1. Your Debts'!$C$8+V22*'1. Your Debts'!$C$9)/12</f>
        <v>91.1211095979684</v>
      </c>
      <c r="X23" s="15" t="n">
        <f aca="false">Y22+W23+D23-Y23</f>
        <v>593.888523399226</v>
      </c>
      <c r="Y23" s="15" t="n">
        <f aca="false">SUM(R23:V23)</f>
        <v>8168.38996372554</v>
      </c>
    </row>
    <row r="24" customFormat="false" ht="15" hidden="false" customHeight="false" outlineLevel="0" collapsed="false">
      <c r="A24" s="10" t="n">
        <v>14</v>
      </c>
      <c r="B24" s="15" t="n">
        <f aca="false">F23</f>
        <v>0</v>
      </c>
      <c r="C24" s="15" t="n">
        <f aca="false">IF(A24=$D$6,MIN(B24,$B$6),0)</f>
        <v>0</v>
      </c>
      <c r="D24" s="15" t="n">
        <f aca="false">IF(A24=$D$6,$B$6-C24,0)</f>
        <v>0</v>
      </c>
      <c r="E24" s="15" t="n">
        <f aca="false">MIN($H$6,MAX(0,$F$6-(B24-C24)),$J$6)</f>
        <v>0</v>
      </c>
      <c r="F24" s="15" t="n">
        <f aca="false">B24-C24+E24</f>
        <v>0</v>
      </c>
      <c r="G24" s="15" t="n">
        <f aca="false">$J$6-E24</f>
        <v>250</v>
      </c>
      <c r="H24" s="15" t="n">
        <f aca="false">R23*(1+'1. Your Debts'!$C$5/12)+IF($L$6=1,D24,0)</f>
        <v>0</v>
      </c>
      <c r="I24" s="15" t="n">
        <f aca="false">S23*(1+'1. Your Debts'!$C$6/12)+IF($L$6=2,D24,0)</f>
        <v>1180.38558512234</v>
      </c>
      <c r="J24" s="15" t="n">
        <f aca="false">T23*(1+'1. Your Debts'!$C$7/12)+IF($L$6=3,D24,0)</f>
        <v>1298.505041976</v>
      </c>
      <c r="K24" s="15" t="n">
        <f aca="false">U23*(1+'1. Your Debts'!$C$8/12)+IF($L$6=4,D24,0)</f>
        <v>1098.96092484118</v>
      </c>
      <c r="L24" s="15" t="n">
        <f aca="false">V23*(1+'1. Your Debts'!$C$9/12)+IF($L$6=5,D24,0)</f>
        <v>4674.67981901097</v>
      </c>
      <c r="M24" s="15" t="n">
        <f aca="false">MAX(0,H24-IF('1. Your Debts'!$F$5&gt;0,MIN('1. Your Debts'!$F$5,H24),MIN(MAX(H24*'1. Your Debts'!$D$5,'1. Your Debts'!$E$5),H24)))</f>
        <v>0</v>
      </c>
      <c r="N24" s="15" t="n">
        <f aca="false">MAX(0,I24-IF('1. Your Debts'!$F$6&gt;0,MIN('1. Your Debts'!$F$6,I24),MIN(MAX(I24*'1. Your Debts'!$D$6,'1. Your Debts'!$E$6),I24)))</f>
        <v>1150.87594549428</v>
      </c>
      <c r="O24" s="15" t="n">
        <f aca="false">MAX(0,J24-IF('1. Your Debts'!$F$7&gt;0,MIN('1. Your Debts'!$F$7,J24),MIN(MAX(J24*'1. Your Debts'!$D$7,'1. Your Debts'!$E$7),J24)))</f>
        <v>1266.0424159266</v>
      </c>
      <c r="P24" s="15" t="n">
        <f aca="false">MAX(0,K24-IF('1. Your Debts'!$F$8&gt;0,MIN('1. Your Debts'!$F$8,K24),MIN(MAX(K24*'1. Your Debts'!$D$8,'1. Your Debts'!$E$8),K24)))</f>
        <v>1003.96092484118</v>
      </c>
      <c r="Q24" s="15" t="n">
        <f aca="false">MAX(0,L24-IF('1. Your Debts'!$F$9&gt;0,MIN('1. Your Debts'!$F$9,L24),MIN(MAX(L24*'1. Your Debts'!$D$9,'1. Your Debts'!$E$9),L24)))</f>
        <v>4494.67981901097</v>
      </c>
      <c r="R24" s="15" t="n">
        <f aca="false">M24-MIN(M24,MAX(0,G24-SUMPRODUCT(($M$8:$Q$8&lt;M$8)*M24:Q24)))</f>
        <v>0</v>
      </c>
      <c r="S24" s="15" t="n">
        <f aca="false">N24-MIN(N24,MAX(0,G24-SUMPRODUCT(($M$8:$Q$8&lt;N$8)*M24:Q24)))</f>
        <v>900.875945494284</v>
      </c>
      <c r="T24" s="15" t="n">
        <f aca="false">O24-MIN(O24,MAX(0,G24-SUMPRODUCT(($M$8:$Q$8&lt;O$8)*M24:Q24)))</f>
        <v>1266.0424159266</v>
      </c>
      <c r="U24" s="15" t="n">
        <f aca="false">P24-MIN(P24,MAX(0,G24-SUMPRODUCT(($M$8:$Q$8&lt;P$8)*M24:Q24)))</f>
        <v>1003.96092484118</v>
      </c>
      <c r="V24" s="15" t="n">
        <f aca="false">Q24-MIN(Q24,MAX(0,G24-SUMPRODUCT(($M$8:$Q$8&lt;Q$8)*M24:Q24)))</f>
        <v>4494.67981901097</v>
      </c>
      <c r="W24" s="15" t="n">
        <f aca="false">(R23*'1. Your Debts'!$C$5+S23*'1. Your Debts'!$C$6+T23*'1. Your Debts'!$C$7+U23*'1. Your Debts'!$C$8+V23*'1. Your Debts'!$C$9)/12</f>
        <v>84.1414072249448</v>
      </c>
      <c r="X24" s="15" t="n">
        <f aca="false">Y23+W24+D24-Y24</f>
        <v>586.972265677458</v>
      </c>
      <c r="Y24" s="15" t="n">
        <f aca="false">SUM(R24:V24)</f>
        <v>7665.55910527303</v>
      </c>
    </row>
    <row r="25" customFormat="false" ht="15" hidden="false" customHeight="false" outlineLevel="0" collapsed="false">
      <c r="A25" s="10" t="n">
        <v>15</v>
      </c>
      <c r="B25" s="15" t="n">
        <f aca="false">F24</f>
        <v>0</v>
      </c>
      <c r="C25" s="15" t="n">
        <f aca="false">IF(A25=$D$6,MIN(B25,$B$6),0)</f>
        <v>0</v>
      </c>
      <c r="D25" s="15" t="n">
        <f aca="false">IF(A25=$D$6,$B$6-C25,0)</f>
        <v>0</v>
      </c>
      <c r="E25" s="15" t="n">
        <f aca="false">MIN($H$6,MAX(0,$F$6-(B25-C25)),$J$6)</f>
        <v>0</v>
      </c>
      <c r="F25" s="15" t="n">
        <f aca="false">B25-C25+E25</f>
        <v>0</v>
      </c>
      <c r="G25" s="15" t="n">
        <f aca="false">$J$6-E25</f>
        <v>250</v>
      </c>
      <c r="H25" s="15" t="n">
        <f aca="false">R24*(1+'1. Your Debts'!$C$5/12)+IF($L$6=1,D25,0)</f>
        <v>0</v>
      </c>
      <c r="I25" s="15" t="n">
        <f aca="false">S24*(1+'1. Your Debts'!$C$6/12)+IF($L$6=2,D25,0)</f>
        <v>918.067661454133</v>
      </c>
      <c r="J25" s="15" t="n">
        <f aca="false">T24*(1+'1. Your Debts'!$C$7/12)+IF($L$6=3,D25,0)</f>
        <v>1285.98258397744</v>
      </c>
      <c r="K25" s="15" t="n">
        <f aca="false">U24*(1+'1. Your Debts'!$C$8/12)+IF($L$6=4,D25,0)</f>
        <v>1014.41885114161</v>
      </c>
      <c r="L25" s="15" t="n">
        <f aca="false">V24*(1+'1. Your Debts'!$C$9/12)+IF($L$6=5,D25,0)</f>
        <v>4524.26979448612</v>
      </c>
      <c r="M25" s="15" t="n">
        <f aca="false">MAX(0,H25-IF('1. Your Debts'!$F$5&gt;0,MIN('1. Your Debts'!$F$5,H25),MIN(MAX(H25*'1. Your Debts'!$D$5,'1. Your Debts'!$E$5),H25)))</f>
        <v>0</v>
      </c>
      <c r="N25" s="15" t="n">
        <f aca="false">MAX(0,I25-IF('1. Your Debts'!$F$6&gt;0,MIN('1. Your Debts'!$F$6,I25),MIN(MAX(I25*'1. Your Debts'!$D$6,'1. Your Debts'!$E$6),I25)))</f>
        <v>893.067661454133</v>
      </c>
      <c r="O25" s="15" t="n">
        <f aca="false">MAX(0,J25-IF('1. Your Debts'!$F$7&gt;0,MIN('1. Your Debts'!$F$7,J25),MIN(MAX(J25*'1. Your Debts'!$D$7,'1. Your Debts'!$E$7),J25)))</f>
        <v>1253.83301937801</v>
      </c>
      <c r="P25" s="15" t="n">
        <f aca="false">MAX(0,K25-IF('1. Your Debts'!$F$8&gt;0,MIN('1. Your Debts'!$F$8,K25),MIN(MAX(K25*'1. Your Debts'!$D$8,'1. Your Debts'!$E$8),K25)))</f>
        <v>919.418851141608</v>
      </c>
      <c r="Q25" s="15" t="n">
        <f aca="false">MAX(0,L25-IF('1. Your Debts'!$F$9&gt;0,MIN('1. Your Debts'!$F$9,L25),MIN(MAX(L25*'1. Your Debts'!$D$9,'1. Your Debts'!$E$9),L25)))</f>
        <v>4344.26979448612</v>
      </c>
      <c r="R25" s="15" t="n">
        <f aca="false">M25-MIN(M25,MAX(0,G25-SUMPRODUCT(($M$8:$Q$8&lt;M$8)*M25:Q25)))</f>
        <v>0</v>
      </c>
      <c r="S25" s="15" t="n">
        <f aca="false">N25-MIN(N25,MAX(0,G25-SUMPRODUCT(($M$8:$Q$8&lt;N$8)*M25:Q25)))</f>
        <v>643.067661454133</v>
      </c>
      <c r="T25" s="15" t="n">
        <f aca="false">O25-MIN(O25,MAX(0,G25-SUMPRODUCT(($M$8:$Q$8&lt;O$8)*M25:Q25)))</f>
        <v>1253.83301937801</v>
      </c>
      <c r="U25" s="15" t="n">
        <f aca="false">P25-MIN(P25,MAX(0,G25-SUMPRODUCT(($M$8:$Q$8&lt;P$8)*M25:Q25)))</f>
        <v>919.418851141608</v>
      </c>
      <c r="V25" s="15" t="n">
        <f aca="false">Q25-MIN(Q25,MAX(0,G25-SUMPRODUCT(($M$8:$Q$8&lt;Q$8)*M25:Q25)))</f>
        <v>4344.26979448612</v>
      </c>
      <c r="W25" s="15" t="n">
        <f aca="false">(R24*'1. Your Debts'!$C$5+S24*'1. Your Debts'!$C$6+T24*'1. Your Debts'!$C$7+U24*'1. Your Debts'!$C$8+V24*'1. Your Debts'!$C$9)/12</f>
        <v>77.1797857862777</v>
      </c>
      <c r="X25" s="15" t="n">
        <f aca="false">Y24+W25+D25-Y25</f>
        <v>582.149564599436</v>
      </c>
      <c r="Y25" s="15" t="n">
        <f aca="false">SUM(R25:V25)</f>
        <v>7160.58932645987</v>
      </c>
    </row>
    <row r="26" customFormat="false" ht="15" hidden="false" customHeight="false" outlineLevel="0" collapsed="false">
      <c r="A26" s="10" t="n">
        <v>16</v>
      </c>
      <c r="B26" s="15" t="n">
        <f aca="false">F25</f>
        <v>0</v>
      </c>
      <c r="C26" s="15" t="n">
        <f aca="false">IF(A26=$D$6,MIN(B26,$B$6),0)</f>
        <v>0</v>
      </c>
      <c r="D26" s="15" t="n">
        <f aca="false">IF(A26=$D$6,$B$6-C26,0)</f>
        <v>0</v>
      </c>
      <c r="E26" s="15" t="n">
        <f aca="false">MIN($H$6,MAX(0,$F$6-(B26-C26)),$J$6)</f>
        <v>0</v>
      </c>
      <c r="F26" s="15" t="n">
        <f aca="false">B26-C26+E26</f>
        <v>0</v>
      </c>
      <c r="G26" s="15" t="n">
        <f aca="false">$J$6-E26</f>
        <v>250</v>
      </c>
      <c r="H26" s="15" t="n">
        <f aca="false">R25*(1+'1. Your Debts'!$C$5/12)+IF($L$6=1,D26,0)</f>
        <v>0</v>
      </c>
      <c r="I26" s="15" t="n">
        <f aca="false">S25*(1+'1. Your Debts'!$C$6/12)+IF($L$6=2,D26,0)</f>
        <v>655.33953599355</v>
      </c>
      <c r="J26" s="15" t="n">
        <f aca="false">T25*(1+'1. Your Debts'!$C$7/12)+IF($L$6=3,D26,0)</f>
        <v>1273.58088943321</v>
      </c>
      <c r="K26" s="15" t="n">
        <f aca="false">U25*(1+'1. Your Debts'!$C$8/12)+IF($L$6=4,D26,0)</f>
        <v>928.996130841</v>
      </c>
      <c r="L26" s="15" t="n">
        <f aca="false">V25*(1+'1. Your Debts'!$C$9/12)+IF($L$6=5,D26,0)</f>
        <v>4372.86957063316</v>
      </c>
      <c r="M26" s="15" t="n">
        <f aca="false">MAX(0,H26-IF('1. Your Debts'!$F$5&gt;0,MIN('1. Your Debts'!$F$5,H26),MIN(MAX(H26*'1. Your Debts'!$D$5,'1. Your Debts'!$E$5),H26)))</f>
        <v>0</v>
      </c>
      <c r="N26" s="15" t="n">
        <f aca="false">MAX(0,I26-IF('1. Your Debts'!$F$6&gt;0,MIN('1. Your Debts'!$F$6,I26),MIN(MAX(I26*'1. Your Debts'!$D$6,'1. Your Debts'!$E$6),I26)))</f>
        <v>630.33953599355</v>
      </c>
      <c r="O26" s="15" t="n">
        <f aca="false">MAX(0,J26-IF('1. Your Debts'!$F$7&gt;0,MIN('1. Your Debts'!$F$7,J26),MIN(MAX(J26*'1. Your Debts'!$D$7,'1. Your Debts'!$E$7),J26)))</f>
        <v>1241.74136719738</v>
      </c>
      <c r="P26" s="15" t="n">
        <f aca="false">MAX(0,K26-IF('1. Your Debts'!$F$8&gt;0,MIN('1. Your Debts'!$F$8,K26),MIN(MAX(K26*'1. Your Debts'!$D$8,'1. Your Debts'!$E$8),K26)))</f>
        <v>833.996130841</v>
      </c>
      <c r="Q26" s="15" t="n">
        <f aca="false">MAX(0,L26-IF('1. Your Debts'!$F$9&gt;0,MIN('1. Your Debts'!$F$9,L26),MIN(MAX(L26*'1. Your Debts'!$D$9,'1. Your Debts'!$E$9),L26)))</f>
        <v>4192.86957063316</v>
      </c>
      <c r="R26" s="15" t="n">
        <f aca="false">M26-MIN(M26,MAX(0,G26-SUMPRODUCT(($M$8:$Q$8&lt;M$8)*M26:Q26)))</f>
        <v>0</v>
      </c>
      <c r="S26" s="15" t="n">
        <f aca="false">N26-MIN(N26,MAX(0,G26-SUMPRODUCT(($M$8:$Q$8&lt;N$8)*M26:Q26)))</f>
        <v>380.33953599355</v>
      </c>
      <c r="T26" s="15" t="n">
        <f aca="false">O26-MIN(O26,MAX(0,G26-SUMPRODUCT(($M$8:$Q$8&lt;O$8)*M26:Q26)))</f>
        <v>1241.74136719738</v>
      </c>
      <c r="U26" s="15" t="n">
        <f aca="false">P26-MIN(P26,MAX(0,G26-SUMPRODUCT(($M$8:$Q$8&lt;P$8)*M26:Q26)))</f>
        <v>833.996130841</v>
      </c>
      <c r="V26" s="15" t="n">
        <f aca="false">Q26-MIN(Q26,MAX(0,G26-SUMPRODUCT(($M$8:$Q$8&lt;Q$8)*M26:Q26)))</f>
        <v>4192.86957063316</v>
      </c>
      <c r="W26" s="15" t="n">
        <f aca="false">(R25*'1. Your Debts'!$C$5+S25*'1. Your Debts'!$C$6+T25*'1. Your Debts'!$C$7+U25*'1. Your Debts'!$C$8+V25*'1. Your Debts'!$C$9)/12</f>
        <v>70.1968004410454</v>
      </c>
      <c r="X26" s="15" t="n">
        <f aca="false">Y25+W26+D26-Y26</f>
        <v>581.83952223583</v>
      </c>
      <c r="Y26" s="15" t="n">
        <f aca="false">SUM(R26:V26)</f>
        <v>6648.94660466509</v>
      </c>
    </row>
    <row r="27" customFormat="false" ht="15" hidden="false" customHeight="false" outlineLevel="0" collapsed="false">
      <c r="A27" s="10" t="n">
        <v>17</v>
      </c>
      <c r="B27" s="15" t="n">
        <f aca="false">F26</f>
        <v>0</v>
      </c>
      <c r="C27" s="15" t="n">
        <f aca="false">IF(A27=$D$6,MIN(B27,$B$6),0)</f>
        <v>0</v>
      </c>
      <c r="D27" s="15" t="n">
        <f aca="false">IF(A27=$D$6,$B$6-C27,0)</f>
        <v>0</v>
      </c>
      <c r="E27" s="15" t="n">
        <f aca="false">MIN($H$6,MAX(0,$F$6-(B27-C27)),$J$6)</f>
        <v>0</v>
      </c>
      <c r="F27" s="15" t="n">
        <f aca="false">B27-C27+E27</f>
        <v>0</v>
      </c>
      <c r="G27" s="15" t="n">
        <f aca="false">$J$6-E27</f>
        <v>250</v>
      </c>
      <c r="H27" s="15" t="n">
        <f aca="false">R26*(1+'1. Your Debts'!$C$5/12)+IF($L$6=1,D27,0)</f>
        <v>0</v>
      </c>
      <c r="I27" s="15" t="n">
        <f aca="false">S26*(1+'1. Your Debts'!$C$6/12)+IF($L$6=2,D27,0)</f>
        <v>387.59768213876</v>
      </c>
      <c r="J27" s="15" t="n">
        <f aca="false">T26*(1+'1. Your Debts'!$C$7/12)+IF($L$6=3,D27,0)</f>
        <v>1261.29879373074</v>
      </c>
      <c r="K27" s="15" t="n">
        <f aca="false">U26*(1+'1. Your Debts'!$C$8/12)+IF($L$6=4,D27,0)</f>
        <v>842.68359053726</v>
      </c>
      <c r="L27" s="15" t="n">
        <f aca="false">V26*(1+'1. Your Debts'!$C$9/12)+IF($L$6=5,D27,0)</f>
        <v>4220.47262863982</v>
      </c>
      <c r="M27" s="15" t="n">
        <f aca="false">MAX(0,H27-IF('1. Your Debts'!$F$5&gt;0,MIN('1. Your Debts'!$F$5,H27),MIN(MAX(H27*'1. Your Debts'!$D$5,'1. Your Debts'!$E$5),H27)))</f>
        <v>0</v>
      </c>
      <c r="N27" s="15" t="n">
        <f aca="false">MAX(0,I27-IF('1. Your Debts'!$F$6&gt;0,MIN('1. Your Debts'!$F$6,I27),MIN(MAX(I27*'1. Your Debts'!$D$6,'1. Your Debts'!$E$6),I27)))</f>
        <v>362.59768213876</v>
      </c>
      <c r="O27" s="15" t="n">
        <f aca="false">MAX(0,J27-IF('1. Your Debts'!$F$7&gt;0,MIN('1. Your Debts'!$F$7,J27),MIN(MAX(J27*'1. Your Debts'!$D$7,'1. Your Debts'!$E$7),J27)))</f>
        <v>1229.76632388747</v>
      </c>
      <c r="P27" s="15" t="n">
        <f aca="false">MAX(0,K27-IF('1. Your Debts'!$F$8&gt;0,MIN('1. Your Debts'!$F$8,K27),MIN(MAX(K27*'1. Your Debts'!$D$8,'1. Your Debts'!$E$8),K27)))</f>
        <v>747.68359053726</v>
      </c>
      <c r="Q27" s="15" t="n">
        <f aca="false">MAX(0,L27-IF('1. Your Debts'!$F$9&gt;0,MIN('1. Your Debts'!$F$9,L27),MIN(MAX(L27*'1. Your Debts'!$D$9,'1. Your Debts'!$E$9),L27)))</f>
        <v>4040.47262863982</v>
      </c>
      <c r="R27" s="15" t="n">
        <f aca="false">M27-MIN(M27,MAX(0,G27-SUMPRODUCT(($M$8:$Q$8&lt;M$8)*M27:Q27)))</f>
        <v>0</v>
      </c>
      <c r="S27" s="15" t="n">
        <f aca="false">N27-MIN(N27,MAX(0,G27-SUMPRODUCT(($M$8:$Q$8&lt;N$8)*M27:Q27)))</f>
        <v>112.59768213876</v>
      </c>
      <c r="T27" s="15" t="n">
        <f aca="false">O27-MIN(O27,MAX(0,G27-SUMPRODUCT(($M$8:$Q$8&lt;O$8)*M27:Q27)))</f>
        <v>1229.76632388747</v>
      </c>
      <c r="U27" s="15" t="n">
        <f aca="false">P27-MIN(P27,MAX(0,G27-SUMPRODUCT(($M$8:$Q$8&lt;P$8)*M27:Q27)))</f>
        <v>747.68359053726</v>
      </c>
      <c r="V27" s="15" t="n">
        <f aca="false">Q27-MIN(Q27,MAX(0,G27-SUMPRODUCT(($M$8:$Q$8&lt;Q$8)*M27:Q27)))</f>
        <v>4040.47262863982</v>
      </c>
      <c r="W27" s="15" t="n">
        <f aca="false">(R26*'1. Your Debts'!$C$5+S26*'1. Your Debts'!$C$6+T26*'1. Your Debts'!$C$7+U26*'1. Your Debts'!$C$8+V26*'1. Your Debts'!$C$9)/12</f>
        <v>63.1060903814977</v>
      </c>
      <c r="X27" s="15" t="n">
        <f aca="false">Y26+W27+D27-Y27</f>
        <v>581.532469843269</v>
      </c>
      <c r="Y27" s="15" t="n">
        <f aca="false">SUM(R27:V27)</f>
        <v>6130.52022520331</v>
      </c>
    </row>
    <row r="28" customFormat="false" ht="15" hidden="false" customHeight="false" outlineLevel="0" collapsed="false">
      <c r="A28" s="10" t="n">
        <v>18</v>
      </c>
      <c r="B28" s="15" t="n">
        <f aca="false">F27</f>
        <v>0</v>
      </c>
      <c r="C28" s="15" t="n">
        <f aca="false">IF(A28=$D$6,MIN(B28,$B$6),0)</f>
        <v>0</v>
      </c>
      <c r="D28" s="15" t="n">
        <f aca="false">IF(A28=$D$6,$B$6-C28,0)</f>
        <v>0</v>
      </c>
      <c r="E28" s="15" t="n">
        <f aca="false">MIN($H$6,MAX(0,$F$6-(B28-C28)),$J$6)</f>
        <v>0</v>
      </c>
      <c r="F28" s="15" t="n">
        <f aca="false">B28-C28+E28</f>
        <v>0</v>
      </c>
      <c r="G28" s="15" t="n">
        <f aca="false">$J$6-E28</f>
        <v>250</v>
      </c>
      <c r="H28" s="15" t="n">
        <f aca="false">R27*(1+'1. Your Debts'!$C$5/12)+IF($L$6=1,D28,0)</f>
        <v>0</v>
      </c>
      <c r="I28" s="15" t="n">
        <f aca="false">S27*(1+'1. Your Debts'!$C$6/12)+IF($L$6=2,D28,0)</f>
        <v>114.746421239574</v>
      </c>
      <c r="J28" s="15" t="n">
        <f aca="false">T27*(1+'1. Your Debts'!$C$7/12)+IF($L$6=3,D28,0)</f>
        <v>1249.1351434887</v>
      </c>
      <c r="K28" s="15" t="n">
        <f aca="false">U27*(1+'1. Your Debts'!$C$8/12)+IF($L$6=4,D28,0)</f>
        <v>755.471961272023</v>
      </c>
      <c r="L28" s="15" t="n">
        <f aca="false">V27*(1+'1. Your Debts'!$C$9/12)+IF($L$6=5,D28,0)</f>
        <v>4067.07240677837</v>
      </c>
      <c r="M28" s="15" t="n">
        <f aca="false">MAX(0,H28-IF('1. Your Debts'!$F$5&gt;0,MIN('1. Your Debts'!$F$5,H28),MIN(MAX(H28*'1. Your Debts'!$D$5,'1. Your Debts'!$E$5),H28)))</f>
        <v>0</v>
      </c>
      <c r="N28" s="15" t="n">
        <f aca="false">MAX(0,I28-IF('1. Your Debts'!$F$6&gt;0,MIN('1. Your Debts'!$F$6,I28),MIN(MAX(I28*'1. Your Debts'!$D$6,'1. Your Debts'!$E$6),I28)))</f>
        <v>89.7464212395745</v>
      </c>
      <c r="O28" s="15" t="n">
        <f aca="false">MAX(0,J28-IF('1. Your Debts'!$F$7&gt;0,MIN('1. Your Debts'!$F$7,J28),MIN(MAX(J28*'1. Your Debts'!$D$7,'1. Your Debts'!$E$7),J28)))</f>
        <v>1217.90676490148</v>
      </c>
      <c r="P28" s="15" t="n">
        <f aca="false">MAX(0,K28-IF('1. Your Debts'!$F$8&gt;0,MIN('1. Your Debts'!$F$8,K28),MIN(MAX(K28*'1. Your Debts'!$D$8,'1. Your Debts'!$E$8),K28)))</f>
        <v>660.471961272023</v>
      </c>
      <c r="Q28" s="15" t="n">
        <f aca="false">MAX(0,L28-IF('1. Your Debts'!$F$9&gt;0,MIN('1. Your Debts'!$F$9,L28),MIN(MAX(L28*'1. Your Debts'!$D$9,'1. Your Debts'!$E$9),L28)))</f>
        <v>3887.07240677837</v>
      </c>
      <c r="R28" s="15" t="n">
        <f aca="false">M28-MIN(M28,MAX(0,G28-SUMPRODUCT(($M$8:$Q$8&lt;M$8)*M28:Q28)))</f>
        <v>0</v>
      </c>
      <c r="S28" s="15" t="n">
        <f aca="false">N28-MIN(N28,MAX(0,G28-SUMPRODUCT(($M$8:$Q$8&lt;N$8)*M28:Q28)))</f>
        <v>0</v>
      </c>
      <c r="T28" s="15" t="n">
        <f aca="false">O28-MIN(O28,MAX(0,G28-SUMPRODUCT(($M$8:$Q$8&lt;O$8)*M28:Q28)))</f>
        <v>1057.65318614106</v>
      </c>
      <c r="U28" s="15" t="n">
        <f aca="false">P28-MIN(P28,MAX(0,G28-SUMPRODUCT(($M$8:$Q$8&lt;P$8)*M28:Q28)))</f>
        <v>660.471961272023</v>
      </c>
      <c r="V28" s="15" t="n">
        <f aca="false">Q28-MIN(Q28,MAX(0,G28-SUMPRODUCT(($M$8:$Q$8&lt;Q$8)*M28:Q28)))</f>
        <v>3887.07240677837</v>
      </c>
      <c r="W28" s="15" t="n">
        <f aca="false">(R27*'1. Your Debts'!$C$5+S27*'1. Your Debts'!$C$6+T27*'1. Your Debts'!$C$7+U27*'1. Your Debts'!$C$8+V27*'1. Your Debts'!$C$9)/12</f>
        <v>55.905707575351</v>
      </c>
      <c r="X28" s="15" t="n">
        <f aca="false">Y27+W28+D28-Y28</f>
        <v>581.228378587218</v>
      </c>
      <c r="Y28" s="15" t="n">
        <f aca="false">SUM(R28:V28)</f>
        <v>5605.19755419145</v>
      </c>
    </row>
    <row r="29" customFormat="false" ht="15" hidden="false" customHeight="false" outlineLevel="0" collapsed="false">
      <c r="A29" s="10" t="n">
        <v>19</v>
      </c>
      <c r="B29" s="15" t="n">
        <f aca="false">F28</f>
        <v>0</v>
      </c>
      <c r="C29" s="15" t="n">
        <f aca="false">IF(A29=$D$6,MIN(B29,$B$6),0)</f>
        <v>0</v>
      </c>
      <c r="D29" s="15" t="n">
        <f aca="false">IF(A29=$D$6,$B$6-C29,0)</f>
        <v>0</v>
      </c>
      <c r="E29" s="15" t="n">
        <f aca="false">MIN($H$6,MAX(0,$F$6-(B29-C29)),$J$6)</f>
        <v>0</v>
      </c>
      <c r="F29" s="15" t="n">
        <f aca="false">B29-C29+E29</f>
        <v>0</v>
      </c>
      <c r="G29" s="15" t="n">
        <f aca="false">$J$6-E29</f>
        <v>250</v>
      </c>
      <c r="H29" s="15" t="n">
        <f aca="false">R28*(1+'1. Your Debts'!$C$5/12)+IF($L$6=1,D29,0)</f>
        <v>0</v>
      </c>
      <c r="I29" s="15" t="n">
        <f aca="false">S28*(1+'1. Your Debts'!$C$6/12)+IF($L$6=2,D29,0)</f>
        <v>0</v>
      </c>
      <c r="J29" s="15" t="n">
        <f aca="false">T28*(1+'1. Your Debts'!$C$7/12)+IF($L$6=3,D29,0)</f>
        <v>1074.31122382278</v>
      </c>
      <c r="K29" s="15" t="n">
        <f aca="false">U28*(1+'1. Your Debts'!$C$8/12)+IF($L$6=4,D29,0)</f>
        <v>667.351877535274</v>
      </c>
      <c r="L29" s="15" t="n">
        <f aca="false">V28*(1+'1. Your Debts'!$C$9/12)+IF($L$6=5,D29,0)</f>
        <v>3912.66230012299</v>
      </c>
      <c r="M29" s="15" t="n">
        <f aca="false">MAX(0,H29-IF('1. Your Debts'!$F$5&gt;0,MIN('1. Your Debts'!$F$5,H29),MIN(MAX(H29*'1. Your Debts'!$D$5,'1. Your Debts'!$E$5),H29)))</f>
        <v>0</v>
      </c>
      <c r="N29" s="15" t="n">
        <f aca="false">MAX(0,I29-IF('1. Your Debts'!$F$6&gt;0,MIN('1. Your Debts'!$F$6,I29),MIN(MAX(I29*'1. Your Debts'!$D$6,'1. Your Debts'!$E$6),I29)))</f>
        <v>0</v>
      </c>
      <c r="O29" s="15" t="n">
        <f aca="false">MAX(0,J29-IF('1. Your Debts'!$F$7&gt;0,MIN('1. Your Debts'!$F$7,J29),MIN(MAX(J29*'1. Your Debts'!$D$7,'1. Your Debts'!$E$7),J29)))</f>
        <v>1047.45344322721</v>
      </c>
      <c r="P29" s="15" t="n">
        <f aca="false">MAX(0,K29-IF('1. Your Debts'!$F$8&gt;0,MIN('1. Your Debts'!$F$8,K29),MIN(MAX(K29*'1. Your Debts'!$D$8,'1. Your Debts'!$E$8),K29)))</f>
        <v>572.351877535274</v>
      </c>
      <c r="Q29" s="15" t="n">
        <f aca="false">MAX(0,L29-IF('1. Your Debts'!$F$9&gt;0,MIN('1. Your Debts'!$F$9,L29),MIN(MAX(L29*'1. Your Debts'!$D$9,'1. Your Debts'!$E$9),L29)))</f>
        <v>3732.66230012299</v>
      </c>
      <c r="R29" s="15" t="n">
        <f aca="false">M29-MIN(M29,MAX(0,G29-SUMPRODUCT(($M$8:$Q$8&lt;M$8)*M29:Q29)))</f>
        <v>0</v>
      </c>
      <c r="S29" s="15" t="n">
        <f aca="false">N29-MIN(N29,MAX(0,G29-SUMPRODUCT(($M$8:$Q$8&lt;N$8)*M29:Q29)))</f>
        <v>0</v>
      </c>
      <c r="T29" s="15" t="n">
        <f aca="false">O29-MIN(O29,MAX(0,G29-SUMPRODUCT(($M$8:$Q$8&lt;O$8)*M29:Q29)))</f>
        <v>797.453443227208</v>
      </c>
      <c r="U29" s="15" t="n">
        <f aca="false">P29-MIN(P29,MAX(0,G29-SUMPRODUCT(($M$8:$Q$8&lt;P$8)*M29:Q29)))</f>
        <v>572.351877535274</v>
      </c>
      <c r="V29" s="15" t="n">
        <f aca="false">Q29-MIN(Q29,MAX(0,G29-SUMPRODUCT(($M$8:$Q$8&lt;Q$8)*M29:Q29)))</f>
        <v>3732.66230012299</v>
      </c>
      <c r="W29" s="15" t="n">
        <f aca="false">(R28*'1. Your Debts'!$C$5+S28*'1. Your Debts'!$C$6+T28*'1. Your Debts'!$C$7+U28*'1. Your Debts'!$C$8+V28*'1. Your Debts'!$C$9)/12</f>
        <v>49.1278472895961</v>
      </c>
      <c r="X29" s="15" t="n">
        <f aca="false">Y28+W29+D29-Y29</f>
        <v>551.857780595569</v>
      </c>
      <c r="Y29" s="15" t="n">
        <f aca="false">SUM(R29:V29)</f>
        <v>5102.46762088547</v>
      </c>
    </row>
    <row r="30" customFormat="false" ht="15" hidden="false" customHeight="false" outlineLevel="0" collapsed="false">
      <c r="A30" s="10" t="n">
        <v>20</v>
      </c>
      <c r="B30" s="15" t="n">
        <f aca="false">F29</f>
        <v>0</v>
      </c>
      <c r="C30" s="15" t="n">
        <f aca="false">IF(A30=$D$6,MIN(B30,$B$6),0)</f>
        <v>0</v>
      </c>
      <c r="D30" s="15" t="n">
        <f aca="false">IF(A30=$D$6,$B$6-C30,0)</f>
        <v>0</v>
      </c>
      <c r="E30" s="15" t="n">
        <f aca="false">MIN($H$6,MAX(0,$F$6-(B30-C30)),$J$6)</f>
        <v>0</v>
      </c>
      <c r="F30" s="15" t="n">
        <f aca="false">B30-C30+E30</f>
        <v>0</v>
      </c>
      <c r="G30" s="15" t="n">
        <f aca="false">$J$6-E30</f>
        <v>250</v>
      </c>
      <c r="H30" s="15" t="n">
        <f aca="false">R29*(1+'1. Your Debts'!$C$5/12)+IF($L$6=1,D30,0)</f>
        <v>0</v>
      </c>
      <c r="I30" s="15" t="n">
        <f aca="false">S29*(1+'1. Your Debts'!$C$6/12)+IF($L$6=2,D30,0)</f>
        <v>0</v>
      </c>
      <c r="J30" s="15" t="n">
        <f aca="false">T29*(1+'1. Your Debts'!$C$7/12)+IF($L$6=3,D30,0)</f>
        <v>810.013334958036</v>
      </c>
      <c r="K30" s="15" t="n">
        <f aca="false">U29*(1+'1. Your Debts'!$C$8/12)+IF($L$6=4,D30,0)</f>
        <v>578.313876259599</v>
      </c>
      <c r="L30" s="15" t="n">
        <f aca="false">V29*(1+'1. Your Debts'!$C$9/12)+IF($L$6=5,D30,0)</f>
        <v>3757.23566026547</v>
      </c>
      <c r="M30" s="15" t="n">
        <f aca="false">MAX(0,H30-IF('1. Your Debts'!$F$5&gt;0,MIN('1. Your Debts'!$F$5,H30),MIN(MAX(H30*'1. Your Debts'!$D$5,'1. Your Debts'!$E$5),H30)))</f>
        <v>0</v>
      </c>
      <c r="N30" s="15" t="n">
        <f aca="false">MAX(0,I30-IF('1. Your Debts'!$F$6&gt;0,MIN('1. Your Debts'!$F$6,I30),MIN(MAX(I30*'1. Your Debts'!$D$6,'1. Your Debts'!$E$6),I30)))</f>
        <v>0</v>
      </c>
      <c r="O30" s="15" t="n">
        <f aca="false">MAX(0,J30-IF('1. Your Debts'!$F$7&gt;0,MIN('1. Your Debts'!$F$7,J30),MIN(MAX(J30*'1. Your Debts'!$D$7,'1. Your Debts'!$E$7),J30)))</f>
        <v>785.013334958036</v>
      </c>
      <c r="P30" s="15" t="n">
        <f aca="false">MAX(0,K30-IF('1. Your Debts'!$F$8&gt;0,MIN('1. Your Debts'!$F$8,K30),MIN(MAX(K30*'1. Your Debts'!$D$8,'1. Your Debts'!$E$8),K30)))</f>
        <v>483.313876259599</v>
      </c>
      <c r="Q30" s="15" t="n">
        <f aca="false">MAX(0,L30-IF('1. Your Debts'!$F$9&gt;0,MIN('1. Your Debts'!$F$9,L30),MIN(MAX(L30*'1. Your Debts'!$D$9,'1. Your Debts'!$E$9),L30)))</f>
        <v>3577.23566026547</v>
      </c>
      <c r="R30" s="15" t="n">
        <f aca="false">M30-MIN(M30,MAX(0,G30-SUMPRODUCT(($M$8:$Q$8&lt;M$8)*M30:Q30)))</f>
        <v>0</v>
      </c>
      <c r="S30" s="15" t="n">
        <f aca="false">N30-MIN(N30,MAX(0,G30-SUMPRODUCT(($M$8:$Q$8&lt;N$8)*M30:Q30)))</f>
        <v>0</v>
      </c>
      <c r="T30" s="15" t="n">
        <f aca="false">O30-MIN(O30,MAX(0,G30-SUMPRODUCT(($M$8:$Q$8&lt;O$8)*M30:Q30)))</f>
        <v>535.013334958036</v>
      </c>
      <c r="U30" s="15" t="n">
        <f aca="false">P30-MIN(P30,MAX(0,G30-SUMPRODUCT(($M$8:$Q$8&lt;P$8)*M30:Q30)))</f>
        <v>483.313876259599</v>
      </c>
      <c r="V30" s="15" t="n">
        <f aca="false">Q30-MIN(Q30,MAX(0,G30-SUMPRODUCT(($M$8:$Q$8&lt;Q$8)*M30:Q30)))</f>
        <v>3577.23566026547</v>
      </c>
      <c r="W30" s="15" t="n">
        <f aca="false">(R29*'1. Your Debts'!$C$5+S29*'1. Your Debts'!$C$6+T29*'1. Your Debts'!$C$7+U29*'1. Your Debts'!$C$8+V29*'1. Your Debts'!$C$9)/12</f>
        <v>43.0952505976307</v>
      </c>
      <c r="X30" s="15" t="n">
        <f aca="false">Y29+W30+D30-Y30</f>
        <v>550</v>
      </c>
      <c r="Y30" s="15" t="n">
        <f aca="false">SUM(R30:V30)</f>
        <v>4595.56287148311</v>
      </c>
    </row>
    <row r="31" customFormat="false" ht="15" hidden="false" customHeight="false" outlineLevel="0" collapsed="false">
      <c r="A31" s="10" t="n">
        <v>21</v>
      </c>
      <c r="B31" s="15" t="n">
        <f aca="false">F30</f>
        <v>0</v>
      </c>
      <c r="C31" s="15" t="n">
        <f aca="false">IF(A31=$D$6,MIN(B31,$B$6),0)</f>
        <v>0</v>
      </c>
      <c r="D31" s="15" t="n">
        <f aca="false">IF(A31=$D$6,$B$6-C31,0)</f>
        <v>0</v>
      </c>
      <c r="E31" s="15" t="n">
        <f aca="false">MIN($H$6,MAX(0,$F$6-(B31-C31)),$J$6)</f>
        <v>0</v>
      </c>
      <c r="F31" s="15" t="n">
        <f aca="false">B31-C31+E31</f>
        <v>0</v>
      </c>
      <c r="G31" s="15" t="n">
        <f aca="false">$J$6-E31</f>
        <v>250</v>
      </c>
      <c r="H31" s="15" t="n">
        <f aca="false">R30*(1+'1. Your Debts'!$C$5/12)+IF($L$6=1,D31,0)</f>
        <v>0</v>
      </c>
      <c r="I31" s="15" t="n">
        <f aca="false">S30*(1+'1. Your Debts'!$C$6/12)+IF($L$6=2,D31,0)</f>
        <v>0</v>
      </c>
      <c r="J31" s="15" t="n">
        <f aca="false">T30*(1+'1. Your Debts'!$C$7/12)+IF($L$6=3,D31,0)</f>
        <v>543.439794983625</v>
      </c>
      <c r="K31" s="15" t="n">
        <f aca="false">U30*(1+'1. Your Debts'!$C$8/12)+IF($L$6=4,D31,0)</f>
        <v>488.34839580397</v>
      </c>
      <c r="L31" s="15" t="n">
        <f aca="false">V30*(1+'1. Your Debts'!$C$9/12)+IF($L$6=5,D31,0)</f>
        <v>3600.78579502888</v>
      </c>
      <c r="M31" s="15" t="n">
        <f aca="false">MAX(0,H31-IF('1. Your Debts'!$F$5&gt;0,MIN('1. Your Debts'!$F$5,H31),MIN(MAX(H31*'1. Your Debts'!$D$5,'1. Your Debts'!$E$5),H31)))</f>
        <v>0</v>
      </c>
      <c r="N31" s="15" t="n">
        <f aca="false">MAX(0,I31-IF('1. Your Debts'!$F$6&gt;0,MIN('1. Your Debts'!$F$6,I31),MIN(MAX(I31*'1. Your Debts'!$D$6,'1. Your Debts'!$E$6),I31)))</f>
        <v>0</v>
      </c>
      <c r="O31" s="15" t="n">
        <f aca="false">MAX(0,J31-IF('1. Your Debts'!$F$7&gt;0,MIN('1. Your Debts'!$F$7,J31),MIN(MAX(J31*'1. Your Debts'!$D$7,'1. Your Debts'!$E$7),J31)))</f>
        <v>518.439794983625</v>
      </c>
      <c r="P31" s="15" t="n">
        <f aca="false">MAX(0,K31-IF('1. Your Debts'!$F$8&gt;0,MIN('1. Your Debts'!$F$8,K31),MIN(MAX(K31*'1. Your Debts'!$D$8,'1. Your Debts'!$E$8),K31)))</f>
        <v>393.34839580397</v>
      </c>
      <c r="Q31" s="15" t="n">
        <f aca="false">MAX(0,L31-IF('1. Your Debts'!$F$9&gt;0,MIN('1. Your Debts'!$F$9,L31),MIN(MAX(L31*'1. Your Debts'!$D$9,'1. Your Debts'!$E$9),L31)))</f>
        <v>3420.78579502888</v>
      </c>
      <c r="R31" s="15" t="n">
        <f aca="false">M31-MIN(M31,MAX(0,G31-SUMPRODUCT(($M$8:$Q$8&lt;M$8)*M31:Q31)))</f>
        <v>0</v>
      </c>
      <c r="S31" s="15" t="n">
        <f aca="false">N31-MIN(N31,MAX(0,G31-SUMPRODUCT(($M$8:$Q$8&lt;N$8)*M31:Q31)))</f>
        <v>0</v>
      </c>
      <c r="T31" s="15" t="n">
        <f aca="false">O31-MIN(O31,MAX(0,G31-SUMPRODUCT(($M$8:$Q$8&lt;O$8)*M31:Q31)))</f>
        <v>268.439794983625</v>
      </c>
      <c r="U31" s="15" t="n">
        <f aca="false">P31-MIN(P31,MAX(0,G31-SUMPRODUCT(($M$8:$Q$8&lt;P$8)*M31:Q31)))</f>
        <v>393.34839580397</v>
      </c>
      <c r="V31" s="15" t="n">
        <f aca="false">Q31-MIN(Q31,MAX(0,G31-SUMPRODUCT(($M$8:$Q$8&lt;Q$8)*M31:Q31)))</f>
        <v>3420.78579502888</v>
      </c>
      <c r="W31" s="15" t="n">
        <f aca="false">(R30*'1. Your Debts'!$C$5+S30*'1. Your Debts'!$C$6+T30*'1. Your Debts'!$C$7+U30*'1. Your Debts'!$C$8+V30*'1. Your Debts'!$C$9)/12</f>
        <v>37.0111143333742</v>
      </c>
      <c r="X31" s="15" t="n">
        <f aca="false">Y30+W31+D31-Y31</f>
        <v>550</v>
      </c>
      <c r="Y31" s="15" t="n">
        <f aca="false">SUM(R31:V31)</f>
        <v>4082.57398581648</v>
      </c>
    </row>
    <row r="32" customFormat="false" ht="15" hidden="false" customHeight="false" outlineLevel="0" collapsed="false">
      <c r="A32" s="10" t="n">
        <v>22</v>
      </c>
      <c r="B32" s="15" t="n">
        <f aca="false">F31</f>
        <v>0</v>
      </c>
      <c r="C32" s="15" t="n">
        <f aca="false">IF(A32=$D$6,MIN(B32,$B$6),0)</f>
        <v>0</v>
      </c>
      <c r="D32" s="15" t="n">
        <f aca="false">IF(A32=$D$6,$B$6-C32,0)</f>
        <v>0</v>
      </c>
      <c r="E32" s="15" t="n">
        <f aca="false">MIN($H$6,MAX(0,$F$6-(B32-C32)),$J$6)</f>
        <v>0</v>
      </c>
      <c r="F32" s="15" t="n">
        <f aca="false">B32-C32+E32</f>
        <v>0</v>
      </c>
      <c r="G32" s="15" t="n">
        <f aca="false">$J$6-E32</f>
        <v>250</v>
      </c>
      <c r="H32" s="15" t="n">
        <f aca="false">R31*(1+'1. Your Debts'!$C$5/12)+IF($L$6=1,D32,0)</f>
        <v>0</v>
      </c>
      <c r="I32" s="15" t="n">
        <f aca="false">S31*(1+'1. Your Debts'!$C$6/12)+IF($L$6=2,D32,0)</f>
        <v>0</v>
      </c>
      <c r="J32" s="15" t="n">
        <f aca="false">T31*(1+'1. Your Debts'!$C$7/12)+IF($L$6=3,D32,0)</f>
        <v>272.667721754617</v>
      </c>
      <c r="K32" s="15" t="n">
        <f aca="false">U31*(1+'1. Your Debts'!$C$8/12)+IF($L$6=4,D32,0)</f>
        <v>397.445774926928</v>
      </c>
      <c r="L32" s="15" t="n">
        <f aca="false">V31*(1+'1. Your Debts'!$C$9/12)+IF($L$6=5,D32,0)</f>
        <v>3443.30596817949</v>
      </c>
      <c r="M32" s="15" t="n">
        <f aca="false">MAX(0,H32-IF('1. Your Debts'!$F$5&gt;0,MIN('1. Your Debts'!$F$5,H32),MIN(MAX(H32*'1. Your Debts'!$D$5,'1. Your Debts'!$E$5),H32)))</f>
        <v>0</v>
      </c>
      <c r="N32" s="15" t="n">
        <f aca="false">MAX(0,I32-IF('1. Your Debts'!$F$6&gt;0,MIN('1. Your Debts'!$F$6,I32),MIN(MAX(I32*'1. Your Debts'!$D$6,'1. Your Debts'!$E$6),I32)))</f>
        <v>0</v>
      </c>
      <c r="O32" s="15" t="n">
        <f aca="false">MAX(0,J32-IF('1. Your Debts'!$F$7&gt;0,MIN('1. Your Debts'!$F$7,J32),MIN(MAX(J32*'1. Your Debts'!$D$7,'1. Your Debts'!$E$7),J32)))</f>
        <v>247.667721754617</v>
      </c>
      <c r="P32" s="15" t="n">
        <f aca="false">MAX(0,K32-IF('1. Your Debts'!$F$8&gt;0,MIN('1. Your Debts'!$F$8,K32),MIN(MAX(K32*'1. Your Debts'!$D$8,'1. Your Debts'!$E$8),K32)))</f>
        <v>302.445774926928</v>
      </c>
      <c r="Q32" s="15" t="n">
        <f aca="false">MAX(0,L32-IF('1. Your Debts'!$F$9&gt;0,MIN('1. Your Debts'!$F$9,L32),MIN(MAX(L32*'1. Your Debts'!$D$9,'1. Your Debts'!$E$9),L32)))</f>
        <v>3263.30596817949</v>
      </c>
      <c r="R32" s="15" t="n">
        <f aca="false">M32-MIN(M32,MAX(0,G32-SUMPRODUCT(($M$8:$Q$8&lt;M$8)*M32:Q32)))</f>
        <v>0</v>
      </c>
      <c r="S32" s="15" t="n">
        <f aca="false">N32-MIN(N32,MAX(0,G32-SUMPRODUCT(($M$8:$Q$8&lt;N$8)*M32:Q32)))</f>
        <v>0</v>
      </c>
      <c r="T32" s="15" t="n">
        <f aca="false">O32-MIN(O32,MAX(0,G32-SUMPRODUCT(($M$8:$Q$8&lt;O$8)*M32:Q32)))</f>
        <v>0</v>
      </c>
      <c r="U32" s="15" t="n">
        <f aca="false">P32-MIN(P32,MAX(0,G32-SUMPRODUCT(($M$8:$Q$8&lt;P$8)*M32:Q32)))</f>
        <v>300.113496681546</v>
      </c>
      <c r="V32" s="15" t="n">
        <f aca="false">Q32-MIN(Q32,MAX(0,G32-SUMPRODUCT(($M$8:$Q$8&lt;Q$8)*M32:Q32)))</f>
        <v>3263.30596817949</v>
      </c>
      <c r="W32" s="15" t="n">
        <f aca="false">(R31*'1. Your Debts'!$C$5+S31*'1. Your Debts'!$C$6+T31*'1. Your Debts'!$C$7+U31*'1. Your Debts'!$C$8+V31*'1. Your Debts'!$C$9)/12</f>
        <v>30.8454790445569</v>
      </c>
      <c r="X32" s="15" t="n">
        <f aca="false">Y31+W32+D32-Y32</f>
        <v>549.999999999999</v>
      </c>
      <c r="Y32" s="15" t="n">
        <f aca="false">SUM(R32:V32)</f>
        <v>3563.41946486104</v>
      </c>
    </row>
    <row r="33" customFormat="false" ht="15" hidden="false" customHeight="false" outlineLevel="0" collapsed="false">
      <c r="A33" s="10" t="n">
        <v>23</v>
      </c>
      <c r="B33" s="15" t="n">
        <f aca="false">F32</f>
        <v>0</v>
      </c>
      <c r="C33" s="15" t="n">
        <f aca="false">IF(A33=$D$6,MIN(B33,$B$6),0)</f>
        <v>0</v>
      </c>
      <c r="D33" s="15" t="n">
        <f aca="false">IF(A33=$D$6,$B$6-C33,0)</f>
        <v>0</v>
      </c>
      <c r="E33" s="15" t="n">
        <f aca="false">MIN($H$6,MAX(0,$F$6-(B33-C33)),$J$6)</f>
        <v>0</v>
      </c>
      <c r="F33" s="15" t="n">
        <f aca="false">B33-C33+E33</f>
        <v>0</v>
      </c>
      <c r="G33" s="15" t="n">
        <f aca="false">$J$6-E33</f>
        <v>250</v>
      </c>
      <c r="H33" s="15" t="n">
        <f aca="false">R32*(1+'1. Your Debts'!$C$5/12)+IF($L$6=1,D33,0)</f>
        <v>0</v>
      </c>
      <c r="I33" s="15" t="n">
        <f aca="false">S32*(1+'1. Your Debts'!$C$6/12)+IF($L$6=2,D33,0)</f>
        <v>0</v>
      </c>
      <c r="J33" s="15" t="n">
        <f aca="false">T32*(1+'1. Your Debts'!$C$7/12)+IF($L$6=3,D33,0)</f>
        <v>0</v>
      </c>
      <c r="K33" s="15" t="n">
        <f aca="false">U32*(1+'1. Your Debts'!$C$8/12)+IF($L$6=4,D33,0)</f>
        <v>303.239678938645</v>
      </c>
      <c r="L33" s="15" t="n">
        <f aca="false">V32*(1+'1. Your Debts'!$C$9/12)+IF($L$6=5,D33,0)</f>
        <v>3284.78939913667</v>
      </c>
      <c r="M33" s="15" t="n">
        <f aca="false">MAX(0,H33-IF('1. Your Debts'!$F$5&gt;0,MIN('1. Your Debts'!$F$5,H33),MIN(MAX(H33*'1. Your Debts'!$D$5,'1. Your Debts'!$E$5),H33)))</f>
        <v>0</v>
      </c>
      <c r="N33" s="15" t="n">
        <f aca="false">MAX(0,I33-IF('1. Your Debts'!$F$6&gt;0,MIN('1. Your Debts'!$F$6,I33),MIN(MAX(I33*'1. Your Debts'!$D$6,'1. Your Debts'!$E$6),I33)))</f>
        <v>0</v>
      </c>
      <c r="O33" s="15" t="n">
        <f aca="false">MAX(0,J33-IF('1. Your Debts'!$F$7&gt;0,MIN('1. Your Debts'!$F$7,J33),MIN(MAX(J33*'1. Your Debts'!$D$7,'1. Your Debts'!$E$7),J33)))</f>
        <v>0</v>
      </c>
      <c r="P33" s="15" t="n">
        <f aca="false">MAX(0,K33-IF('1. Your Debts'!$F$8&gt;0,MIN('1. Your Debts'!$F$8,K33),MIN(MAX(K33*'1. Your Debts'!$D$8,'1. Your Debts'!$E$8),K33)))</f>
        <v>208.239678938645</v>
      </c>
      <c r="Q33" s="15" t="n">
        <f aca="false">MAX(0,L33-IF('1. Your Debts'!$F$9&gt;0,MIN('1. Your Debts'!$F$9,L33),MIN(MAX(L33*'1. Your Debts'!$D$9,'1. Your Debts'!$E$9),L33)))</f>
        <v>3104.78939913667</v>
      </c>
      <c r="R33" s="15" t="n">
        <f aca="false">M33-MIN(M33,MAX(0,G33-SUMPRODUCT(($M$8:$Q$8&lt;M$8)*M33:Q33)))</f>
        <v>0</v>
      </c>
      <c r="S33" s="15" t="n">
        <f aca="false">N33-MIN(N33,MAX(0,G33-SUMPRODUCT(($M$8:$Q$8&lt;N$8)*M33:Q33)))</f>
        <v>0</v>
      </c>
      <c r="T33" s="15" t="n">
        <f aca="false">O33-MIN(O33,MAX(0,G33-SUMPRODUCT(($M$8:$Q$8&lt;O$8)*M33:Q33)))</f>
        <v>0</v>
      </c>
      <c r="U33" s="15" t="n">
        <f aca="false">P33-MIN(P33,MAX(0,G33-SUMPRODUCT(($M$8:$Q$8&lt;P$8)*M33:Q33)))</f>
        <v>0</v>
      </c>
      <c r="V33" s="15" t="n">
        <f aca="false">Q33-MIN(Q33,MAX(0,G33-SUMPRODUCT(($M$8:$Q$8&lt;Q$8)*M33:Q33)))</f>
        <v>3063.02907807532</v>
      </c>
      <c r="W33" s="15" t="n">
        <f aca="false">(R32*'1. Your Debts'!$C$5+S32*'1. Your Debts'!$C$6+T32*'1. Your Debts'!$C$7+U32*'1. Your Debts'!$C$8+V32*'1. Your Debts'!$C$9)/12</f>
        <v>24.6096132142811</v>
      </c>
      <c r="X33" s="15" t="n">
        <f aca="false">Y32+W33+D33-Y33</f>
        <v>525</v>
      </c>
      <c r="Y33" s="15" t="n">
        <f aca="false">SUM(R33:V33)</f>
        <v>3063.02907807532</v>
      </c>
    </row>
    <row r="34" customFormat="false" ht="15" hidden="false" customHeight="false" outlineLevel="0" collapsed="false">
      <c r="A34" s="10" t="n">
        <v>24</v>
      </c>
      <c r="B34" s="15" t="n">
        <f aca="false">F33</f>
        <v>0</v>
      </c>
      <c r="C34" s="15" t="n">
        <f aca="false">IF(A34=$D$6,MIN(B34,$B$6),0)</f>
        <v>0</v>
      </c>
      <c r="D34" s="15" t="n">
        <f aca="false">IF(A34=$D$6,$B$6-C34,0)</f>
        <v>0</v>
      </c>
      <c r="E34" s="15" t="n">
        <f aca="false">MIN($H$6,MAX(0,$F$6-(B34-C34)),$J$6)</f>
        <v>0</v>
      </c>
      <c r="F34" s="15" t="n">
        <f aca="false">B34-C34+E34</f>
        <v>0</v>
      </c>
      <c r="G34" s="15" t="n">
        <f aca="false">$J$6-E34</f>
        <v>250</v>
      </c>
      <c r="H34" s="15" t="n">
        <f aca="false">R33*(1+'1. Your Debts'!$C$5/12)+IF($L$6=1,D34,0)</f>
        <v>0</v>
      </c>
      <c r="I34" s="15" t="n">
        <f aca="false">S33*(1+'1. Your Debts'!$C$6/12)+IF($L$6=2,D34,0)</f>
        <v>0</v>
      </c>
      <c r="J34" s="15" t="n">
        <f aca="false">T33*(1+'1. Your Debts'!$C$7/12)+IF($L$6=3,D34,0)</f>
        <v>0</v>
      </c>
      <c r="K34" s="15" t="n">
        <f aca="false">U33*(1+'1. Your Debts'!$C$8/12)+IF($L$6=4,D34,0)</f>
        <v>0</v>
      </c>
      <c r="L34" s="15" t="n">
        <f aca="false">V33*(1+'1. Your Debts'!$C$9/12)+IF($L$6=5,D34,0)</f>
        <v>3083.19401950598</v>
      </c>
      <c r="M34" s="15" t="n">
        <f aca="false">MAX(0,H34-IF('1. Your Debts'!$F$5&gt;0,MIN('1. Your Debts'!$F$5,H34),MIN(MAX(H34*'1. Your Debts'!$D$5,'1. Your Debts'!$E$5),H34)))</f>
        <v>0</v>
      </c>
      <c r="N34" s="15" t="n">
        <f aca="false">MAX(0,I34-IF('1. Your Debts'!$F$6&gt;0,MIN('1. Your Debts'!$F$6,I34),MIN(MAX(I34*'1. Your Debts'!$D$6,'1. Your Debts'!$E$6),I34)))</f>
        <v>0</v>
      </c>
      <c r="O34" s="15" t="n">
        <f aca="false">MAX(0,J34-IF('1. Your Debts'!$F$7&gt;0,MIN('1. Your Debts'!$F$7,J34),MIN(MAX(J34*'1. Your Debts'!$D$7,'1. Your Debts'!$E$7),J34)))</f>
        <v>0</v>
      </c>
      <c r="P34" s="15" t="n">
        <f aca="false">MAX(0,K34-IF('1. Your Debts'!$F$8&gt;0,MIN('1. Your Debts'!$F$8,K34),MIN(MAX(K34*'1. Your Debts'!$D$8,'1. Your Debts'!$E$8),K34)))</f>
        <v>0</v>
      </c>
      <c r="Q34" s="15" t="n">
        <f aca="false">MAX(0,L34-IF('1. Your Debts'!$F$9&gt;0,MIN('1. Your Debts'!$F$9,L34),MIN(MAX(L34*'1. Your Debts'!$D$9,'1. Your Debts'!$E$9),L34)))</f>
        <v>2903.19401950598</v>
      </c>
      <c r="R34" s="15" t="n">
        <f aca="false">M34-MIN(M34,MAX(0,G34-SUMPRODUCT(($M$8:$Q$8&lt;M$8)*M34:Q34)))</f>
        <v>0</v>
      </c>
      <c r="S34" s="15" t="n">
        <f aca="false">N34-MIN(N34,MAX(0,G34-SUMPRODUCT(($M$8:$Q$8&lt;N$8)*M34:Q34)))</f>
        <v>0</v>
      </c>
      <c r="T34" s="15" t="n">
        <f aca="false">O34-MIN(O34,MAX(0,G34-SUMPRODUCT(($M$8:$Q$8&lt;O$8)*M34:Q34)))</f>
        <v>0</v>
      </c>
      <c r="U34" s="15" t="n">
        <f aca="false">P34-MIN(P34,MAX(0,G34-SUMPRODUCT(($M$8:$Q$8&lt;P$8)*M34:Q34)))</f>
        <v>0</v>
      </c>
      <c r="V34" s="15" t="n">
        <f aca="false">Q34-MIN(Q34,MAX(0,G34-SUMPRODUCT(($M$8:$Q$8&lt;Q$8)*M34:Q34)))</f>
        <v>2653.19401950598</v>
      </c>
      <c r="W34" s="15" t="n">
        <f aca="false">(R33*'1. Your Debts'!$C$5+S33*'1. Your Debts'!$C$6+T33*'1. Your Debts'!$C$7+U33*'1. Your Debts'!$C$8+V33*'1. Your Debts'!$C$9)/12</f>
        <v>20.1649414306625</v>
      </c>
      <c r="X34" s="15" t="n">
        <f aca="false">Y33+W34+D34-Y34</f>
        <v>430</v>
      </c>
      <c r="Y34" s="15" t="n">
        <f aca="false">SUM(R34:V34)</f>
        <v>2653.19401950598</v>
      </c>
    </row>
    <row r="35" customFormat="false" ht="15" hidden="false" customHeight="false" outlineLevel="0" collapsed="false">
      <c r="A35" s="10" t="n">
        <v>25</v>
      </c>
      <c r="B35" s="15" t="n">
        <f aca="false">F34</f>
        <v>0</v>
      </c>
      <c r="C35" s="15" t="n">
        <f aca="false">IF(A35=$D$6,MIN(B35,$B$6),0)</f>
        <v>0</v>
      </c>
      <c r="D35" s="15" t="n">
        <f aca="false">IF(A35=$D$6,$B$6-C35,0)</f>
        <v>0</v>
      </c>
      <c r="E35" s="15" t="n">
        <f aca="false">MIN($H$6,MAX(0,$F$6-(B35-C35)),$J$6)</f>
        <v>0</v>
      </c>
      <c r="F35" s="15" t="n">
        <f aca="false">B35-C35+E35</f>
        <v>0</v>
      </c>
      <c r="G35" s="15" t="n">
        <f aca="false">$J$6-E35</f>
        <v>250</v>
      </c>
      <c r="H35" s="15" t="n">
        <f aca="false">R34*(1+'1. Your Debts'!$C$5/12)+IF($L$6=1,D35,0)</f>
        <v>0</v>
      </c>
      <c r="I35" s="15" t="n">
        <f aca="false">S34*(1+'1. Your Debts'!$C$6/12)+IF($L$6=2,D35,0)</f>
        <v>0</v>
      </c>
      <c r="J35" s="15" t="n">
        <f aca="false">T34*(1+'1. Your Debts'!$C$7/12)+IF($L$6=3,D35,0)</f>
        <v>0</v>
      </c>
      <c r="K35" s="15" t="n">
        <f aca="false">U34*(1+'1. Your Debts'!$C$8/12)+IF($L$6=4,D35,0)</f>
        <v>0</v>
      </c>
      <c r="L35" s="15" t="n">
        <f aca="false">V34*(1+'1. Your Debts'!$C$9/12)+IF($L$6=5,D35,0)</f>
        <v>2670.6608801344</v>
      </c>
      <c r="M35" s="15" t="n">
        <f aca="false">MAX(0,H35-IF('1. Your Debts'!$F$5&gt;0,MIN('1. Your Debts'!$F$5,H35),MIN(MAX(H35*'1. Your Debts'!$D$5,'1. Your Debts'!$E$5),H35)))</f>
        <v>0</v>
      </c>
      <c r="N35" s="15" t="n">
        <f aca="false">MAX(0,I35-IF('1. Your Debts'!$F$6&gt;0,MIN('1. Your Debts'!$F$6,I35),MIN(MAX(I35*'1. Your Debts'!$D$6,'1. Your Debts'!$E$6),I35)))</f>
        <v>0</v>
      </c>
      <c r="O35" s="15" t="n">
        <f aca="false">MAX(0,J35-IF('1. Your Debts'!$F$7&gt;0,MIN('1. Your Debts'!$F$7,J35),MIN(MAX(J35*'1. Your Debts'!$D$7,'1. Your Debts'!$E$7),J35)))</f>
        <v>0</v>
      </c>
      <c r="P35" s="15" t="n">
        <f aca="false">MAX(0,K35-IF('1. Your Debts'!$F$8&gt;0,MIN('1. Your Debts'!$F$8,K35),MIN(MAX(K35*'1. Your Debts'!$D$8,'1. Your Debts'!$E$8),K35)))</f>
        <v>0</v>
      </c>
      <c r="Q35" s="15" t="n">
        <f aca="false">MAX(0,L35-IF('1. Your Debts'!$F$9&gt;0,MIN('1. Your Debts'!$F$9,L35),MIN(MAX(L35*'1. Your Debts'!$D$9,'1. Your Debts'!$E$9),L35)))</f>
        <v>2490.6608801344</v>
      </c>
      <c r="R35" s="15" t="n">
        <f aca="false">M35-MIN(M35,MAX(0,G35-SUMPRODUCT(($M$8:$Q$8&lt;M$8)*M35:Q35)))</f>
        <v>0</v>
      </c>
      <c r="S35" s="15" t="n">
        <f aca="false">N35-MIN(N35,MAX(0,G35-SUMPRODUCT(($M$8:$Q$8&lt;N$8)*M35:Q35)))</f>
        <v>0</v>
      </c>
      <c r="T35" s="15" t="n">
        <f aca="false">O35-MIN(O35,MAX(0,G35-SUMPRODUCT(($M$8:$Q$8&lt;O$8)*M35:Q35)))</f>
        <v>0</v>
      </c>
      <c r="U35" s="15" t="n">
        <f aca="false">P35-MIN(P35,MAX(0,G35-SUMPRODUCT(($M$8:$Q$8&lt;P$8)*M35:Q35)))</f>
        <v>0</v>
      </c>
      <c r="V35" s="15" t="n">
        <f aca="false">Q35-MIN(Q35,MAX(0,G35-SUMPRODUCT(($M$8:$Q$8&lt;Q$8)*M35:Q35)))</f>
        <v>2240.6608801344</v>
      </c>
      <c r="W35" s="15" t="n">
        <f aca="false">(R34*'1. Your Debts'!$C$5+S34*'1. Your Debts'!$C$6+T34*'1. Your Debts'!$C$7+U34*'1. Your Debts'!$C$8+V34*'1. Your Debts'!$C$9)/12</f>
        <v>17.4668606284144</v>
      </c>
      <c r="X35" s="15" t="n">
        <f aca="false">Y34+W35+D35-Y35</f>
        <v>430</v>
      </c>
      <c r="Y35" s="15" t="n">
        <f aca="false">SUM(R35:V35)</f>
        <v>2240.6608801344</v>
      </c>
    </row>
    <row r="36" customFormat="false" ht="15" hidden="false" customHeight="false" outlineLevel="0" collapsed="false">
      <c r="A36" s="10" t="n">
        <v>26</v>
      </c>
      <c r="B36" s="15" t="n">
        <f aca="false">F35</f>
        <v>0</v>
      </c>
      <c r="C36" s="15" t="n">
        <f aca="false">IF(A36=$D$6,MIN(B36,$B$6),0)</f>
        <v>0</v>
      </c>
      <c r="D36" s="15" t="n">
        <f aca="false">IF(A36=$D$6,$B$6-C36,0)</f>
        <v>0</v>
      </c>
      <c r="E36" s="15" t="n">
        <f aca="false">MIN($H$6,MAX(0,$F$6-(B36-C36)),$J$6)</f>
        <v>0</v>
      </c>
      <c r="F36" s="15" t="n">
        <f aca="false">B36-C36+E36</f>
        <v>0</v>
      </c>
      <c r="G36" s="15" t="n">
        <f aca="false">$J$6-E36</f>
        <v>250</v>
      </c>
      <c r="H36" s="15" t="n">
        <f aca="false">R35*(1+'1. Your Debts'!$C$5/12)+IF($L$6=1,D36,0)</f>
        <v>0</v>
      </c>
      <c r="I36" s="15" t="n">
        <f aca="false">S35*(1+'1. Your Debts'!$C$6/12)+IF($L$6=2,D36,0)</f>
        <v>0</v>
      </c>
      <c r="J36" s="15" t="n">
        <f aca="false">T35*(1+'1. Your Debts'!$C$7/12)+IF($L$6=3,D36,0)</f>
        <v>0</v>
      </c>
      <c r="K36" s="15" t="n">
        <f aca="false">U35*(1+'1. Your Debts'!$C$8/12)+IF($L$6=4,D36,0)</f>
        <v>0</v>
      </c>
      <c r="L36" s="15" t="n">
        <f aca="false">V35*(1+'1. Your Debts'!$C$9/12)+IF($L$6=5,D36,0)</f>
        <v>2255.41189759528</v>
      </c>
      <c r="M36" s="15" t="n">
        <f aca="false">MAX(0,H36-IF('1. Your Debts'!$F$5&gt;0,MIN('1. Your Debts'!$F$5,H36),MIN(MAX(H36*'1. Your Debts'!$D$5,'1. Your Debts'!$E$5),H36)))</f>
        <v>0</v>
      </c>
      <c r="N36" s="15" t="n">
        <f aca="false">MAX(0,I36-IF('1. Your Debts'!$F$6&gt;0,MIN('1. Your Debts'!$F$6,I36),MIN(MAX(I36*'1. Your Debts'!$D$6,'1. Your Debts'!$E$6),I36)))</f>
        <v>0</v>
      </c>
      <c r="O36" s="15" t="n">
        <f aca="false">MAX(0,J36-IF('1. Your Debts'!$F$7&gt;0,MIN('1. Your Debts'!$F$7,J36),MIN(MAX(J36*'1. Your Debts'!$D$7,'1. Your Debts'!$E$7),J36)))</f>
        <v>0</v>
      </c>
      <c r="P36" s="15" t="n">
        <f aca="false">MAX(0,K36-IF('1. Your Debts'!$F$8&gt;0,MIN('1. Your Debts'!$F$8,K36),MIN(MAX(K36*'1. Your Debts'!$D$8,'1. Your Debts'!$E$8),K36)))</f>
        <v>0</v>
      </c>
      <c r="Q36" s="15" t="n">
        <f aca="false">MAX(0,L36-IF('1. Your Debts'!$F$9&gt;0,MIN('1. Your Debts'!$F$9,L36),MIN(MAX(L36*'1. Your Debts'!$D$9,'1. Your Debts'!$E$9),L36)))</f>
        <v>2075.41189759528</v>
      </c>
      <c r="R36" s="15" t="n">
        <f aca="false">M36-MIN(M36,MAX(0,G36-SUMPRODUCT(($M$8:$Q$8&lt;M$8)*M36:Q36)))</f>
        <v>0</v>
      </c>
      <c r="S36" s="15" t="n">
        <f aca="false">N36-MIN(N36,MAX(0,G36-SUMPRODUCT(($M$8:$Q$8&lt;N$8)*M36:Q36)))</f>
        <v>0</v>
      </c>
      <c r="T36" s="15" t="n">
        <f aca="false">O36-MIN(O36,MAX(0,G36-SUMPRODUCT(($M$8:$Q$8&lt;O$8)*M36:Q36)))</f>
        <v>0</v>
      </c>
      <c r="U36" s="15" t="n">
        <f aca="false">P36-MIN(P36,MAX(0,G36-SUMPRODUCT(($M$8:$Q$8&lt;P$8)*M36:Q36)))</f>
        <v>0</v>
      </c>
      <c r="V36" s="15" t="n">
        <f aca="false">Q36-MIN(Q36,MAX(0,G36-SUMPRODUCT(($M$8:$Q$8&lt;Q$8)*M36:Q36)))</f>
        <v>1825.41189759528</v>
      </c>
      <c r="W36" s="15" t="n">
        <f aca="false">(R35*'1. Your Debts'!$C$5+S35*'1. Your Debts'!$C$6+T35*'1. Your Debts'!$C$7+U35*'1. Your Debts'!$C$8+V35*'1. Your Debts'!$C$9)/12</f>
        <v>14.7510174608848</v>
      </c>
      <c r="X36" s="15" t="n">
        <f aca="false">Y35+W36+D36-Y36</f>
        <v>430</v>
      </c>
      <c r="Y36" s="15" t="n">
        <f aca="false">SUM(R36:V36)</f>
        <v>1825.41189759528</v>
      </c>
    </row>
    <row r="37" customFormat="false" ht="15" hidden="false" customHeight="false" outlineLevel="0" collapsed="false">
      <c r="A37" s="10" t="n">
        <v>27</v>
      </c>
      <c r="B37" s="15" t="n">
        <f aca="false">F36</f>
        <v>0</v>
      </c>
      <c r="C37" s="15" t="n">
        <f aca="false">IF(A37=$D$6,MIN(B37,$B$6),0)</f>
        <v>0</v>
      </c>
      <c r="D37" s="15" t="n">
        <f aca="false">IF(A37=$D$6,$B$6-C37,0)</f>
        <v>0</v>
      </c>
      <c r="E37" s="15" t="n">
        <f aca="false">MIN($H$6,MAX(0,$F$6-(B37-C37)),$J$6)</f>
        <v>0</v>
      </c>
      <c r="F37" s="15" t="n">
        <f aca="false">B37-C37+E37</f>
        <v>0</v>
      </c>
      <c r="G37" s="15" t="n">
        <f aca="false">$J$6-E37</f>
        <v>250</v>
      </c>
      <c r="H37" s="15" t="n">
        <f aca="false">R36*(1+'1. Your Debts'!$C$5/12)+IF($L$6=1,D37,0)</f>
        <v>0</v>
      </c>
      <c r="I37" s="15" t="n">
        <f aca="false">S36*(1+'1. Your Debts'!$C$6/12)+IF($L$6=2,D37,0)</f>
        <v>0</v>
      </c>
      <c r="J37" s="15" t="n">
        <f aca="false">T36*(1+'1. Your Debts'!$C$7/12)+IF($L$6=3,D37,0)</f>
        <v>0</v>
      </c>
      <c r="K37" s="15" t="n">
        <f aca="false">U36*(1+'1. Your Debts'!$C$8/12)+IF($L$6=4,D37,0)</f>
        <v>0</v>
      </c>
      <c r="L37" s="15" t="n">
        <f aca="false">V36*(1+'1. Your Debts'!$C$9/12)+IF($L$6=5,D37,0)</f>
        <v>1837.42919258778</v>
      </c>
      <c r="M37" s="15" t="n">
        <f aca="false">MAX(0,H37-IF('1. Your Debts'!$F$5&gt;0,MIN('1. Your Debts'!$F$5,H37),MIN(MAX(H37*'1. Your Debts'!$D$5,'1. Your Debts'!$E$5),H37)))</f>
        <v>0</v>
      </c>
      <c r="N37" s="15" t="n">
        <f aca="false">MAX(0,I37-IF('1. Your Debts'!$F$6&gt;0,MIN('1. Your Debts'!$F$6,I37),MIN(MAX(I37*'1. Your Debts'!$D$6,'1. Your Debts'!$E$6),I37)))</f>
        <v>0</v>
      </c>
      <c r="O37" s="15" t="n">
        <f aca="false">MAX(0,J37-IF('1. Your Debts'!$F$7&gt;0,MIN('1. Your Debts'!$F$7,J37),MIN(MAX(J37*'1. Your Debts'!$D$7,'1. Your Debts'!$E$7),J37)))</f>
        <v>0</v>
      </c>
      <c r="P37" s="15" t="n">
        <f aca="false">MAX(0,K37-IF('1. Your Debts'!$F$8&gt;0,MIN('1. Your Debts'!$F$8,K37),MIN(MAX(K37*'1. Your Debts'!$D$8,'1. Your Debts'!$E$8),K37)))</f>
        <v>0</v>
      </c>
      <c r="Q37" s="15" t="n">
        <f aca="false">MAX(0,L37-IF('1. Your Debts'!$F$9&gt;0,MIN('1. Your Debts'!$F$9,L37),MIN(MAX(L37*'1. Your Debts'!$D$9,'1. Your Debts'!$E$9),L37)))</f>
        <v>1657.42919258778</v>
      </c>
      <c r="R37" s="15" t="n">
        <f aca="false">M37-MIN(M37,MAX(0,G37-SUMPRODUCT(($M$8:$Q$8&lt;M$8)*M37:Q37)))</f>
        <v>0</v>
      </c>
      <c r="S37" s="15" t="n">
        <f aca="false">N37-MIN(N37,MAX(0,G37-SUMPRODUCT(($M$8:$Q$8&lt;N$8)*M37:Q37)))</f>
        <v>0</v>
      </c>
      <c r="T37" s="15" t="n">
        <f aca="false">O37-MIN(O37,MAX(0,G37-SUMPRODUCT(($M$8:$Q$8&lt;O$8)*M37:Q37)))</f>
        <v>0</v>
      </c>
      <c r="U37" s="15" t="n">
        <f aca="false">P37-MIN(P37,MAX(0,G37-SUMPRODUCT(($M$8:$Q$8&lt;P$8)*M37:Q37)))</f>
        <v>0</v>
      </c>
      <c r="V37" s="15" t="n">
        <f aca="false">Q37-MIN(Q37,MAX(0,G37-SUMPRODUCT(($M$8:$Q$8&lt;Q$8)*M37:Q37)))</f>
        <v>1407.42919258778</v>
      </c>
      <c r="W37" s="15" t="n">
        <f aca="false">(R36*'1. Your Debts'!$C$5+S36*'1. Your Debts'!$C$6+T36*'1. Your Debts'!$C$7+U36*'1. Your Debts'!$C$8+V36*'1. Your Debts'!$C$9)/12</f>
        <v>12.0172949925023</v>
      </c>
      <c r="X37" s="15" t="n">
        <f aca="false">Y36+W37+D37-Y37</f>
        <v>430</v>
      </c>
      <c r="Y37" s="15" t="n">
        <f aca="false">SUM(R37:V37)</f>
        <v>1407.42919258778</v>
      </c>
    </row>
    <row r="38" customFormat="false" ht="15" hidden="false" customHeight="false" outlineLevel="0" collapsed="false">
      <c r="A38" s="10" t="n">
        <v>28</v>
      </c>
      <c r="B38" s="15" t="n">
        <f aca="false">F37</f>
        <v>0</v>
      </c>
      <c r="C38" s="15" t="n">
        <f aca="false">IF(A38=$D$6,MIN(B38,$B$6),0)</f>
        <v>0</v>
      </c>
      <c r="D38" s="15" t="n">
        <f aca="false">IF(A38=$D$6,$B$6-C38,0)</f>
        <v>0</v>
      </c>
      <c r="E38" s="15" t="n">
        <f aca="false">MIN($H$6,MAX(0,$F$6-(B38-C38)),$J$6)</f>
        <v>0</v>
      </c>
      <c r="F38" s="15" t="n">
        <f aca="false">B38-C38+E38</f>
        <v>0</v>
      </c>
      <c r="G38" s="15" t="n">
        <f aca="false">$J$6-E38</f>
        <v>250</v>
      </c>
      <c r="H38" s="15" t="n">
        <f aca="false">R37*(1+'1. Your Debts'!$C$5/12)+IF($L$6=1,D38,0)</f>
        <v>0</v>
      </c>
      <c r="I38" s="15" t="n">
        <f aca="false">S37*(1+'1. Your Debts'!$C$6/12)+IF($L$6=2,D38,0)</f>
        <v>0</v>
      </c>
      <c r="J38" s="15" t="n">
        <f aca="false">T37*(1+'1. Your Debts'!$C$7/12)+IF($L$6=3,D38,0)</f>
        <v>0</v>
      </c>
      <c r="K38" s="15" t="n">
        <f aca="false">U37*(1+'1. Your Debts'!$C$8/12)+IF($L$6=4,D38,0)</f>
        <v>0</v>
      </c>
      <c r="L38" s="15" t="n">
        <f aca="false">V37*(1+'1. Your Debts'!$C$9/12)+IF($L$6=5,D38,0)</f>
        <v>1416.69476810565</v>
      </c>
      <c r="M38" s="15" t="n">
        <f aca="false">MAX(0,H38-IF('1. Your Debts'!$F$5&gt;0,MIN('1. Your Debts'!$F$5,H38),MIN(MAX(H38*'1. Your Debts'!$D$5,'1. Your Debts'!$E$5),H38)))</f>
        <v>0</v>
      </c>
      <c r="N38" s="15" t="n">
        <f aca="false">MAX(0,I38-IF('1. Your Debts'!$F$6&gt;0,MIN('1. Your Debts'!$F$6,I38),MIN(MAX(I38*'1. Your Debts'!$D$6,'1. Your Debts'!$E$6),I38)))</f>
        <v>0</v>
      </c>
      <c r="O38" s="15" t="n">
        <f aca="false">MAX(0,J38-IF('1. Your Debts'!$F$7&gt;0,MIN('1. Your Debts'!$F$7,J38),MIN(MAX(J38*'1. Your Debts'!$D$7,'1. Your Debts'!$E$7),J38)))</f>
        <v>0</v>
      </c>
      <c r="P38" s="15" t="n">
        <f aca="false">MAX(0,K38-IF('1. Your Debts'!$F$8&gt;0,MIN('1. Your Debts'!$F$8,K38),MIN(MAX(K38*'1. Your Debts'!$D$8,'1. Your Debts'!$E$8),K38)))</f>
        <v>0</v>
      </c>
      <c r="Q38" s="15" t="n">
        <f aca="false">MAX(0,L38-IF('1. Your Debts'!$F$9&gt;0,MIN('1. Your Debts'!$F$9,L38),MIN(MAX(L38*'1. Your Debts'!$D$9,'1. Your Debts'!$E$9),L38)))</f>
        <v>1236.69476810565</v>
      </c>
      <c r="R38" s="15" t="n">
        <f aca="false">M38-MIN(M38,MAX(0,G38-SUMPRODUCT(($M$8:$Q$8&lt;M$8)*M38:Q38)))</f>
        <v>0</v>
      </c>
      <c r="S38" s="15" t="n">
        <f aca="false">N38-MIN(N38,MAX(0,G38-SUMPRODUCT(($M$8:$Q$8&lt;N$8)*M38:Q38)))</f>
        <v>0</v>
      </c>
      <c r="T38" s="15" t="n">
        <f aca="false">O38-MIN(O38,MAX(0,G38-SUMPRODUCT(($M$8:$Q$8&lt;O$8)*M38:Q38)))</f>
        <v>0</v>
      </c>
      <c r="U38" s="15" t="n">
        <f aca="false">P38-MIN(P38,MAX(0,G38-SUMPRODUCT(($M$8:$Q$8&lt;P$8)*M38:Q38)))</f>
        <v>0</v>
      </c>
      <c r="V38" s="15" t="n">
        <f aca="false">Q38-MIN(Q38,MAX(0,G38-SUMPRODUCT(($M$8:$Q$8&lt;Q$8)*M38:Q38)))</f>
        <v>986.694768105653</v>
      </c>
      <c r="W38" s="15" t="n">
        <f aca="false">(R37*'1. Your Debts'!$C$5+S37*'1. Your Debts'!$C$6+T37*'1. Your Debts'!$C$7+U37*'1. Your Debts'!$C$8+V37*'1. Your Debts'!$C$9)/12</f>
        <v>9.26557551786957</v>
      </c>
      <c r="X38" s="15" t="n">
        <f aca="false">Y37+W38+D38-Y38</f>
        <v>430</v>
      </c>
      <c r="Y38" s="15" t="n">
        <f aca="false">SUM(R38:V38)</f>
        <v>986.694768105653</v>
      </c>
    </row>
    <row r="39" customFormat="false" ht="15" hidden="false" customHeight="false" outlineLevel="0" collapsed="false">
      <c r="A39" s="10" t="n">
        <v>29</v>
      </c>
      <c r="B39" s="15" t="n">
        <f aca="false">F38</f>
        <v>0</v>
      </c>
      <c r="C39" s="15" t="n">
        <f aca="false">IF(A39=$D$6,MIN(B39,$B$6),0)</f>
        <v>0</v>
      </c>
      <c r="D39" s="15" t="n">
        <f aca="false">IF(A39=$D$6,$B$6-C39,0)</f>
        <v>0</v>
      </c>
      <c r="E39" s="15" t="n">
        <f aca="false">MIN($H$6,MAX(0,$F$6-(B39-C39)),$J$6)</f>
        <v>0</v>
      </c>
      <c r="F39" s="15" t="n">
        <f aca="false">B39-C39+E39</f>
        <v>0</v>
      </c>
      <c r="G39" s="15" t="n">
        <f aca="false">$J$6-E39</f>
        <v>250</v>
      </c>
      <c r="H39" s="15" t="n">
        <f aca="false">R38*(1+'1. Your Debts'!$C$5/12)+IF($L$6=1,D39,0)</f>
        <v>0</v>
      </c>
      <c r="I39" s="15" t="n">
        <f aca="false">S38*(1+'1. Your Debts'!$C$6/12)+IF($L$6=2,D39,0)</f>
        <v>0</v>
      </c>
      <c r="J39" s="15" t="n">
        <f aca="false">T38*(1+'1. Your Debts'!$C$7/12)+IF($L$6=3,D39,0)</f>
        <v>0</v>
      </c>
      <c r="K39" s="15" t="n">
        <f aca="false">U38*(1+'1. Your Debts'!$C$8/12)+IF($L$6=4,D39,0)</f>
        <v>0</v>
      </c>
      <c r="L39" s="15" t="n">
        <f aca="false">V38*(1+'1. Your Debts'!$C$9/12)+IF($L$6=5,D39,0)</f>
        <v>993.190508662348</v>
      </c>
      <c r="M39" s="15" t="n">
        <f aca="false">MAX(0,H39-IF('1. Your Debts'!$F$5&gt;0,MIN('1. Your Debts'!$F$5,H39),MIN(MAX(H39*'1. Your Debts'!$D$5,'1. Your Debts'!$E$5),H39)))</f>
        <v>0</v>
      </c>
      <c r="N39" s="15" t="n">
        <f aca="false">MAX(0,I39-IF('1. Your Debts'!$F$6&gt;0,MIN('1. Your Debts'!$F$6,I39),MIN(MAX(I39*'1. Your Debts'!$D$6,'1. Your Debts'!$E$6),I39)))</f>
        <v>0</v>
      </c>
      <c r="O39" s="15" t="n">
        <f aca="false">MAX(0,J39-IF('1. Your Debts'!$F$7&gt;0,MIN('1. Your Debts'!$F$7,J39),MIN(MAX(J39*'1. Your Debts'!$D$7,'1. Your Debts'!$E$7),J39)))</f>
        <v>0</v>
      </c>
      <c r="P39" s="15" t="n">
        <f aca="false">MAX(0,K39-IF('1. Your Debts'!$F$8&gt;0,MIN('1. Your Debts'!$F$8,K39),MIN(MAX(K39*'1. Your Debts'!$D$8,'1. Your Debts'!$E$8),K39)))</f>
        <v>0</v>
      </c>
      <c r="Q39" s="15" t="n">
        <f aca="false">MAX(0,L39-IF('1. Your Debts'!$F$9&gt;0,MIN('1. Your Debts'!$F$9,L39),MIN(MAX(L39*'1. Your Debts'!$D$9,'1. Your Debts'!$E$9),L39)))</f>
        <v>813.190508662348</v>
      </c>
      <c r="R39" s="15" t="n">
        <f aca="false">M39-MIN(M39,MAX(0,G39-SUMPRODUCT(($M$8:$Q$8&lt;M$8)*M39:Q39)))</f>
        <v>0</v>
      </c>
      <c r="S39" s="15" t="n">
        <f aca="false">N39-MIN(N39,MAX(0,G39-SUMPRODUCT(($M$8:$Q$8&lt;N$8)*M39:Q39)))</f>
        <v>0</v>
      </c>
      <c r="T39" s="15" t="n">
        <f aca="false">O39-MIN(O39,MAX(0,G39-SUMPRODUCT(($M$8:$Q$8&lt;O$8)*M39:Q39)))</f>
        <v>0</v>
      </c>
      <c r="U39" s="15" t="n">
        <f aca="false">P39-MIN(P39,MAX(0,G39-SUMPRODUCT(($M$8:$Q$8&lt;P$8)*M39:Q39)))</f>
        <v>0</v>
      </c>
      <c r="V39" s="15" t="n">
        <f aca="false">Q39-MIN(Q39,MAX(0,G39-SUMPRODUCT(($M$8:$Q$8&lt;Q$8)*M39:Q39)))</f>
        <v>563.190508662348</v>
      </c>
      <c r="W39" s="15" t="n">
        <f aca="false">(R38*'1. Your Debts'!$C$5+S38*'1. Your Debts'!$C$6+T38*'1. Your Debts'!$C$7+U38*'1. Your Debts'!$C$8+V38*'1. Your Debts'!$C$9)/12</f>
        <v>6.49574055669555</v>
      </c>
      <c r="X39" s="15" t="n">
        <f aca="false">Y38+W39+D39-Y39</f>
        <v>430</v>
      </c>
      <c r="Y39" s="15" t="n">
        <f aca="false">SUM(R39:V39)</f>
        <v>563.190508662348</v>
      </c>
    </row>
    <row r="40" customFormat="false" ht="15" hidden="false" customHeight="false" outlineLevel="0" collapsed="false">
      <c r="A40" s="10" t="n">
        <v>30</v>
      </c>
      <c r="B40" s="15" t="n">
        <f aca="false">F39</f>
        <v>0</v>
      </c>
      <c r="C40" s="15" t="n">
        <f aca="false">IF(A40=$D$6,MIN(B40,$B$6),0)</f>
        <v>0</v>
      </c>
      <c r="D40" s="15" t="n">
        <f aca="false">IF(A40=$D$6,$B$6-C40,0)</f>
        <v>0</v>
      </c>
      <c r="E40" s="15" t="n">
        <f aca="false">MIN($H$6,MAX(0,$F$6-(B40-C40)),$J$6)</f>
        <v>0</v>
      </c>
      <c r="F40" s="15" t="n">
        <f aca="false">B40-C40+E40</f>
        <v>0</v>
      </c>
      <c r="G40" s="15" t="n">
        <f aca="false">$J$6-E40</f>
        <v>250</v>
      </c>
      <c r="H40" s="15" t="n">
        <f aca="false">R39*(1+'1. Your Debts'!$C$5/12)+IF($L$6=1,D40,0)</f>
        <v>0</v>
      </c>
      <c r="I40" s="15" t="n">
        <f aca="false">S39*(1+'1. Your Debts'!$C$6/12)+IF($L$6=2,D40,0)</f>
        <v>0</v>
      </c>
      <c r="J40" s="15" t="n">
        <f aca="false">T39*(1+'1. Your Debts'!$C$7/12)+IF($L$6=3,D40,0)</f>
        <v>0</v>
      </c>
      <c r="K40" s="15" t="n">
        <f aca="false">U39*(1+'1. Your Debts'!$C$8/12)+IF($L$6=4,D40,0)</f>
        <v>0</v>
      </c>
      <c r="L40" s="15" t="n">
        <f aca="false">V39*(1+'1. Your Debts'!$C$9/12)+IF($L$6=5,D40,0)</f>
        <v>566.898179511042</v>
      </c>
      <c r="M40" s="15" t="n">
        <f aca="false">MAX(0,H40-IF('1. Your Debts'!$F$5&gt;0,MIN('1. Your Debts'!$F$5,H40),MIN(MAX(H40*'1. Your Debts'!$D$5,'1. Your Debts'!$E$5),H40)))</f>
        <v>0</v>
      </c>
      <c r="N40" s="15" t="n">
        <f aca="false">MAX(0,I40-IF('1. Your Debts'!$F$6&gt;0,MIN('1. Your Debts'!$F$6,I40),MIN(MAX(I40*'1. Your Debts'!$D$6,'1. Your Debts'!$E$6),I40)))</f>
        <v>0</v>
      </c>
      <c r="O40" s="15" t="n">
        <f aca="false">MAX(0,J40-IF('1. Your Debts'!$F$7&gt;0,MIN('1. Your Debts'!$F$7,J40),MIN(MAX(J40*'1. Your Debts'!$D$7,'1. Your Debts'!$E$7),J40)))</f>
        <v>0</v>
      </c>
      <c r="P40" s="15" t="n">
        <f aca="false">MAX(0,K40-IF('1. Your Debts'!$F$8&gt;0,MIN('1. Your Debts'!$F$8,K40),MIN(MAX(K40*'1. Your Debts'!$D$8,'1. Your Debts'!$E$8),K40)))</f>
        <v>0</v>
      </c>
      <c r="Q40" s="15" t="n">
        <f aca="false">MAX(0,L40-IF('1. Your Debts'!$F$9&gt;0,MIN('1. Your Debts'!$F$9,L40),MIN(MAX(L40*'1. Your Debts'!$D$9,'1. Your Debts'!$E$9),L40)))</f>
        <v>386.898179511042</v>
      </c>
      <c r="R40" s="15" t="n">
        <f aca="false">M40-MIN(M40,MAX(0,G40-SUMPRODUCT(($M$8:$Q$8&lt;M$8)*M40:Q40)))</f>
        <v>0</v>
      </c>
      <c r="S40" s="15" t="n">
        <f aca="false">N40-MIN(N40,MAX(0,G40-SUMPRODUCT(($M$8:$Q$8&lt;N$8)*M40:Q40)))</f>
        <v>0</v>
      </c>
      <c r="T40" s="15" t="n">
        <f aca="false">O40-MIN(O40,MAX(0,G40-SUMPRODUCT(($M$8:$Q$8&lt;O$8)*M40:Q40)))</f>
        <v>0</v>
      </c>
      <c r="U40" s="15" t="n">
        <f aca="false">P40-MIN(P40,MAX(0,G40-SUMPRODUCT(($M$8:$Q$8&lt;P$8)*M40:Q40)))</f>
        <v>0</v>
      </c>
      <c r="V40" s="15" t="n">
        <f aca="false">Q40-MIN(Q40,MAX(0,G40-SUMPRODUCT(($M$8:$Q$8&lt;Q$8)*M40:Q40)))</f>
        <v>136.898179511042</v>
      </c>
      <c r="W40" s="15" t="n">
        <f aca="false">(R39*'1. Your Debts'!$C$5+S39*'1. Your Debts'!$C$6+T39*'1. Your Debts'!$C$7+U39*'1. Your Debts'!$C$8+V39*'1. Your Debts'!$C$9)/12</f>
        <v>3.70767084869379</v>
      </c>
      <c r="X40" s="15" t="n">
        <f aca="false">Y39+W40+D40-Y40</f>
        <v>430</v>
      </c>
      <c r="Y40" s="15" t="n">
        <f aca="false">SUM(R40:V40)</f>
        <v>136.898179511042</v>
      </c>
    </row>
    <row r="41" customFormat="false" ht="15" hidden="false" customHeight="false" outlineLevel="0" collapsed="false">
      <c r="A41" s="10" t="n">
        <v>31</v>
      </c>
      <c r="B41" s="15" t="n">
        <f aca="false">F40</f>
        <v>0</v>
      </c>
      <c r="C41" s="15" t="n">
        <f aca="false">IF(A41=$D$6,MIN(B41,$B$6),0)</f>
        <v>0</v>
      </c>
      <c r="D41" s="15" t="n">
        <f aca="false">IF(A41=$D$6,$B$6-C41,0)</f>
        <v>0</v>
      </c>
      <c r="E41" s="15" t="n">
        <f aca="false">MIN($H$6,MAX(0,$F$6-(B41-C41)),$J$6)</f>
        <v>0</v>
      </c>
      <c r="F41" s="15" t="n">
        <f aca="false">B41-C41+E41</f>
        <v>0</v>
      </c>
      <c r="G41" s="15" t="n">
        <f aca="false">$J$6-E41</f>
        <v>250</v>
      </c>
      <c r="H41" s="15" t="n">
        <f aca="false">R40*(1+'1. Your Debts'!$C$5/12)+IF($L$6=1,D41,0)</f>
        <v>0</v>
      </c>
      <c r="I41" s="15" t="n">
        <f aca="false">S40*(1+'1. Your Debts'!$C$6/12)+IF($L$6=2,D41,0)</f>
        <v>0</v>
      </c>
      <c r="J41" s="15" t="n">
        <f aca="false">T40*(1+'1. Your Debts'!$C$7/12)+IF($L$6=3,D41,0)</f>
        <v>0</v>
      </c>
      <c r="K41" s="15" t="n">
        <f aca="false">U40*(1+'1. Your Debts'!$C$8/12)+IF($L$6=4,D41,0)</f>
        <v>0</v>
      </c>
      <c r="L41" s="15" t="n">
        <f aca="false">V40*(1+'1. Your Debts'!$C$9/12)+IF($L$6=5,D41,0)</f>
        <v>137.79942585949</v>
      </c>
      <c r="M41" s="15" t="n">
        <f aca="false">MAX(0,H41-IF('1. Your Debts'!$F$5&gt;0,MIN('1. Your Debts'!$F$5,H41),MIN(MAX(H41*'1. Your Debts'!$D$5,'1. Your Debts'!$E$5),H41)))</f>
        <v>0</v>
      </c>
      <c r="N41" s="15" t="n">
        <f aca="false">MAX(0,I41-IF('1. Your Debts'!$F$6&gt;0,MIN('1. Your Debts'!$F$6,I41),MIN(MAX(I41*'1. Your Debts'!$D$6,'1. Your Debts'!$E$6),I41)))</f>
        <v>0</v>
      </c>
      <c r="O41" s="15" t="n">
        <f aca="false">MAX(0,J41-IF('1. Your Debts'!$F$7&gt;0,MIN('1. Your Debts'!$F$7,J41),MIN(MAX(J41*'1. Your Debts'!$D$7,'1. Your Debts'!$E$7),J41)))</f>
        <v>0</v>
      </c>
      <c r="P41" s="15" t="n">
        <f aca="false">MAX(0,K41-IF('1. Your Debts'!$F$8&gt;0,MIN('1. Your Debts'!$F$8,K41),MIN(MAX(K41*'1. Your Debts'!$D$8,'1. Your Debts'!$E$8),K41)))</f>
        <v>0</v>
      </c>
      <c r="Q41" s="15" t="n">
        <f aca="false">MAX(0,L41-IF('1. Your Debts'!$F$9&gt;0,MIN('1. Your Debts'!$F$9,L41),MIN(MAX(L41*'1. Your Debts'!$D$9,'1. Your Debts'!$E$9),L41)))</f>
        <v>0</v>
      </c>
      <c r="R41" s="15" t="n">
        <f aca="false">M41-MIN(M41,MAX(0,G41-SUMPRODUCT(($M$8:$Q$8&lt;M$8)*M41:Q41)))</f>
        <v>0</v>
      </c>
      <c r="S41" s="15" t="n">
        <f aca="false">N41-MIN(N41,MAX(0,G41-SUMPRODUCT(($M$8:$Q$8&lt;N$8)*M41:Q41)))</f>
        <v>0</v>
      </c>
      <c r="T41" s="15" t="n">
        <f aca="false">O41-MIN(O41,MAX(0,G41-SUMPRODUCT(($M$8:$Q$8&lt;O$8)*M41:Q41)))</f>
        <v>0</v>
      </c>
      <c r="U41" s="15" t="n">
        <f aca="false">P41-MIN(P41,MAX(0,G41-SUMPRODUCT(($M$8:$Q$8&lt;P$8)*M41:Q41)))</f>
        <v>0</v>
      </c>
      <c r="V41" s="15" t="n">
        <f aca="false">Q41-MIN(Q41,MAX(0,G41-SUMPRODUCT(($M$8:$Q$8&lt;Q$8)*M41:Q41)))</f>
        <v>0</v>
      </c>
      <c r="W41" s="15" t="n">
        <f aca="false">(R40*'1. Your Debts'!$C$5+S40*'1. Your Debts'!$C$6+T40*'1. Your Debts'!$C$7+U40*'1. Your Debts'!$C$8+V40*'1. Your Debts'!$C$9)/12</f>
        <v>0.901246348447694</v>
      </c>
      <c r="X41" s="15" t="n">
        <f aca="false">Y40+W41+D41-Y41</f>
        <v>137.79942585949</v>
      </c>
      <c r="Y41" s="15" t="n">
        <f aca="false">SUM(R41:V41)</f>
        <v>0</v>
      </c>
    </row>
    <row r="42" customFormat="false" ht="15" hidden="false" customHeight="false" outlineLevel="0" collapsed="false">
      <c r="A42" s="10" t="n">
        <v>32</v>
      </c>
      <c r="B42" s="15" t="n">
        <f aca="false">F41</f>
        <v>0</v>
      </c>
      <c r="C42" s="15" t="n">
        <f aca="false">IF(A42=$D$6,MIN(B42,$B$6),0)</f>
        <v>0</v>
      </c>
      <c r="D42" s="15" t="n">
        <f aca="false">IF(A42=$D$6,$B$6-C42,0)</f>
        <v>0</v>
      </c>
      <c r="E42" s="15" t="n">
        <f aca="false">MIN($H$6,MAX(0,$F$6-(B42-C42)),$J$6)</f>
        <v>0</v>
      </c>
      <c r="F42" s="15" t="n">
        <f aca="false">B42-C42+E42</f>
        <v>0</v>
      </c>
      <c r="G42" s="15" t="n">
        <f aca="false">$J$6-E42</f>
        <v>250</v>
      </c>
      <c r="H42" s="15" t="n">
        <f aca="false">R41*(1+'1. Your Debts'!$C$5/12)+IF($L$6=1,D42,0)</f>
        <v>0</v>
      </c>
      <c r="I42" s="15" t="n">
        <f aca="false">S41*(1+'1. Your Debts'!$C$6/12)+IF($L$6=2,D42,0)</f>
        <v>0</v>
      </c>
      <c r="J42" s="15" t="n">
        <f aca="false">T41*(1+'1. Your Debts'!$C$7/12)+IF($L$6=3,D42,0)</f>
        <v>0</v>
      </c>
      <c r="K42" s="15" t="n">
        <f aca="false">U41*(1+'1. Your Debts'!$C$8/12)+IF($L$6=4,D42,0)</f>
        <v>0</v>
      </c>
      <c r="L42" s="15" t="n">
        <f aca="false">V41*(1+'1. Your Debts'!$C$9/12)+IF($L$6=5,D42,0)</f>
        <v>0</v>
      </c>
      <c r="M42" s="15" t="n">
        <f aca="false">MAX(0,H42-IF('1. Your Debts'!$F$5&gt;0,MIN('1. Your Debts'!$F$5,H42),MIN(MAX(H42*'1. Your Debts'!$D$5,'1. Your Debts'!$E$5),H42)))</f>
        <v>0</v>
      </c>
      <c r="N42" s="15" t="n">
        <f aca="false">MAX(0,I42-IF('1. Your Debts'!$F$6&gt;0,MIN('1. Your Debts'!$F$6,I42),MIN(MAX(I42*'1. Your Debts'!$D$6,'1. Your Debts'!$E$6),I42)))</f>
        <v>0</v>
      </c>
      <c r="O42" s="15" t="n">
        <f aca="false">MAX(0,J42-IF('1. Your Debts'!$F$7&gt;0,MIN('1. Your Debts'!$F$7,J42),MIN(MAX(J42*'1. Your Debts'!$D$7,'1. Your Debts'!$E$7),J42)))</f>
        <v>0</v>
      </c>
      <c r="P42" s="15" t="n">
        <f aca="false">MAX(0,K42-IF('1. Your Debts'!$F$8&gt;0,MIN('1. Your Debts'!$F$8,K42),MIN(MAX(K42*'1. Your Debts'!$D$8,'1. Your Debts'!$E$8),K42)))</f>
        <v>0</v>
      </c>
      <c r="Q42" s="15" t="n">
        <f aca="false">MAX(0,L42-IF('1. Your Debts'!$F$9&gt;0,MIN('1. Your Debts'!$F$9,L42),MIN(MAX(L42*'1. Your Debts'!$D$9,'1. Your Debts'!$E$9),L42)))</f>
        <v>0</v>
      </c>
      <c r="R42" s="15" t="n">
        <f aca="false">M42-MIN(M42,MAX(0,G42-SUMPRODUCT(($M$8:$Q$8&lt;M$8)*M42:Q42)))</f>
        <v>0</v>
      </c>
      <c r="S42" s="15" t="n">
        <f aca="false">N42-MIN(N42,MAX(0,G42-SUMPRODUCT(($M$8:$Q$8&lt;N$8)*M42:Q42)))</f>
        <v>0</v>
      </c>
      <c r="T42" s="15" t="n">
        <f aca="false">O42-MIN(O42,MAX(0,G42-SUMPRODUCT(($M$8:$Q$8&lt;O$8)*M42:Q42)))</f>
        <v>0</v>
      </c>
      <c r="U42" s="15" t="n">
        <f aca="false">P42-MIN(P42,MAX(0,G42-SUMPRODUCT(($M$8:$Q$8&lt;P$8)*M42:Q42)))</f>
        <v>0</v>
      </c>
      <c r="V42" s="15" t="n">
        <f aca="false">Q42-MIN(Q42,MAX(0,G42-SUMPRODUCT(($M$8:$Q$8&lt;Q$8)*M42:Q42)))</f>
        <v>0</v>
      </c>
      <c r="W42" s="15" t="n">
        <f aca="false">(R41*'1. Your Debts'!$C$5+S41*'1. Your Debts'!$C$6+T41*'1. Your Debts'!$C$7+U41*'1. Your Debts'!$C$8+V41*'1. Your Debts'!$C$9)/12</f>
        <v>0</v>
      </c>
      <c r="X42" s="15" t="n">
        <f aca="false">Y41+W42+D42-Y42</f>
        <v>0</v>
      </c>
      <c r="Y42" s="15" t="n">
        <f aca="false">SUM(R42:V42)</f>
        <v>0</v>
      </c>
    </row>
    <row r="43" customFormat="false" ht="15" hidden="false" customHeight="false" outlineLevel="0" collapsed="false">
      <c r="A43" s="10" t="n">
        <v>33</v>
      </c>
      <c r="B43" s="15" t="n">
        <f aca="false">F42</f>
        <v>0</v>
      </c>
      <c r="C43" s="15" t="n">
        <f aca="false">IF(A43=$D$6,MIN(B43,$B$6),0)</f>
        <v>0</v>
      </c>
      <c r="D43" s="15" t="n">
        <f aca="false">IF(A43=$D$6,$B$6-C43,0)</f>
        <v>0</v>
      </c>
      <c r="E43" s="15" t="n">
        <f aca="false">MIN($H$6,MAX(0,$F$6-(B43-C43)),$J$6)</f>
        <v>0</v>
      </c>
      <c r="F43" s="15" t="n">
        <f aca="false">B43-C43+E43</f>
        <v>0</v>
      </c>
      <c r="G43" s="15" t="n">
        <f aca="false">$J$6-E43</f>
        <v>250</v>
      </c>
      <c r="H43" s="15" t="n">
        <f aca="false">R42*(1+'1. Your Debts'!$C$5/12)+IF($L$6=1,D43,0)</f>
        <v>0</v>
      </c>
      <c r="I43" s="15" t="n">
        <f aca="false">S42*(1+'1. Your Debts'!$C$6/12)+IF($L$6=2,D43,0)</f>
        <v>0</v>
      </c>
      <c r="J43" s="15" t="n">
        <f aca="false">T42*(1+'1. Your Debts'!$C$7/12)+IF($L$6=3,D43,0)</f>
        <v>0</v>
      </c>
      <c r="K43" s="15" t="n">
        <f aca="false">U42*(1+'1. Your Debts'!$C$8/12)+IF($L$6=4,D43,0)</f>
        <v>0</v>
      </c>
      <c r="L43" s="15" t="n">
        <f aca="false">V42*(1+'1. Your Debts'!$C$9/12)+IF($L$6=5,D43,0)</f>
        <v>0</v>
      </c>
      <c r="M43" s="15" t="n">
        <f aca="false">MAX(0,H43-IF('1. Your Debts'!$F$5&gt;0,MIN('1. Your Debts'!$F$5,H43),MIN(MAX(H43*'1. Your Debts'!$D$5,'1. Your Debts'!$E$5),H43)))</f>
        <v>0</v>
      </c>
      <c r="N43" s="15" t="n">
        <f aca="false">MAX(0,I43-IF('1. Your Debts'!$F$6&gt;0,MIN('1. Your Debts'!$F$6,I43),MIN(MAX(I43*'1. Your Debts'!$D$6,'1. Your Debts'!$E$6),I43)))</f>
        <v>0</v>
      </c>
      <c r="O43" s="15" t="n">
        <f aca="false">MAX(0,J43-IF('1. Your Debts'!$F$7&gt;0,MIN('1. Your Debts'!$F$7,J43),MIN(MAX(J43*'1. Your Debts'!$D$7,'1. Your Debts'!$E$7),J43)))</f>
        <v>0</v>
      </c>
      <c r="P43" s="15" t="n">
        <f aca="false">MAX(0,K43-IF('1. Your Debts'!$F$8&gt;0,MIN('1. Your Debts'!$F$8,K43),MIN(MAX(K43*'1. Your Debts'!$D$8,'1. Your Debts'!$E$8),K43)))</f>
        <v>0</v>
      </c>
      <c r="Q43" s="15" t="n">
        <f aca="false">MAX(0,L43-IF('1. Your Debts'!$F$9&gt;0,MIN('1. Your Debts'!$F$9,L43),MIN(MAX(L43*'1. Your Debts'!$D$9,'1. Your Debts'!$E$9),L43)))</f>
        <v>0</v>
      </c>
      <c r="R43" s="15" t="n">
        <f aca="false">M43-MIN(M43,MAX(0,G43-SUMPRODUCT(($M$8:$Q$8&lt;M$8)*M43:Q43)))</f>
        <v>0</v>
      </c>
      <c r="S43" s="15" t="n">
        <f aca="false">N43-MIN(N43,MAX(0,G43-SUMPRODUCT(($M$8:$Q$8&lt;N$8)*M43:Q43)))</f>
        <v>0</v>
      </c>
      <c r="T43" s="15" t="n">
        <f aca="false">O43-MIN(O43,MAX(0,G43-SUMPRODUCT(($M$8:$Q$8&lt;O$8)*M43:Q43)))</f>
        <v>0</v>
      </c>
      <c r="U43" s="15" t="n">
        <f aca="false">P43-MIN(P43,MAX(0,G43-SUMPRODUCT(($M$8:$Q$8&lt;P$8)*M43:Q43)))</f>
        <v>0</v>
      </c>
      <c r="V43" s="15" t="n">
        <f aca="false">Q43-MIN(Q43,MAX(0,G43-SUMPRODUCT(($M$8:$Q$8&lt;Q$8)*M43:Q43)))</f>
        <v>0</v>
      </c>
      <c r="W43" s="15" t="n">
        <f aca="false">(R42*'1. Your Debts'!$C$5+S42*'1. Your Debts'!$C$6+T42*'1. Your Debts'!$C$7+U42*'1. Your Debts'!$C$8+V42*'1. Your Debts'!$C$9)/12</f>
        <v>0</v>
      </c>
      <c r="X43" s="15" t="n">
        <f aca="false">Y42+W43+D43-Y43</f>
        <v>0</v>
      </c>
      <c r="Y43" s="15" t="n">
        <f aca="false">SUM(R43:V43)</f>
        <v>0</v>
      </c>
    </row>
    <row r="44" customFormat="false" ht="15" hidden="false" customHeight="false" outlineLevel="0" collapsed="false">
      <c r="A44" s="10" t="n">
        <v>34</v>
      </c>
      <c r="B44" s="15" t="n">
        <f aca="false">F43</f>
        <v>0</v>
      </c>
      <c r="C44" s="15" t="n">
        <f aca="false">IF(A44=$D$6,MIN(B44,$B$6),0)</f>
        <v>0</v>
      </c>
      <c r="D44" s="15" t="n">
        <f aca="false">IF(A44=$D$6,$B$6-C44,0)</f>
        <v>0</v>
      </c>
      <c r="E44" s="15" t="n">
        <f aca="false">MIN($H$6,MAX(0,$F$6-(B44-C44)),$J$6)</f>
        <v>0</v>
      </c>
      <c r="F44" s="15" t="n">
        <f aca="false">B44-C44+E44</f>
        <v>0</v>
      </c>
      <c r="G44" s="15" t="n">
        <f aca="false">$J$6-E44</f>
        <v>250</v>
      </c>
      <c r="H44" s="15" t="n">
        <f aca="false">R43*(1+'1. Your Debts'!$C$5/12)+IF($L$6=1,D44,0)</f>
        <v>0</v>
      </c>
      <c r="I44" s="15" t="n">
        <f aca="false">S43*(1+'1. Your Debts'!$C$6/12)+IF($L$6=2,D44,0)</f>
        <v>0</v>
      </c>
      <c r="J44" s="15" t="n">
        <f aca="false">T43*(1+'1. Your Debts'!$C$7/12)+IF($L$6=3,D44,0)</f>
        <v>0</v>
      </c>
      <c r="K44" s="15" t="n">
        <f aca="false">U43*(1+'1. Your Debts'!$C$8/12)+IF($L$6=4,D44,0)</f>
        <v>0</v>
      </c>
      <c r="L44" s="15" t="n">
        <f aca="false">V43*(1+'1. Your Debts'!$C$9/12)+IF($L$6=5,D44,0)</f>
        <v>0</v>
      </c>
      <c r="M44" s="15" t="n">
        <f aca="false">MAX(0,H44-IF('1. Your Debts'!$F$5&gt;0,MIN('1. Your Debts'!$F$5,H44),MIN(MAX(H44*'1. Your Debts'!$D$5,'1. Your Debts'!$E$5),H44)))</f>
        <v>0</v>
      </c>
      <c r="N44" s="15" t="n">
        <f aca="false">MAX(0,I44-IF('1. Your Debts'!$F$6&gt;0,MIN('1. Your Debts'!$F$6,I44),MIN(MAX(I44*'1. Your Debts'!$D$6,'1. Your Debts'!$E$6),I44)))</f>
        <v>0</v>
      </c>
      <c r="O44" s="15" t="n">
        <f aca="false">MAX(0,J44-IF('1. Your Debts'!$F$7&gt;0,MIN('1. Your Debts'!$F$7,J44),MIN(MAX(J44*'1. Your Debts'!$D$7,'1. Your Debts'!$E$7),J44)))</f>
        <v>0</v>
      </c>
      <c r="P44" s="15" t="n">
        <f aca="false">MAX(0,K44-IF('1. Your Debts'!$F$8&gt;0,MIN('1. Your Debts'!$F$8,K44),MIN(MAX(K44*'1. Your Debts'!$D$8,'1. Your Debts'!$E$8),K44)))</f>
        <v>0</v>
      </c>
      <c r="Q44" s="15" t="n">
        <f aca="false">MAX(0,L44-IF('1. Your Debts'!$F$9&gt;0,MIN('1. Your Debts'!$F$9,L44),MIN(MAX(L44*'1. Your Debts'!$D$9,'1. Your Debts'!$E$9),L44)))</f>
        <v>0</v>
      </c>
      <c r="R44" s="15" t="n">
        <f aca="false">M44-MIN(M44,MAX(0,G44-SUMPRODUCT(($M$8:$Q$8&lt;M$8)*M44:Q44)))</f>
        <v>0</v>
      </c>
      <c r="S44" s="15" t="n">
        <f aca="false">N44-MIN(N44,MAX(0,G44-SUMPRODUCT(($M$8:$Q$8&lt;N$8)*M44:Q44)))</f>
        <v>0</v>
      </c>
      <c r="T44" s="15" t="n">
        <f aca="false">O44-MIN(O44,MAX(0,G44-SUMPRODUCT(($M$8:$Q$8&lt;O$8)*M44:Q44)))</f>
        <v>0</v>
      </c>
      <c r="U44" s="15" t="n">
        <f aca="false">P44-MIN(P44,MAX(0,G44-SUMPRODUCT(($M$8:$Q$8&lt;P$8)*M44:Q44)))</f>
        <v>0</v>
      </c>
      <c r="V44" s="15" t="n">
        <f aca="false">Q44-MIN(Q44,MAX(0,G44-SUMPRODUCT(($M$8:$Q$8&lt;Q$8)*M44:Q44)))</f>
        <v>0</v>
      </c>
      <c r="W44" s="15" t="n">
        <f aca="false">(R43*'1. Your Debts'!$C$5+S43*'1. Your Debts'!$C$6+T43*'1. Your Debts'!$C$7+U43*'1. Your Debts'!$C$8+V43*'1. Your Debts'!$C$9)/12</f>
        <v>0</v>
      </c>
      <c r="X44" s="15" t="n">
        <f aca="false">Y43+W44+D44-Y44</f>
        <v>0</v>
      </c>
      <c r="Y44" s="15" t="n">
        <f aca="false">SUM(R44:V44)</f>
        <v>0</v>
      </c>
    </row>
    <row r="45" customFormat="false" ht="15" hidden="false" customHeight="false" outlineLevel="0" collapsed="false">
      <c r="A45" s="10" t="n">
        <v>35</v>
      </c>
      <c r="B45" s="15" t="n">
        <f aca="false">F44</f>
        <v>0</v>
      </c>
      <c r="C45" s="15" t="n">
        <f aca="false">IF(A45=$D$6,MIN(B45,$B$6),0)</f>
        <v>0</v>
      </c>
      <c r="D45" s="15" t="n">
        <f aca="false">IF(A45=$D$6,$B$6-C45,0)</f>
        <v>0</v>
      </c>
      <c r="E45" s="15" t="n">
        <f aca="false">MIN($H$6,MAX(0,$F$6-(B45-C45)),$J$6)</f>
        <v>0</v>
      </c>
      <c r="F45" s="15" t="n">
        <f aca="false">B45-C45+E45</f>
        <v>0</v>
      </c>
      <c r="G45" s="15" t="n">
        <f aca="false">$J$6-E45</f>
        <v>250</v>
      </c>
      <c r="H45" s="15" t="n">
        <f aca="false">R44*(1+'1. Your Debts'!$C$5/12)+IF($L$6=1,D45,0)</f>
        <v>0</v>
      </c>
      <c r="I45" s="15" t="n">
        <f aca="false">S44*(1+'1. Your Debts'!$C$6/12)+IF($L$6=2,D45,0)</f>
        <v>0</v>
      </c>
      <c r="J45" s="15" t="n">
        <f aca="false">T44*(1+'1. Your Debts'!$C$7/12)+IF($L$6=3,D45,0)</f>
        <v>0</v>
      </c>
      <c r="K45" s="15" t="n">
        <f aca="false">U44*(1+'1. Your Debts'!$C$8/12)+IF($L$6=4,D45,0)</f>
        <v>0</v>
      </c>
      <c r="L45" s="15" t="n">
        <f aca="false">V44*(1+'1. Your Debts'!$C$9/12)+IF($L$6=5,D45,0)</f>
        <v>0</v>
      </c>
      <c r="M45" s="15" t="n">
        <f aca="false">MAX(0,H45-IF('1. Your Debts'!$F$5&gt;0,MIN('1. Your Debts'!$F$5,H45),MIN(MAX(H45*'1. Your Debts'!$D$5,'1. Your Debts'!$E$5),H45)))</f>
        <v>0</v>
      </c>
      <c r="N45" s="15" t="n">
        <f aca="false">MAX(0,I45-IF('1. Your Debts'!$F$6&gt;0,MIN('1. Your Debts'!$F$6,I45),MIN(MAX(I45*'1. Your Debts'!$D$6,'1. Your Debts'!$E$6),I45)))</f>
        <v>0</v>
      </c>
      <c r="O45" s="15" t="n">
        <f aca="false">MAX(0,J45-IF('1. Your Debts'!$F$7&gt;0,MIN('1. Your Debts'!$F$7,J45),MIN(MAX(J45*'1. Your Debts'!$D$7,'1. Your Debts'!$E$7),J45)))</f>
        <v>0</v>
      </c>
      <c r="P45" s="15" t="n">
        <f aca="false">MAX(0,K45-IF('1. Your Debts'!$F$8&gt;0,MIN('1. Your Debts'!$F$8,K45),MIN(MAX(K45*'1. Your Debts'!$D$8,'1. Your Debts'!$E$8),K45)))</f>
        <v>0</v>
      </c>
      <c r="Q45" s="15" t="n">
        <f aca="false">MAX(0,L45-IF('1. Your Debts'!$F$9&gt;0,MIN('1. Your Debts'!$F$9,L45),MIN(MAX(L45*'1. Your Debts'!$D$9,'1. Your Debts'!$E$9),L45)))</f>
        <v>0</v>
      </c>
      <c r="R45" s="15" t="n">
        <f aca="false">M45-MIN(M45,MAX(0,G45-SUMPRODUCT(($M$8:$Q$8&lt;M$8)*M45:Q45)))</f>
        <v>0</v>
      </c>
      <c r="S45" s="15" t="n">
        <f aca="false">N45-MIN(N45,MAX(0,G45-SUMPRODUCT(($M$8:$Q$8&lt;N$8)*M45:Q45)))</f>
        <v>0</v>
      </c>
      <c r="T45" s="15" t="n">
        <f aca="false">O45-MIN(O45,MAX(0,G45-SUMPRODUCT(($M$8:$Q$8&lt;O$8)*M45:Q45)))</f>
        <v>0</v>
      </c>
      <c r="U45" s="15" t="n">
        <f aca="false">P45-MIN(P45,MAX(0,G45-SUMPRODUCT(($M$8:$Q$8&lt;P$8)*M45:Q45)))</f>
        <v>0</v>
      </c>
      <c r="V45" s="15" t="n">
        <f aca="false">Q45-MIN(Q45,MAX(0,G45-SUMPRODUCT(($M$8:$Q$8&lt;Q$8)*M45:Q45)))</f>
        <v>0</v>
      </c>
      <c r="W45" s="15" t="n">
        <f aca="false">(R44*'1. Your Debts'!$C$5+S44*'1. Your Debts'!$C$6+T44*'1. Your Debts'!$C$7+U44*'1. Your Debts'!$C$8+V44*'1. Your Debts'!$C$9)/12</f>
        <v>0</v>
      </c>
      <c r="X45" s="15" t="n">
        <f aca="false">Y44+W45+D45-Y45</f>
        <v>0</v>
      </c>
      <c r="Y45" s="15" t="n">
        <f aca="false">SUM(R45:V45)</f>
        <v>0</v>
      </c>
    </row>
    <row r="46" customFormat="false" ht="15" hidden="false" customHeight="false" outlineLevel="0" collapsed="false">
      <c r="A46" s="10" t="n">
        <v>36</v>
      </c>
      <c r="B46" s="15" t="n">
        <f aca="false">F45</f>
        <v>0</v>
      </c>
      <c r="C46" s="15" t="n">
        <f aca="false">IF(A46=$D$6,MIN(B46,$B$6),0)</f>
        <v>0</v>
      </c>
      <c r="D46" s="15" t="n">
        <f aca="false">IF(A46=$D$6,$B$6-C46,0)</f>
        <v>0</v>
      </c>
      <c r="E46" s="15" t="n">
        <f aca="false">MIN($H$6,MAX(0,$F$6-(B46-C46)),$J$6)</f>
        <v>0</v>
      </c>
      <c r="F46" s="15" t="n">
        <f aca="false">B46-C46+E46</f>
        <v>0</v>
      </c>
      <c r="G46" s="15" t="n">
        <f aca="false">$J$6-E46</f>
        <v>250</v>
      </c>
      <c r="H46" s="15" t="n">
        <f aca="false">R45*(1+'1. Your Debts'!$C$5/12)+IF($L$6=1,D46,0)</f>
        <v>0</v>
      </c>
      <c r="I46" s="15" t="n">
        <f aca="false">S45*(1+'1. Your Debts'!$C$6/12)+IF($L$6=2,D46,0)</f>
        <v>0</v>
      </c>
      <c r="J46" s="15" t="n">
        <f aca="false">T45*(1+'1. Your Debts'!$C$7/12)+IF($L$6=3,D46,0)</f>
        <v>0</v>
      </c>
      <c r="K46" s="15" t="n">
        <f aca="false">U45*(1+'1. Your Debts'!$C$8/12)+IF($L$6=4,D46,0)</f>
        <v>0</v>
      </c>
      <c r="L46" s="15" t="n">
        <f aca="false">V45*(1+'1. Your Debts'!$C$9/12)+IF($L$6=5,D46,0)</f>
        <v>0</v>
      </c>
      <c r="M46" s="15" t="n">
        <f aca="false">MAX(0,H46-IF('1. Your Debts'!$F$5&gt;0,MIN('1. Your Debts'!$F$5,H46),MIN(MAX(H46*'1. Your Debts'!$D$5,'1. Your Debts'!$E$5),H46)))</f>
        <v>0</v>
      </c>
      <c r="N46" s="15" t="n">
        <f aca="false">MAX(0,I46-IF('1. Your Debts'!$F$6&gt;0,MIN('1. Your Debts'!$F$6,I46),MIN(MAX(I46*'1. Your Debts'!$D$6,'1. Your Debts'!$E$6),I46)))</f>
        <v>0</v>
      </c>
      <c r="O46" s="15" t="n">
        <f aca="false">MAX(0,J46-IF('1. Your Debts'!$F$7&gt;0,MIN('1. Your Debts'!$F$7,J46),MIN(MAX(J46*'1. Your Debts'!$D$7,'1. Your Debts'!$E$7),J46)))</f>
        <v>0</v>
      </c>
      <c r="P46" s="15" t="n">
        <f aca="false">MAX(0,K46-IF('1. Your Debts'!$F$8&gt;0,MIN('1. Your Debts'!$F$8,K46),MIN(MAX(K46*'1. Your Debts'!$D$8,'1. Your Debts'!$E$8),K46)))</f>
        <v>0</v>
      </c>
      <c r="Q46" s="15" t="n">
        <f aca="false">MAX(0,L46-IF('1. Your Debts'!$F$9&gt;0,MIN('1. Your Debts'!$F$9,L46),MIN(MAX(L46*'1. Your Debts'!$D$9,'1. Your Debts'!$E$9),L46)))</f>
        <v>0</v>
      </c>
      <c r="R46" s="15" t="n">
        <f aca="false">M46-MIN(M46,MAX(0,G46-SUMPRODUCT(($M$8:$Q$8&lt;M$8)*M46:Q46)))</f>
        <v>0</v>
      </c>
      <c r="S46" s="15" t="n">
        <f aca="false">N46-MIN(N46,MAX(0,G46-SUMPRODUCT(($M$8:$Q$8&lt;N$8)*M46:Q46)))</f>
        <v>0</v>
      </c>
      <c r="T46" s="15" t="n">
        <f aca="false">O46-MIN(O46,MAX(0,G46-SUMPRODUCT(($M$8:$Q$8&lt;O$8)*M46:Q46)))</f>
        <v>0</v>
      </c>
      <c r="U46" s="15" t="n">
        <f aca="false">P46-MIN(P46,MAX(0,G46-SUMPRODUCT(($M$8:$Q$8&lt;P$8)*M46:Q46)))</f>
        <v>0</v>
      </c>
      <c r="V46" s="15" t="n">
        <f aca="false">Q46-MIN(Q46,MAX(0,G46-SUMPRODUCT(($M$8:$Q$8&lt;Q$8)*M46:Q46)))</f>
        <v>0</v>
      </c>
      <c r="W46" s="15" t="n">
        <f aca="false">(R45*'1. Your Debts'!$C$5+S45*'1. Your Debts'!$C$6+T45*'1. Your Debts'!$C$7+U45*'1. Your Debts'!$C$8+V45*'1. Your Debts'!$C$9)/12</f>
        <v>0</v>
      </c>
      <c r="X46" s="15" t="n">
        <f aca="false">Y45+W46+D46-Y46</f>
        <v>0</v>
      </c>
      <c r="Y46" s="15" t="n">
        <f aca="false">SUM(R46:V46)</f>
        <v>0</v>
      </c>
    </row>
    <row r="47" customFormat="false" ht="15" hidden="false" customHeight="false" outlineLevel="0" collapsed="false">
      <c r="A47" s="10" t="n">
        <v>37</v>
      </c>
      <c r="B47" s="15" t="n">
        <f aca="false">F46</f>
        <v>0</v>
      </c>
      <c r="C47" s="15" t="n">
        <f aca="false">IF(A47=$D$6,MIN(B47,$B$6),0)</f>
        <v>0</v>
      </c>
      <c r="D47" s="15" t="n">
        <f aca="false">IF(A47=$D$6,$B$6-C47,0)</f>
        <v>0</v>
      </c>
      <c r="E47" s="15" t="n">
        <f aca="false">MIN($H$6,MAX(0,$F$6-(B47-C47)),$J$6)</f>
        <v>0</v>
      </c>
      <c r="F47" s="15" t="n">
        <f aca="false">B47-C47+E47</f>
        <v>0</v>
      </c>
      <c r="G47" s="15" t="n">
        <f aca="false">$J$6-E47</f>
        <v>250</v>
      </c>
      <c r="H47" s="15" t="n">
        <f aca="false">R46*(1+'1. Your Debts'!$C$5/12)+IF($L$6=1,D47,0)</f>
        <v>0</v>
      </c>
      <c r="I47" s="15" t="n">
        <f aca="false">S46*(1+'1. Your Debts'!$C$6/12)+IF($L$6=2,D47,0)</f>
        <v>0</v>
      </c>
      <c r="J47" s="15" t="n">
        <f aca="false">T46*(1+'1. Your Debts'!$C$7/12)+IF($L$6=3,D47,0)</f>
        <v>0</v>
      </c>
      <c r="K47" s="15" t="n">
        <f aca="false">U46*(1+'1. Your Debts'!$C$8/12)+IF($L$6=4,D47,0)</f>
        <v>0</v>
      </c>
      <c r="L47" s="15" t="n">
        <f aca="false">V46*(1+'1. Your Debts'!$C$9/12)+IF($L$6=5,D47,0)</f>
        <v>0</v>
      </c>
      <c r="M47" s="15" t="n">
        <f aca="false">MAX(0,H47-IF('1. Your Debts'!$F$5&gt;0,MIN('1. Your Debts'!$F$5,H47),MIN(MAX(H47*'1. Your Debts'!$D$5,'1. Your Debts'!$E$5),H47)))</f>
        <v>0</v>
      </c>
      <c r="N47" s="15" t="n">
        <f aca="false">MAX(0,I47-IF('1. Your Debts'!$F$6&gt;0,MIN('1. Your Debts'!$F$6,I47),MIN(MAX(I47*'1. Your Debts'!$D$6,'1. Your Debts'!$E$6),I47)))</f>
        <v>0</v>
      </c>
      <c r="O47" s="15" t="n">
        <f aca="false">MAX(0,J47-IF('1. Your Debts'!$F$7&gt;0,MIN('1. Your Debts'!$F$7,J47),MIN(MAX(J47*'1. Your Debts'!$D$7,'1. Your Debts'!$E$7),J47)))</f>
        <v>0</v>
      </c>
      <c r="P47" s="15" t="n">
        <f aca="false">MAX(0,K47-IF('1. Your Debts'!$F$8&gt;0,MIN('1. Your Debts'!$F$8,K47),MIN(MAX(K47*'1. Your Debts'!$D$8,'1. Your Debts'!$E$8),K47)))</f>
        <v>0</v>
      </c>
      <c r="Q47" s="15" t="n">
        <f aca="false">MAX(0,L47-IF('1. Your Debts'!$F$9&gt;0,MIN('1. Your Debts'!$F$9,L47),MIN(MAX(L47*'1. Your Debts'!$D$9,'1. Your Debts'!$E$9),L47)))</f>
        <v>0</v>
      </c>
      <c r="R47" s="15" t="n">
        <f aca="false">M47-MIN(M47,MAX(0,G47-SUMPRODUCT(($M$8:$Q$8&lt;M$8)*M47:Q47)))</f>
        <v>0</v>
      </c>
      <c r="S47" s="15" t="n">
        <f aca="false">N47-MIN(N47,MAX(0,G47-SUMPRODUCT(($M$8:$Q$8&lt;N$8)*M47:Q47)))</f>
        <v>0</v>
      </c>
      <c r="T47" s="15" t="n">
        <f aca="false">O47-MIN(O47,MAX(0,G47-SUMPRODUCT(($M$8:$Q$8&lt;O$8)*M47:Q47)))</f>
        <v>0</v>
      </c>
      <c r="U47" s="15" t="n">
        <f aca="false">P47-MIN(P47,MAX(0,G47-SUMPRODUCT(($M$8:$Q$8&lt;P$8)*M47:Q47)))</f>
        <v>0</v>
      </c>
      <c r="V47" s="15" t="n">
        <f aca="false">Q47-MIN(Q47,MAX(0,G47-SUMPRODUCT(($M$8:$Q$8&lt;Q$8)*M47:Q47)))</f>
        <v>0</v>
      </c>
      <c r="W47" s="15" t="n">
        <f aca="false">(R46*'1. Your Debts'!$C$5+S46*'1. Your Debts'!$C$6+T46*'1. Your Debts'!$C$7+U46*'1. Your Debts'!$C$8+V46*'1. Your Debts'!$C$9)/12</f>
        <v>0</v>
      </c>
      <c r="X47" s="15" t="n">
        <f aca="false">Y46+W47+D47-Y47</f>
        <v>0</v>
      </c>
      <c r="Y47" s="15" t="n">
        <f aca="false">SUM(R47:V47)</f>
        <v>0</v>
      </c>
    </row>
    <row r="48" customFormat="false" ht="15" hidden="false" customHeight="false" outlineLevel="0" collapsed="false">
      <c r="A48" s="10" t="n">
        <v>38</v>
      </c>
      <c r="B48" s="15" t="n">
        <f aca="false">F47</f>
        <v>0</v>
      </c>
      <c r="C48" s="15" t="n">
        <f aca="false">IF(A48=$D$6,MIN(B48,$B$6),0)</f>
        <v>0</v>
      </c>
      <c r="D48" s="15" t="n">
        <f aca="false">IF(A48=$D$6,$B$6-C48,0)</f>
        <v>0</v>
      </c>
      <c r="E48" s="15" t="n">
        <f aca="false">MIN($H$6,MAX(0,$F$6-(B48-C48)),$J$6)</f>
        <v>0</v>
      </c>
      <c r="F48" s="15" t="n">
        <f aca="false">B48-C48+E48</f>
        <v>0</v>
      </c>
      <c r="G48" s="15" t="n">
        <f aca="false">$J$6-E48</f>
        <v>250</v>
      </c>
      <c r="H48" s="15" t="n">
        <f aca="false">R47*(1+'1. Your Debts'!$C$5/12)+IF($L$6=1,D48,0)</f>
        <v>0</v>
      </c>
      <c r="I48" s="15" t="n">
        <f aca="false">S47*(1+'1. Your Debts'!$C$6/12)+IF($L$6=2,D48,0)</f>
        <v>0</v>
      </c>
      <c r="J48" s="15" t="n">
        <f aca="false">T47*(1+'1. Your Debts'!$C$7/12)+IF($L$6=3,D48,0)</f>
        <v>0</v>
      </c>
      <c r="K48" s="15" t="n">
        <f aca="false">U47*(1+'1. Your Debts'!$C$8/12)+IF($L$6=4,D48,0)</f>
        <v>0</v>
      </c>
      <c r="L48" s="15" t="n">
        <f aca="false">V47*(1+'1. Your Debts'!$C$9/12)+IF($L$6=5,D48,0)</f>
        <v>0</v>
      </c>
      <c r="M48" s="15" t="n">
        <f aca="false">MAX(0,H48-IF('1. Your Debts'!$F$5&gt;0,MIN('1. Your Debts'!$F$5,H48),MIN(MAX(H48*'1. Your Debts'!$D$5,'1. Your Debts'!$E$5),H48)))</f>
        <v>0</v>
      </c>
      <c r="N48" s="15" t="n">
        <f aca="false">MAX(0,I48-IF('1. Your Debts'!$F$6&gt;0,MIN('1. Your Debts'!$F$6,I48),MIN(MAX(I48*'1. Your Debts'!$D$6,'1. Your Debts'!$E$6),I48)))</f>
        <v>0</v>
      </c>
      <c r="O48" s="15" t="n">
        <f aca="false">MAX(0,J48-IF('1. Your Debts'!$F$7&gt;0,MIN('1. Your Debts'!$F$7,J48),MIN(MAX(J48*'1. Your Debts'!$D$7,'1. Your Debts'!$E$7),J48)))</f>
        <v>0</v>
      </c>
      <c r="P48" s="15" t="n">
        <f aca="false">MAX(0,K48-IF('1. Your Debts'!$F$8&gt;0,MIN('1. Your Debts'!$F$8,K48),MIN(MAX(K48*'1. Your Debts'!$D$8,'1. Your Debts'!$E$8),K48)))</f>
        <v>0</v>
      </c>
      <c r="Q48" s="15" t="n">
        <f aca="false">MAX(0,L48-IF('1. Your Debts'!$F$9&gt;0,MIN('1. Your Debts'!$F$9,L48),MIN(MAX(L48*'1. Your Debts'!$D$9,'1. Your Debts'!$E$9),L48)))</f>
        <v>0</v>
      </c>
      <c r="R48" s="15" t="n">
        <f aca="false">M48-MIN(M48,MAX(0,G48-SUMPRODUCT(($M$8:$Q$8&lt;M$8)*M48:Q48)))</f>
        <v>0</v>
      </c>
      <c r="S48" s="15" t="n">
        <f aca="false">N48-MIN(N48,MAX(0,G48-SUMPRODUCT(($M$8:$Q$8&lt;N$8)*M48:Q48)))</f>
        <v>0</v>
      </c>
      <c r="T48" s="15" t="n">
        <f aca="false">O48-MIN(O48,MAX(0,G48-SUMPRODUCT(($M$8:$Q$8&lt;O$8)*M48:Q48)))</f>
        <v>0</v>
      </c>
      <c r="U48" s="15" t="n">
        <f aca="false">P48-MIN(P48,MAX(0,G48-SUMPRODUCT(($M$8:$Q$8&lt;P$8)*M48:Q48)))</f>
        <v>0</v>
      </c>
      <c r="V48" s="15" t="n">
        <f aca="false">Q48-MIN(Q48,MAX(0,G48-SUMPRODUCT(($M$8:$Q$8&lt;Q$8)*M48:Q48)))</f>
        <v>0</v>
      </c>
      <c r="W48" s="15" t="n">
        <f aca="false">(R47*'1. Your Debts'!$C$5+S47*'1. Your Debts'!$C$6+T47*'1. Your Debts'!$C$7+U47*'1. Your Debts'!$C$8+V47*'1. Your Debts'!$C$9)/12</f>
        <v>0</v>
      </c>
      <c r="X48" s="15" t="n">
        <f aca="false">Y47+W48+D48-Y48</f>
        <v>0</v>
      </c>
      <c r="Y48" s="15" t="n">
        <f aca="false">SUM(R48:V48)</f>
        <v>0</v>
      </c>
    </row>
    <row r="49" customFormat="false" ht="15" hidden="false" customHeight="false" outlineLevel="0" collapsed="false">
      <c r="A49" s="10" t="n">
        <v>39</v>
      </c>
      <c r="B49" s="15" t="n">
        <f aca="false">F48</f>
        <v>0</v>
      </c>
      <c r="C49" s="15" t="n">
        <f aca="false">IF(A49=$D$6,MIN(B49,$B$6),0)</f>
        <v>0</v>
      </c>
      <c r="D49" s="15" t="n">
        <f aca="false">IF(A49=$D$6,$B$6-C49,0)</f>
        <v>0</v>
      </c>
      <c r="E49" s="15" t="n">
        <f aca="false">MIN($H$6,MAX(0,$F$6-(B49-C49)),$J$6)</f>
        <v>0</v>
      </c>
      <c r="F49" s="15" t="n">
        <f aca="false">B49-C49+E49</f>
        <v>0</v>
      </c>
      <c r="G49" s="15" t="n">
        <f aca="false">$J$6-E49</f>
        <v>250</v>
      </c>
      <c r="H49" s="15" t="n">
        <f aca="false">R48*(1+'1. Your Debts'!$C$5/12)+IF($L$6=1,D49,0)</f>
        <v>0</v>
      </c>
      <c r="I49" s="15" t="n">
        <f aca="false">S48*(1+'1. Your Debts'!$C$6/12)+IF($L$6=2,D49,0)</f>
        <v>0</v>
      </c>
      <c r="J49" s="15" t="n">
        <f aca="false">T48*(1+'1. Your Debts'!$C$7/12)+IF($L$6=3,D49,0)</f>
        <v>0</v>
      </c>
      <c r="K49" s="15" t="n">
        <f aca="false">U48*(1+'1. Your Debts'!$C$8/12)+IF($L$6=4,D49,0)</f>
        <v>0</v>
      </c>
      <c r="L49" s="15" t="n">
        <f aca="false">V48*(1+'1. Your Debts'!$C$9/12)+IF($L$6=5,D49,0)</f>
        <v>0</v>
      </c>
      <c r="M49" s="15" t="n">
        <f aca="false">MAX(0,H49-IF('1. Your Debts'!$F$5&gt;0,MIN('1. Your Debts'!$F$5,H49),MIN(MAX(H49*'1. Your Debts'!$D$5,'1. Your Debts'!$E$5),H49)))</f>
        <v>0</v>
      </c>
      <c r="N49" s="15" t="n">
        <f aca="false">MAX(0,I49-IF('1. Your Debts'!$F$6&gt;0,MIN('1. Your Debts'!$F$6,I49),MIN(MAX(I49*'1. Your Debts'!$D$6,'1. Your Debts'!$E$6),I49)))</f>
        <v>0</v>
      </c>
      <c r="O49" s="15" t="n">
        <f aca="false">MAX(0,J49-IF('1. Your Debts'!$F$7&gt;0,MIN('1. Your Debts'!$F$7,J49),MIN(MAX(J49*'1. Your Debts'!$D$7,'1. Your Debts'!$E$7),J49)))</f>
        <v>0</v>
      </c>
      <c r="P49" s="15" t="n">
        <f aca="false">MAX(0,K49-IF('1. Your Debts'!$F$8&gt;0,MIN('1. Your Debts'!$F$8,K49),MIN(MAX(K49*'1. Your Debts'!$D$8,'1. Your Debts'!$E$8),K49)))</f>
        <v>0</v>
      </c>
      <c r="Q49" s="15" t="n">
        <f aca="false">MAX(0,L49-IF('1. Your Debts'!$F$9&gt;0,MIN('1. Your Debts'!$F$9,L49),MIN(MAX(L49*'1. Your Debts'!$D$9,'1. Your Debts'!$E$9),L49)))</f>
        <v>0</v>
      </c>
      <c r="R49" s="15" t="n">
        <f aca="false">M49-MIN(M49,MAX(0,G49-SUMPRODUCT(($M$8:$Q$8&lt;M$8)*M49:Q49)))</f>
        <v>0</v>
      </c>
      <c r="S49" s="15" t="n">
        <f aca="false">N49-MIN(N49,MAX(0,G49-SUMPRODUCT(($M$8:$Q$8&lt;N$8)*M49:Q49)))</f>
        <v>0</v>
      </c>
      <c r="T49" s="15" t="n">
        <f aca="false">O49-MIN(O49,MAX(0,G49-SUMPRODUCT(($M$8:$Q$8&lt;O$8)*M49:Q49)))</f>
        <v>0</v>
      </c>
      <c r="U49" s="15" t="n">
        <f aca="false">P49-MIN(P49,MAX(0,G49-SUMPRODUCT(($M$8:$Q$8&lt;P$8)*M49:Q49)))</f>
        <v>0</v>
      </c>
      <c r="V49" s="15" t="n">
        <f aca="false">Q49-MIN(Q49,MAX(0,G49-SUMPRODUCT(($M$8:$Q$8&lt;Q$8)*M49:Q49)))</f>
        <v>0</v>
      </c>
      <c r="W49" s="15" t="n">
        <f aca="false">(R48*'1. Your Debts'!$C$5+S48*'1. Your Debts'!$C$6+T48*'1. Your Debts'!$C$7+U48*'1. Your Debts'!$C$8+V48*'1. Your Debts'!$C$9)/12</f>
        <v>0</v>
      </c>
      <c r="X49" s="15" t="n">
        <f aca="false">Y48+W49+D49-Y49</f>
        <v>0</v>
      </c>
      <c r="Y49" s="15" t="n">
        <f aca="false">SUM(R49:V49)</f>
        <v>0</v>
      </c>
    </row>
    <row r="50" customFormat="false" ht="15" hidden="false" customHeight="false" outlineLevel="0" collapsed="false">
      <c r="A50" s="10" t="n">
        <v>40</v>
      </c>
      <c r="B50" s="15" t="n">
        <f aca="false">F49</f>
        <v>0</v>
      </c>
      <c r="C50" s="15" t="n">
        <f aca="false">IF(A50=$D$6,MIN(B50,$B$6),0)</f>
        <v>0</v>
      </c>
      <c r="D50" s="15" t="n">
        <f aca="false">IF(A50=$D$6,$B$6-C50,0)</f>
        <v>0</v>
      </c>
      <c r="E50" s="15" t="n">
        <f aca="false">MIN($H$6,MAX(0,$F$6-(B50-C50)),$J$6)</f>
        <v>0</v>
      </c>
      <c r="F50" s="15" t="n">
        <f aca="false">B50-C50+E50</f>
        <v>0</v>
      </c>
      <c r="G50" s="15" t="n">
        <f aca="false">$J$6-E50</f>
        <v>250</v>
      </c>
      <c r="H50" s="15" t="n">
        <f aca="false">R49*(1+'1. Your Debts'!$C$5/12)+IF($L$6=1,D50,0)</f>
        <v>0</v>
      </c>
      <c r="I50" s="15" t="n">
        <f aca="false">S49*(1+'1. Your Debts'!$C$6/12)+IF($L$6=2,D50,0)</f>
        <v>0</v>
      </c>
      <c r="J50" s="15" t="n">
        <f aca="false">T49*(1+'1. Your Debts'!$C$7/12)+IF($L$6=3,D50,0)</f>
        <v>0</v>
      </c>
      <c r="K50" s="15" t="n">
        <f aca="false">U49*(1+'1. Your Debts'!$C$8/12)+IF($L$6=4,D50,0)</f>
        <v>0</v>
      </c>
      <c r="L50" s="15" t="n">
        <f aca="false">V49*(1+'1. Your Debts'!$C$9/12)+IF($L$6=5,D50,0)</f>
        <v>0</v>
      </c>
      <c r="M50" s="15" t="n">
        <f aca="false">MAX(0,H50-IF('1. Your Debts'!$F$5&gt;0,MIN('1. Your Debts'!$F$5,H50),MIN(MAX(H50*'1. Your Debts'!$D$5,'1. Your Debts'!$E$5),H50)))</f>
        <v>0</v>
      </c>
      <c r="N50" s="15" t="n">
        <f aca="false">MAX(0,I50-IF('1. Your Debts'!$F$6&gt;0,MIN('1. Your Debts'!$F$6,I50),MIN(MAX(I50*'1. Your Debts'!$D$6,'1. Your Debts'!$E$6),I50)))</f>
        <v>0</v>
      </c>
      <c r="O50" s="15" t="n">
        <f aca="false">MAX(0,J50-IF('1. Your Debts'!$F$7&gt;0,MIN('1. Your Debts'!$F$7,J50),MIN(MAX(J50*'1. Your Debts'!$D$7,'1. Your Debts'!$E$7),J50)))</f>
        <v>0</v>
      </c>
      <c r="P50" s="15" t="n">
        <f aca="false">MAX(0,K50-IF('1. Your Debts'!$F$8&gt;0,MIN('1. Your Debts'!$F$8,K50),MIN(MAX(K50*'1. Your Debts'!$D$8,'1. Your Debts'!$E$8),K50)))</f>
        <v>0</v>
      </c>
      <c r="Q50" s="15" t="n">
        <f aca="false">MAX(0,L50-IF('1. Your Debts'!$F$9&gt;0,MIN('1. Your Debts'!$F$9,L50),MIN(MAX(L50*'1. Your Debts'!$D$9,'1. Your Debts'!$E$9),L50)))</f>
        <v>0</v>
      </c>
      <c r="R50" s="15" t="n">
        <f aca="false">M50-MIN(M50,MAX(0,G50-SUMPRODUCT(($M$8:$Q$8&lt;M$8)*M50:Q50)))</f>
        <v>0</v>
      </c>
      <c r="S50" s="15" t="n">
        <f aca="false">N50-MIN(N50,MAX(0,G50-SUMPRODUCT(($M$8:$Q$8&lt;N$8)*M50:Q50)))</f>
        <v>0</v>
      </c>
      <c r="T50" s="15" t="n">
        <f aca="false">O50-MIN(O50,MAX(0,G50-SUMPRODUCT(($M$8:$Q$8&lt;O$8)*M50:Q50)))</f>
        <v>0</v>
      </c>
      <c r="U50" s="15" t="n">
        <f aca="false">P50-MIN(P50,MAX(0,G50-SUMPRODUCT(($M$8:$Q$8&lt;P$8)*M50:Q50)))</f>
        <v>0</v>
      </c>
      <c r="V50" s="15" t="n">
        <f aca="false">Q50-MIN(Q50,MAX(0,G50-SUMPRODUCT(($M$8:$Q$8&lt;Q$8)*M50:Q50)))</f>
        <v>0</v>
      </c>
      <c r="W50" s="15" t="n">
        <f aca="false">(R49*'1. Your Debts'!$C$5+S49*'1. Your Debts'!$C$6+T49*'1. Your Debts'!$C$7+U49*'1. Your Debts'!$C$8+V49*'1. Your Debts'!$C$9)/12</f>
        <v>0</v>
      </c>
      <c r="X50" s="15" t="n">
        <f aca="false">Y49+W50+D50-Y50</f>
        <v>0</v>
      </c>
      <c r="Y50" s="15" t="n">
        <f aca="false">SUM(R50:V50)</f>
        <v>0</v>
      </c>
    </row>
    <row r="51" customFormat="false" ht="15" hidden="false" customHeight="false" outlineLevel="0" collapsed="false">
      <c r="A51" s="10" t="n">
        <v>41</v>
      </c>
      <c r="B51" s="15" t="n">
        <f aca="false">F50</f>
        <v>0</v>
      </c>
      <c r="C51" s="15" t="n">
        <f aca="false">IF(A51=$D$6,MIN(B51,$B$6),0)</f>
        <v>0</v>
      </c>
      <c r="D51" s="15" t="n">
        <f aca="false">IF(A51=$D$6,$B$6-C51,0)</f>
        <v>0</v>
      </c>
      <c r="E51" s="15" t="n">
        <f aca="false">MIN($H$6,MAX(0,$F$6-(B51-C51)),$J$6)</f>
        <v>0</v>
      </c>
      <c r="F51" s="15" t="n">
        <f aca="false">B51-C51+E51</f>
        <v>0</v>
      </c>
      <c r="G51" s="15" t="n">
        <f aca="false">$J$6-E51</f>
        <v>250</v>
      </c>
      <c r="H51" s="15" t="n">
        <f aca="false">R50*(1+'1. Your Debts'!$C$5/12)+IF($L$6=1,D51,0)</f>
        <v>0</v>
      </c>
      <c r="I51" s="15" t="n">
        <f aca="false">S50*(1+'1. Your Debts'!$C$6/12)+IF($L$6=2,D51,0)</f>
        <v>0</v>
      </c>
      <c r="J51" s="15" t="n">
        <f aca="false">T50*(1+'1. Your Debts'!$C$7/12)+IF($L$6=3,D51,0)</f>
        <v>0</v>
      </c>
      <c r="K51" s="15" t="n">
        <f aca="false">U50*(1+'1. Your Debts'!$C$8/12)+IF($L$6=4,D51,0)</f>
        <v>0</v>
      </c>
      <c r="L51" s="15" t="n">
        <f aca="false">V50*(1+'1. Your Debts'!$C$9/12)+IF($L$6=5,D51,0)</f>
        <v>0</v>
      </c>
      <c r="M51" s="15" t="n">
        <f aca="false">MAX(0,H51-IF('1. Your Debts'!$F$5&gt;0,MIN('1. Your Debts'!$F$5,H51),MIN(MAX(H51*'1. Your Debts'!$D$5,'1. Your Debts'!$E$5),H51)))</f>
        <v>0</v>
      </c>
      <c r="N51" s="15" t="n">
        <f aca="false">MAX(0,I51-IF('1. Your Debts'!$F$6&gt;0,MIN('1. Your Debts'!$F$6,I51),MIN(MAX(I51*'1. Your Debts'!$D$6,'1. Your Debts'!$E$6),I51)))</f>
        <v>0</v>
      </c>
      <c r="O51" s="15" t="n">
        <f aca="false">MAX(0,J51-IF('1. Your Debts'!$F$7&gt;0,MIN('1. Your Debts'!$F$7,J51),MIN(MAX(J51*'1. Your Debts'!$D$7,'1. Your Debts'!$E$7),J51)))</f>
        <v>0</v>
      </c>
      <c r="P51" s="15" t="n">
        <f aca="false">MAX(0,K51-IF('1. Your Debts'!$F$8&gt;0,MIN('1. Your Debts'!$F$8,K51),MIN(MAX(K51*'1. Your Debts'!$D$8,'1. Your Debts'!$E$8),K51)))</f>
        <v>0</v>
      </c>
      <c r="Q51" s="15" t="n">
        <f aca="false">MAX(0,L51-IF('1. Your Debts'!$F$9&gt;0,MIN('1. Your Debts'!$F$9,L51),MIN(MAX(L51*'1. Your Debts'!$D$9,'1. Your Debts'!$E$9),L51)))</f>
        <v>0</v>
      </c>
      <c r="R51" s="15" t="n">
        <f aca="false">M51-MIN(M51,MAX(0,G51-SUMPRODUCT(($M$8:$Q$8&lt;M$8)*M51:Q51)))</f>
        <v>0</v>
      </c>
      <c r="S51" s="15" t="n">
        <f aca="false">N51-MIN(N51,MAX(0,G51-SUMPRODUCT(($M$8:$Q$8&lt;N$8)*M51:Q51)))</f>
        <v>0</v>
      </c>
      <c r="T51" s="15" t="n">
        <f aca="false">O51-MIN(O51,MAX(0,G51-SUMPRODUCT(($M$8:$Q$8&lt;O$8)*M51:Q51)))</f>
        <v>0</v>
      </c>
      <c r="U51" s="15" t="n">
        <f aca="false">P51-MIN(P51,MAX(0,G51-SUMPRODUCT(($M$8:$Q$8&lt;P$8)*M51:Q51)))</f>
        <v>0</v>
      </c>
      <c r="V51" s="15" t="n">
        <f aca="false">Q51-MIN(Q51,MAX(0,G51-SUMPRODUCT(($M$8:$Q$8&lt;Q$8)*M51:Q51)))</f>
        <v>0</v>
      </c>
      <c r="W51" s="15" t="n">
        <f aca="false">(R50*'1. Your Debts'!$C$5+S50*'1. Your Debts'!$C$6+T50*'1. Your Debts'!$C$7+U50*'1. Your Debts'!$C$8+V50*'1. Your Debts'!$C$9)/12</f>
        <v>0</v>
      </c>
      <c r="X51" s="15" t="n">
        <f aca="false">Y50+W51+D51-Y51</f>
        <v>0</v>
      </c>
      <c r="Y51" s="15" t="n">
        <f aca="false">SUM(R51:V51)</f>
        <v>0</v>
      </c>
    </row>
    <row r="52" customFormat="false" ht="15" hidden="false" customHeight="false" outlineLevel="0" collapsed="false">
      <c r="A52" s="10" t="n">
        <v>42</v>
      </c>
      <c r="B52" s="15" t="n">
        <f aca="false">F51</f>
        <v>0</v>
      </c>
      <c r="C52" s="15" t="n">
        <f aca="false">IF(A52=$D$6,MIN(B52,$B$6),0)</f>
        <v>0</v>
      </c>
      <c r="D52" s="15" t="n">
        <f aca="false">IF(A52=$D$6,$B$6-C52,0)</f>
        <v>0</v>
      </c>
      <c r="E52" s="15" t="n">
        <f aca="false">MIN($H$6,MAX(0,$F$6-(B52-C52)),$J$6)</f>
        <v>0</v>
      </c>
      <c r="F52" s="15" t="n">
        <f aca="false">B52-C52+E52</f>
        <v>0</v>
      </c>
      <c r="G52" s="15" t="n">
        <f aca="false">$J$6-E52</f>
        <v>250</v>
      </c>
      <c r="H52" s="15" t="n">
        <f aca="false">R51*(1+'1. Your Debts'!$C$5/12)+IF($L$6=1,D52,0)</f>
        <v>0</v>
      </c>
      <c r="I52" s="15" t="n">
        <f aca="false">S51*(1+'1. Your Debts'!$C$6/12)+IF($L$6=2,D52,0)</f>
        <v>0</v>
      </c>
      <c r="J52" s="15" t="n">
        <f aca="false">T51*(1+'1. Your Debts'!$C$7/12)+IF($L$6=3,D52,0)</f>
        <v>0</v>
      </c>
      <c r="K52" s="15" t="n">
        <f aca="false">U51*(1+'1. Your Debts'!$C$8/12)+IF($L$6=4,D52,0)</f>
        <v>0</v>
      </c>
      <c r="L52" s="15" t="n">
        <f aca="false">V51*(1+'1. Your Debts'!$C$9/12)+IF($L$6=5,D52,0)</f>
        <v>0</v>
      </c>
      <c r="M52" s="15" t="n">
        <f aca="false">MAX(0,H52-IF('1. Your Debts'!$F$5&gt;0,MIN('1. Your Debts'!$F$5,H52),MIN(MAX(H52*'1. Your Debts'!$D$5,'1. Your Debts'!$E$5),H52)))</f>
        <v>0</v>
      </c>
      <c r="N52" s="15" t="n">
        <f aca="false">MAX(0,I52-IF('1. Your Debts'!$F$6&gt;0,MIN('1. Your Debts'!$F$6,I52),MIN(MAX(I52*'1. Your Debts'!$D$6,'1. Your Debts'!$E$6),I52)))</f>
        <v>0</v>
      </c>
      <c r="O52" s="15" t="n">
        <f aca="false">MAX(0,J52-IF('1. Your Debts'!$F$7&gt;0,MIN('1. Your Debts'!$F$7,J52),MIN(MAX(J52*'1. Your Debts'!$D$7,'1. Your Debts'!$E$7),J52)))</f>
        <v>0</v>
      </c>
      <c r="P52" s="15" t="n">
        <f aca="false">MAX(0,K52-IF('1. Your Debts'!$F$8&gt;0,MIN('1. Your Debts'!$F$8,K52),MIN(MAX(K52*'1. Your Debts'!$D$8,'1. Your Debts'!$E$8),K52)))</f>
        <v>0</v>
      </c>
      <c r="Q52" s="15" t="n">
        <f aca="false">MAX(0,L52-IF('1. Your Debts'!$F$9&gt;0,MIN('1. Your Debts'!$F$9,L52),MIN(MAX(L52*'1. Your Debts'!$D$9,'1. Your Debts'!$E$9),L52)))</f>
        <v>0</v>
      </c>
      <c r="R52" s="15" t="n">
        <f aca="false">M52-MIN(M52,MAX(0,G52-SUMPRODUCT(($M$8:$Q$8&lt;M$8)*M52:Q52)))</f>
        <v>0</v>
      </c>
      <c r="S52" s="15" t="n">
        <f aca="false">N52-MIN(N52,MAX(0,G52-SUMPRODUCT(($M$8:$Q$8&lt;N$8)*M52:Q52)))</f>
        <v>0</v>
      </c>
      <c r="T52" s="15" t="n">
        <f aca="false">O52-MIN(O52,MAX(0,G52-SUMPRODUCT(($M$8:$Q$8&lt;O$8)*M52:Q52)))</f>
        <v>0</v>
      </c>
      <c r="U52" s="15" t="n">
        <f aca="false">P52-MIN(P52,MAX(0,G52-SUMPRODUCT(($M$8:$Q$8&lt;P$8)*M52:Q52)))</f>
        <v>0</v>
      </c>
      <c r="V52" s="15" t="n">
        <f aca="false">Q52-MIN(Q52,MAX(0,G52-SUMPRODUCT(($M$8:$Q$8&lt;Q$8)*M52:Q52)))</f>
        <v>0</v>
      </c>
      <c r="W52" s="15" t="n">
        <f aca="false">(R51*'1. Your Debts'!$C$5+S51*'1. Your Debts'!$C$6+T51*'1. Your Debts'!$C$7+U51*'1. Your Debts'!$C$8+V51*'1. Your Debts'!$C$9)/12</f>
        <v>0</v>
      </c>
      <c r="X52" s="15" t="n">
        <f aca="false">Y51+W52+D52-Y52</f>
        <v>0</v>
      </c>
      <c r="Y52" s="15" t="n">
        <f aca="false">SUM(R52:V52)</f>
        <v>0</v>
      </c>
    </row>
    <row r="53" customFormat="false" ht="15" hidden="false" customHeight="false" outlineLevel="0" collapsed="false">
      <c r="A53" s="10" t="n">
        <v>43</v>
      </c>
      <c r="B53" s="15" t="n">
        <f aca="false">F52</f>
        <v>0</v>
      </c>
      <c r="C53" s="15" t="n">
        <f aca="false">IF(A53=$D$6,MIN(B53,$B$6),0)</f>
        <v>0</v>
      </c>
      <c r="D53" s="15" t="n">
        <f aca="false">IF(A53=$D$6,$B$6-C53,0)</f>
        <v>0</v>
      </c>
      <c r="E53" s="15" t="n">
        <f aca="false">MIN($H$6,MAX(0,$F$6-(B53-C53)),$J$6)</f>
        <v>0</v>
      </c>
      <c r="F53" s="15" t="n">
        <f aca="false">B53-C53+E53</f>
        <v>0</v>
      </c>
      <c r="G53" s="15" t="n">
        <f aca="false">$J$6-E53</f>
        <v>250</v>
      </c>
      <c r="H53" s="15" t="n">
        <f aca="false">R52*(1+'1. Your Debts'!$C$5/12)+IF($L$6=1,D53,0)</f>
        <v>0</v>
      </c>
      <c r="I53" s="15" t="n">
        <f aca="false">S52*(1+'1. Your Debts'!$C$6/12)+IF($L$6=2,D53,0)</f>
        <v>0</v>
      </c>
      <c r="J53" s="15" t="n">
        <f aca="false">T52*(1+'1. Your Debts'!$C$7/12)+IF($L$6=3,D53,0)</f>
        <v>0</v>
      </c>
      <c r="K53" s="15" t="n">
        <f aca="false">U52*(1+'1. Your Debts'!$C$8/12)+IF($L$6=4,D53,0)</f>
        <v>0</v>
      </c>
      <c r="L53" s="15" t="n">
        <f aca="false">V52*(1+'1. Your Debts'!$C$9/12)+IF($L$6=5,D53,0)</f>
        <v>0</v>
      </c>
      <c r="M53" s="15" t="n">
        <f aca="false">MAX(0,H53-IF('1. Your Debts'!$F$5&gt;0,MIN('1. Your Debts'!$F$5,H53),MIN(MAX(H53*'1. Your Debts'!$D$5,'1. Your Debts'!$E$5),H53)))</f>
        <v>0</v>
      </c>
      <c r="N53" s="15" t="n">
        <f aca="false">MAX(0,I53-IF('1. Your Debts'!$F$6&gt;0,MIN('1. Your Debts'!$F$6,I53),MIN(MAX(I53*'1. Your Debts'!$D$6,'1. Your Debts'!$E$6),I53)))</f>
        <v>0</v>
      </c>
      <c r="O53" s="15" t="n">
        <f aca="false">MAX(0,J53-IF('1. Your Debts'!$F$7&gt;0,MIN('1. Your Debts'!$F$7,J53),MIN(MAX(J53*'1. Your Debts'!$D$7,'1. Your Debts'!$E$7),J53)))</f>
        <v>0</v>
      </c>
      <c r="P53" s="15" t="n">
        <f aca="false">MAX(0,K53-IF('1. Your Debts'!$F$8&gt;0,MIN('1. Your Debts'!$F$8,K53),MIN(MAX(K53*'1. Your Debts'!$D$8,'1. Your Debts'!$E$8),K53)))</f>
        <v>0</v>
      </c>
      <c r="Q53" s="15" t="n">
        <f aca="false">MAX(0,L53-IF('1. Your Debts'!$F$9&gt;0,MIN('1. Your Debts'!$F$9,L53),MIN(MAX(L53*'1. Your Debts'!$D$9,'1. Your Debts'!$E$9),L53)))</f>
        <v>0</v>
      </c>
      <c r="R53" s="15" t="n">
        <f aca="false">M53-MIN(M53,MAX(0,G53-SUMPRODUCT(($M$8:$Q$8&lt;M$8)*M53:Q53)))</f>
        <v>0</v>
      </c>
      <c r="S53" s="15" t="n">
        <f aca="false">N53-MIN(N53,MAX(0,G53-SUMPRODUCT(($M$8:$Q$8&lt;N$8)*M53:Q53)))</f>
        <v>0</v>
      </c>
      <c r="T53" s="15" t="n">
        <f aca="false">O53-MIN(O53,MAX(0,G53-SUMPRODUCT(($M$8:$Q$8&lt;O$8)*M53:Q53)))</f>
        <v>0</v>
      </c>
      <c r="U53" s="15" t="n">
        <f aca="false">P53-MIN(P53,MAX(0,G53-SUMPRODUCT(($M$8:$Q$8&lt;P$8)*M53:Q53)))</f>
        <v>0</v>
      </c>
      <c r="V53" s="15" t="n">
        <f aca="false">Q53-MIN(Q53,MAX(0,G53-SUMPRODUCT(($M$8:$Q$8&lt;Q$8)*M53:Q53)))</f>
        <v>0</v>
      </c>
      <c r="W53" s="15" t="n">
        <f aca="false">(R52*'1. Your Debts'!$C$5+S52*'1. Your Debts'!$C$6+T52*'1. Your Debts'!$C$7+U52*'1. Your Debts'!$C$8+V52*'1. Your Debts'!$C$9)/12</f>
        <v>0</v>
      </c>
      <c r="X53" s="15" t="n">
        <f aca="false">Y52+W53+D53-Y53</f>
        <v>0</v>
      </c>
      <c r="Y53" s="15" t="n">
        <f aca="false">SUM(R53:V53)</f>
        <v>0</v>
      </c>
    </row>
    <row r="54" customFormat="false" ht="15" hidden="false" customHeight="false" outlineLevel="0" collapsed="false">
      <c r="A54" s="10" t="n">
        <v>44</v>
      </c>
      <c r="B54" s="15" t="n">
        <f aca="false">F53</f>
        <v>0</v>
      </c>
      <c r="C54" s="15" t="n">
        <f aca="false">IF(A54=$D$6,MIN(B54,$B$6),0)</f>
        <v>0</v>
      </c>
      <c r="D54" s="15" t="n">
        <f aca="false">IF(A54=$D$6,$B$6-C54,0)</f>
        <v>0</v>
      </c>
      <c r="E54" s="15" t="n">
        <f aca="false">MIN($H$6,MAX(0,$F$6-(B54-C54)),$J$6)</f>
        <v>0</v>
      </c>
      <c r="F54" s="15" t="n">
        <f aca="false">B54-C54+E54</f>
        <v>0</v>
      </c>
      <c r="G54" s="15" t="n">
        <f aca="false">$J$6-E54</f>
        <v>250</v>
      </c>
      <c r="H54" s="15" t="n">
        <f aca="false">R53*(1+'1. Your Debts'!$C$5/12)+IF($L$6=1,D54,0)</f>
        <v>0</v>
      </c>
      <c r="I54" s="15" t="n">
        <f aca="false">S53*(1+'1. Your Debts'!$C$6/12)+IF($L$6=2,D54,0)</f>
        <v>0</v>
      </c>
      <c r="J54" s="15" t="n">
        <f aca="false">T53*(1+'1. Your Debts'!$C$7/12)+IF($L$6=3,D54,0)</f>
        <v>0</v>
      </c>
      <c r="K54" s="15" t="n">
        <f aca="false">U53*(1+'1. Your Debts'!$C$8/12)+IF($L$6=4,D54,0)</f>
        <v>0</v>
      </c>
      <c r="L54" s="15" t="n">
        <f aca="false">V53*(1+'1. Your Debts'!$C$9/12)+IF($L$6=5,D54,0)</f>
        <v>0</v>
      </c>
      <c r="M54" s="15" t="n">
        <f aca="false">MAX(0,H54-IF('1. Your Debts'!$F$5&gt;0,MIN('1. Your Debts'!$F$5,H54),MIN(MAX(H54*'1. Your Debts'!$D$5,'1. Your Debts'!$E$5),H54)))</f>
        <v>0</v>
      </c>
      <c r="N54" s="15" t="n">
        <f aca="false">MAX(0,I54-IF('1. Your Debts'!$F$6&gt;0,MIN('1. Your Debts'!$F$6,I54),MIN(MAX(I54*'1. Your Debts'!$D$6,'1. Your Debts'!$E$6),I54)))</f>
        <v>0</v>
      </c>
      <c r="O54" s="15" t="n">
        <f aca="false">MAX(0,J54-IF('1. Your Debts'!$F$7&gt;0,MIN('1. Your Debts'!$F$7,J54),MIN(MAX(J54*'1. Your Debts'!$D$7,'1. Your Debts'!$E$7),J54)))</f>
        <v>0</v>
      </c>
      <c r="P54" s="15" t="n">
        <f aca="false">MAX(0,K54-IF('1. Your Debts'!$F$8&gt;0,MIN('1. Your Debts'!$F$8,K54),MIN(MAX(K54*'1. Your Debts'!$D$8,'1. Your Debts'!$E$8),K54)))</f>
        <v>0</v>
      </c>
      <c r="Q54" s="15" t="n">
        <f aca="false">MAX(0,L54-IF('1. Your Debts'!$F$9&gt;0,MIN('1. Your Debts'!$F$9,L54),MIN(MAX(L54*'1. Your Debts'!$D$9,'1. Your Debts'!$E$9),L54)))</f>
        <v>0</v>
      </c>
      <c r="R54" s="15" t="n">
        <f aca="false">M54-MIN(M54,MAX(0,G54-SUMPRODUCT(($M$8:$Q$8&lt;M$8)*M54:Q54)))</f>
        <v>0</v>
      </c>
      <c r="S54" s="15" t="n">
        <f aca="false">N54-MIN(N54,MAX(0,G54-SUMPRODUCT(($M$8:$Q$8&lt;N$8)*M54:Q54)))</f>
        <v>0</v>
      </c>
      <c r="T54" s="15" t="n">
        <f aca="false">O54-MIN(O54,MAX(0,G54-SUMPRODUCT(($M$8:$Q$8&lt;O$8)*M54:Q54)))</f>
        <v>0</v>
      </c>
      <c r="U54" s="15" t="n">
        <f aca="false">P54-MIN(P54,MAX(0,G54-SUMPRODUCT(($M$8:$Q$8&lt;P$8)*M54:Q54)))</f>
        <v>0</v>
      </c>
      <c r="V54" s="15" t="n">
        <f aca="false">Q54-MIN(Q54,MAX(0,G54-SUMPRODUCT(($M$8:$Q$8&lt;Q$8)*M54:Q54)))</f>
        <v>0</v>
      </c>
      <c r="W54" s="15" t="n">
        <f aca="false">(R53*'1. Your Debts'!$C$5+S53*'1. Your Debts'!$C$6+T53*'1. Your Debts'!$C$7+U53*'1. Your Debts'!$C$8+V53*'1. Your Debts'!$C$9)/12</f>
        <v>0</v>
      </c>
      <c r="X54" s="15" t="n">
        <f aca="false">Y53+W54+D54-Y54</f>
        <v>0</v>
      </c>
      <c r="Y54" s="15" t="n">
        <f aca="false">SUM(R54:V54)</f>
        <v>0</v>
      </c>
    </row>
    <row r="55" customFormat="false" ht="15" hidden="false" customHeight="false" outlineLevel="0" collapsed="false">
      <c r="A55" s="10" t="n">
        <v>45</v>
      </c>
      <c r="B55" s="15" t="n">
        <f aca="false">F54</f>
        <v>0</v>
      </c>
      <c r="C55" s="15" t="n">
        <f aca="false">IF(A55=$D$6,MIN(B55,$B$6),0)</f>
        <v>0</v>
      </c>
      <c r="D55" s="15" t="n">
        <f aca="false">IF(A55=$D$6,$B$6-C55,0)</f>
        <v>0</v>
      </c>
      <c r="E55" s="15" t="n">
        <f aca="false">MIN($H$6,MAX(0,$F$6-(B55-C55)),$J$6)</f>
        <v>0</v>
      </c>
      <c r="F55" s="15" t="n">
        <f aca="false">B55-C55+E55</f>
        <v>0</v>
      </c>
      <c r="G55" s="15" t="n">
        <f aca="false">$J$6-E55</f>
        <v>250</v>
      </c>
      <c r="H55" s="15" t="n">
        <f aca="false">R54*(1+'1. Your Debts'!$C$5/12)+IF($L$6=1,D55,0)</f>
        <v>0</v>
      </c>
      <c r="I55" s="15" t="n">
        <f aca="false">S54*(1+'1. Your Debts'!$C$6/12)+IF($L$6=2,D55,0)</f>
        <v>0</v>
      </c>
      <c r="J55" s="15" t="n">
        <f aca="false">T54*(1+'1. Your Debts'!$C$7/12)+IF($L$6=3,D55,0)</f>
        <v>0</v>
      </c>
      <c r="K55" s="15" t="n">
        <f aca="false">U54*(1+'1. Your Debts'!$C$8/12)+IF($L$6=4,D55,0)</f>
        <v>0</v>
      </c>
      <c r="L55" s="15" t="n">
        <f aca="false">V54*(1+'1. Your Debts'!$C$9/12)+IF($L$6=5,D55,0)</f>
        <v>0</v>
      </c>
      <c r="M55" s="15" t="n">
        <f aca="false">MAX(0,H55-IF('1. Your Debts'!$F$5&gt;0,MIN('1. Your Debts'!$F$5,H55),MIN(MAX(H55*'1. Your Debts'!$D$5,'1. Your Debts'!$E$5),H55)))</f>
        <v>0</v>
      </c>
      <c r="N55" s="15" t="n">
        <f aca="false">MAX(0,I55-IF('1. Your Debts'!$F$6&gt;0,MIN('1. Your Debts'!$F$6,I55),MIN(MAX(I55*'1. Your Debts'!$D$6,'1. Your Debts'!$E$6),I55)))</f>
        <v>0</v>
      </c>
      <c r="O55" s="15" t="n">
        <f aca="false">MAX(0,J55-IF('1. Your Debts'!$F$7&gt;0,MIN('1. Your Debts'!$F$7,J55),MIN(MAX(J55*'1. Your Debts'!$D$7,'1. Your Debts'!$E$7),J55)))</f>
        <v>0</v>
      </c>
      <c r="P55" s="15" t="n">
        <f aca="false">MAX(0,K55-IF('1. Your Debts'!$F$8&gt;0,MIN('1. Your Debts'!$F$8,K55),MIN(MAX(K55*'1. Your Debts'!$D$8,'1. Your Debts'!$E$8),K55)))</f>
        <v>0</v>
      </c>
      <c r="Q55" s="15" t="n">
        <f aca="false">MAX(0,L55-IF('1. Your Debts'!$F$9&gt;0,MIN('1. Your Debts'!$F$9,L55),MIN(MAX(L55*'1. Your Debts'!$D$9,'1. Your Debts'!$E$9),L55)))</f>
        <v>0</v>
      </c>
      <c r="R55" s="15" t="n">
        <f aca="false">M55-MIN(M55,MAX(0,G55-SUMPRODUCT(($M$8:$Q$8&lt;M$8)*M55:Q55)))</f>
        <v>0</v>
      </c>
      <c r="S55" s="15" t="n">
        <f aca="false">N55-MIN(N55,MAX(0,G55-SUMPRODUCT(($M$8:$Q$8&lt;N$8)*M55:Q55)))</f>
        <v>0</v>
      </c>
      <c r="T55" s="15" t="n">
        <f aca="false">O55-MIN(O55,MAX(0,G55-SUMPRODUCT(($M$8:$Q$8&lt;O$8)*M55:Q55)))</f>
        <v>0</v>
      </c>
      <c r="U55" s="15" t="n">
        <f aca="false">P55-MIN(P55,MAX(0,G55-SUMPRODUCT(($M$8:$Q$8&lt;P$8)*M55:Q55)))</f>
        <v>0</v>
      </c>
      <c r="V55" s="15" t="n">
        <f aca="false">Q55-MIN(Q55,MAX(0,G55-SUMPRODUCT(($M$8:$Q$8&lt;Q$8)*M55:Q55)))</f>
        <v>0</v>
      </c>
      <c r="W55" s="15" t="n">
        <f aca="false">(R54*'1. Your Debts'!$C$5+S54*'1. Your Debts'!$C$6+T54*'1. Your Debts'!$C$7+U54*'1. Your Debts'!$C$8+V54*'1. Your Debts'!$C$9)/12</f>
        <v>0</v>
      </c>
      <c r="X55" s="15" t="n">
        <f aca="false">Y54+W55+D55-Y55</f>
        <v>0</v>
      </c>
      <c r="Y55" s="15" t="n">
        <f aca="false">SUM(R55:V55)</f>
        <v>0</v>
      </c>
    </row>
    <row r="56" customFormat="false" ht="15" hidden="false" customHeight="false" outlineLevel="0" collapsed="false">
      <c r="A56" s="10" t="n">
        <v>46</v>
      </c>
      <c r="B56" s="15" t="n">
        <f aca="false">F55</f>
        <v>0</v>
      </c>
      <c r="C56" s="15" t="n">
        <f aca="false">IF(A56=$D$6,MIN(B56,$B$6),0)</f>
        <v>0</v>
      </c>
      <c r="D56" s="15" t="n">
        <f aca="false">IF(A56=$D$6,$B$6-C56,0)</f>
        <v>0</v>
      </c>
      <c r="E56" s="15" t="n">
        <f aca="false">MIN($H$6,MAX(0,$F$6-(B56-C56)),$J$6)</f>
        <v>0</v>
      </c>
      <c r="F56" s="15" t="n">
        <f aca="false">B56-C56+E56</f>
        <v>0</v>
      </c>
      <c r="G56" s="15" t="n">
        <f aca="false">$J$6-E56</f>
        <v>250</v>
      </c>
      <c r="H56" s="15" t="n">
        <f aca="false">R55*(1+'1. Your Debts'!$C$5/12)+IF($L$6=1,D56,0)</f>
        <v>0</v>
      </c>
      <c r="I56" s="15" t="n">
        <f aca="false">S55*(1+'1. Your Debts'!$C$6/12)+IF($L$6=2,D56,0)</f>
        <v>0</v>
      </c>
      <c r="J56" s="15" t="n">
        <f aca="false">T55*(1+'1. Your Debts'!$C$7/12)+IF($L$6=3,D56,0)</f>
        <v>0</v>
      </c>
      <c r="K56" s="15" t="n">
        <f aca="false">U55*(1+'1. Your Debts'!$C$8/12)+IF($L$6=4,D56,0)</f>
        <v>0</v>
      </c>
      <c r="L56" s="15" t="n">
        <f aca="false">V55*(1+'1. Your Debts'!$C$9/12)+IF($L$6=5,D56,0)</f>
        <v>0</v>
      </c>
      <c r="M56" s="15" t="n">
        <f aca="false">MAX(0,H56-IF('1. Your Debts'!$F$5&gt;0,MIN('1. Your Debts'!$F$5,H56),MIN(MAX(H56*'1. Your Debts'!$D$5,'1. Your Debts'!$E$5),H56)))</f>
        <v>0</v>
      </c>
      <c r="N56" s="15" t="n">
        <f aca="false">MAX(0,I56-IF('1. Your Debts'!$F$6&gt;0,MIN('1. Your Debts'!$F$6,I56),MIN(MAX(I56*'1. Your Debts'!$D$6,'1. Your Debts'!$E$6),I56)))</f>
        <v>0</v>
      </c>
      <c r="O56" s="15" t="n">
        <f aca="false">MAX(0,J56-IF('1. Your Debts'!$F$7&gt;0,MIN('1. Your Debts'!$F$7,J56),MIN(MAX(J56*'1. Your Debts'!$D$7,'1. Your Debts'!$E$7),J56)))</f>
        <v>0</v>
      </c>
      <c r="P56" s="15" t="n">
        <f aca="false">MAX(0,K56-IF('1. Your Debts'!$F$8&gt;0,MIN('1. Your Debts'!$F$8,K56),MIN(MAX(K56*'1. Your Debts'!$D$8,'1. Your Debts'!$E$8),K56)))</f>
        <v>0</v>
      </c>
      <c r="Q56" s="15" t="n">
        <f aca="false">MAX(0,L56-IF('1. Your Debts'!$F$9&gt;0,MIN('1. Your Debts'!$F$9,L56),MIN(MAX(L56*'1. Your Debts'!$D$9,'1. Your Debts'!$E$9),L56)))</f>
        <v>0</v>
      </c>
      <c r="R56" s="15" t="n">
        <f aca="false">M56-MIN(M56,MAX(0,G56-SUMPRODUCT(($M$8:$Q$8&lt;M$8)*M56:Q56)))</f>
        <v>0</v>
      </c>
      <c r="S56" s="15" t="n">
        <f aca="false">N56-MIN(N56,MAX(0,G56-SUMPRODUCT(($M$8:$Q$8&lt;N$8)*M56:Q56)))</f>
        <v>0</v>
      </c>
      <c r="T56" s="15" t="n">
        <f aca="false">O56-MIN(O56,MAX(0,G56-SUMPRODUCT(($M$8:$Q$8&lt;O$8)*M56:Q56)))</f>
        <v>0</v>
      </c>
      <c r="U56" s="15" t="n">
        <f aca="false">P56-MIN(P56,MAX(0,G56-SUMPRODUCT(($M$8:$Q$8&lt;P$8)*M56:Q56)))</f>
        <v>0</v>
      </c>
      <c r="V56" s="15" t="n">
        <f aca="false">Q56-MIN(Q56,MAX(0,G56-SUMPRODUCT(($M$8:$Q$8&lt;Q$8)*M56:Q56)))</f>
        <v>0</v>
      </c>
      <c r="W56" s="15" t="n">
        <f aca="false">(R55*'1. Your Debts'!$C$5+S55*'1. Your Debts'!$C$6+T55*'1. Your Debts'!$C$7+U55*'1. Your Debts'!$C$8+V55*'1. Your Debts'!$C$9)/12</f>
        <v>0</v>
      </c>
      <c r="X56" s="15" t="n">
        <f aca="false">Y55+W56+D56-Y56</f>
        <v>0</v>
      </c>
      <c r="Y56" s="15" t="n">
        <f aca="false">SUM(R56:V56)</f>
        <v>0</v>
      </c>
    </row>
    <row r="57" customFormat="false" ht="15" hidden="false" customHeight="false" outlineLevel="0" collapsed="false">
      <c r="A57" s="10" t="n">
        <v>47</v>
      </c>
      <c r="B57" s="15" t="n">
        <f aca="false">F56</f>
        <v>0</v>
      </c>
      <c r="C57" s="15" t="n">
        <f aca="false">IF(A57=$D$6,MIN(B57,$B$6),0)</f>
        <v>0</v>
      </c>
      <c r="D57" s="15" t="n">
        <f aca="false">IF(A57=$D$6,$B$6-C57,0)</f>
        <v>0</v>
      </c>
      <c r="E57" s="15" t="n">
        <f aca="false">MIN($H$6,MAX(0,$F$6-(B57-C57)),$J$6)</f>
        <v>0</v>
      </c>
      <c r="F57" s="15" t="n">
        <f aca="false">B57-C57+E57</f>
        <v>0</v>
      </c>
      <c r="G57" s="15" t="n">
        <f aca="false">$J$6-E57</f>
        <v>250</v>
      </c>
      <c r="H57" s="15" t="n">
        <f aca="false">R56*(1+'1. Your Debts'!$C$5/12)+IF($L$6=1,D57,0)</f>
        <v>0</v>
      </c>
      <c r="I57" s="15" t="n">
        <f aca="false">S56*(1+'1. Your Debts'!$C$6/12)+IF($L$6=2,D57,0)</f>
        <v>0</v>
      </c>
      <c r="J57" s="15" t="n">
        <f aca="false">T56*(1+'1. Your Debts'!$C$7/12)+IF($L$6=3,D57,0)</f>
        <v>0</v>
      </c>
      <c r="K57" s="15" t="n">
        <f aca="false">U56*(1+'1. Your Debts'!$C$8/12)+IF($L$6=4,D57,0)</f>
        <v>0</v>
      </c>
      <c r="L57" s="15" t="n">
        <f aca="false">V56*(1+'1. Your Debts'!$C$9/12)+IF($L$6=5,D57,0)</f>
        <v>0</v>
      </c>
      <c r="M57" s="15" t="n">
        <f aca="false">MAX(0,H57-IF('1. Your Debts'!$F$5&gt;0,MIN('1. Your Debts'!$F$5,H57),MIN(MAX(H57*'1. Your Debts'!$D$5,'1. Your Debts'!$E$5),H57)))</f>
        <v>0</v>
      </c>
      <c r="N57" s="15" t="n">
        <f aca="false">MAX(0,I57-IF('1. Your Debts'!$F$6&gt;0,MIN('1. Your Debts'!$F$6,I57),MIN(MAX(I57*'1. Your Debts'!$D$6,'1. Your Debts'!$E$6),I57)))</f>
        <v>0</v>
      </c>
      <c r="O57" s="15" t="n">
        <f aca="false">MAX(0,J57-IF('1. Your Debts'!$F$7&gt;0,MIN('1. Your Debts'!$F$7,J57),MIN(MAX(J57*'1. Your Debts'!$D$7,'1. Your Debts'!$E$7),J57)))</f>
        <v>0</v>
      </c>
      <c r="P57" s="15" t="n">
        <f aca="false">MAX(0,K57-IF('1. Your Debts'!$F$8&gt;0,MIN('1. Your Debts'!$F$8,K57),MIN(MAX(K57*'1. Your Debts'!$D$8,'1. Your Debts'!$E$8),K57)))</f>
        <v>0</v>
      </c>
      <c r="Q57" s="15" t="n">
        <f aca="false">MAX(0,L57-IF('1. Your Debts'!$F$9&gt;0,MIN('1. Your Debts'!$F$9,L57),MIN(MAX(L57*'1. Your Debts'!$D$9,'1. Your Debts'!$E$9),L57)))</f>
        <v>0</v>
      </c>
      <c r="R57" s="15" t="n">
        <f aca="false">M57-MIN(M57,MAX(0,G57-SUMPRODUCT(($M$8:$Q$8&lt;M$8)*M57:Q57)))</f>
        <v>0</v>
      </c>
      <c r="S57" s="15" t="n">
        <f aca="false">N57-MIN(N57,MAX(0,G57-SUMPRODUCT(($M$8:$Q$8&lt;N$8)*M57:Q57)))</f>
        <v>0</v>
      </c>
      <c r="T57" s="15" t="n">
        <f aca="false">O57-MIN(O57,MAX(0,G57-SUMPRODUCT(($M$8:$Q$8&lt;O$8)*M57:Q57)))</f>
        <v>0</v>
      </c>
      <c r="U57" s="15" t="n">
        <f aca="false">P57-MIN(P57,MAX(0,G57-SUMPRODUCT(($M$8:$Q$8&lt;P$8)*M57:Q57)))</f>
        <v>0</v>
      </c>
      <c r="V57" s="15" t="n">
        <f aca="false">Q57-MIN(Q57,MAX(0,G57-SUMPRODUCT(($M$8:$Q$8&lt;Q$8)*M57:Q57)))</f>
        <v>0</v>
      </c>
      <c r="W57" s="15" t="n">
        <f aca="false">(R56*'1. Your Debts'!$C$5+S56*'1. Your Debts'!$C$6+T56*'1. Your Debts'!$C$7+U56*'1. Your Debts'!$C$8+V56*'1. Your Debts'!$C$9)/12</f>
        <v>0</v>
      </c>
      <c r="X57" s="15" t="n">
        <f aca="false">Y56+W57+D57-Y57</f>
        <v>0</v>
      </c>
      <c r="Y57" s="15" t="n">
        <f aca="false">SUM(R57:V57)</f>
        <v>0</v>
      </c>
    </row>
    <row r="58" customFormat="false" ht="15" hidden="false" customHeight="false" outlineLevel="0" collapsed="false">
      <c r="A58" s="10" t="n">
        <v>48</v>
      </c>
      <c r="B58" s="15" t="n">
        <f aca="false">F57</f>
        <v>0</v>
      </c>
      <c r="C58" s="15" t="n">
        <f aca="false">IF(A58=$D$6,MIN(B58,$B$6),0)</f>
        <v>0</v>
      </c>
      <c r="D58" s="15" t="n">
        <f aca="false">IF(A58=$D$6,$B$6-C58,0)</f>
        <v>0</v>
      </c>
      <c r="E58" s="15" t="n">
        <f aca="false">MIN($H$6,MAX(0,$F$6-(B58-C58)),$J$6)</f>
        <v>0</v>
      </c>
      <c r="F58" s="15" t="n">
        <f aca="false">B58-C58+E58</f>
        <v>0</v>
      </c>
      <c r="G58" s="15" t="n">
        <f aca="false">$J$6-E58</f>
        <v>250</v>
      </c>
      <c r="H58" s="15" t="n">
        <f aca="false">R57*(1+'1. Your Debts'!$C$5/12)+IF($L$6=1,D58,0)</f>
        <v>0</v>
      </c>
      <c r="I58" s="15" t="n">
        <f aca="false">S57*(1+'1. Your Debts'!$C$6/12)+IF($L$6=2,D58,0)</f>
        <v>0</v>
      </c>
      <c r="J58" s="15" t="n">
        <f aca="false">T57*(1+'1. Your Debts'!$C$7/12)+IF($L$6=3,D58,0)</f>
        <v>0</v>
      </c>
      <c r="K58" s="15" t="n">
        <f aca="false">U57*(1+'1. Your Debts'!$C$8/12)+IF($L$6=4,D58,0)</f>
        <v>0</v>
      </c>
      <c r="L58" s="15" t="n">
        <f aca="false">V57*(1+'1. Your Debts'!$C$9/12)+IF($L$6=5,D58,0)</f>
        <v>0</v>
      </c>
      <c r="M58" s="15" t="n">
        <f aca="false">MAX(0,H58-IF('1. Your Debts'!$F$5&gt;0,MIN('1. Your Debts'!$F$5,H58),MIN(MAX(H58*'1. Your Debts'!$D$5,'1. Your Debts'!$E$5),H58)))</f>
        <v>0</v>
      </c>
      <c r="N58" s="15" t="n">
        <f aca="false">MAX(0,I58-IF('1. Your Debts'!$F$6&gt;0,MIN('1. Your Debts'!$F$6,I58),MIN(MAX(I58*'1. Your Debts'!$D$6,'1. Your Debts'!$E$6),I58)))</f>
        <v>0</v>
      </c>
      <c r="O58" s="15" t="n">
        <f aca="false">MAX(0,J58-IF('1. Your Debts'!$F$7&gt;0,MIN('1. Your Debts'!$F$7,J58),MIN(MAX(J58*'1. Your Debts'!$D$7,'1. Your Debts'!$E$7),J58)))</f>
        <v>0</v>
      </c>
      <c r="P58" s="15" t="n">
        <f aca="false">MAX(0,K58-IF('1. Your Debts'!$F$8&gt;0,MIN('1. Your Debts'!$F$8,K58),MIN(MAX(K58*'1. Your Debts'!$D$8,'1. Your Debts'!$E$8),K58)))</f>
        <v>0</v>
      </c>
      <c r="Q58" s="15" t="n">
        <f aca="false">MAX(0,L58-IF('1. Your Debts'!$F$9&gt;0,MIN('1. Your Debts'!$F$9,L58),MIN(MAX(L58*'1. Your Debts'!$D$9,'1. Your Debts'!$E$9),L58)))</f>
        <v>0</v>
      </c>
      <c r="R58" s="15" t="n">
        <f aca="false">M58-MIN(M58,MAX(0,G58-SUMPRODUCT(($M$8:$Q$8&lt;M$8)*M58:Q58)))</f>
        <v>0</v>
      </c>
      <c r="S58" s="15" t="n">
        <f aca="false">N58-MIN(N58,MAX(0,G58-SUMPRODUCT(($M$8:$Q$8&lt;N$8)*M58:Q58)))</f>
        <v>0</v>
      </c>
      <c r="T58" s="15" t="n">
        <f aca="false">O58-MIN(O58,MAX(0,G58-SUMPRODUCT(($M$8:$Q$8&lt;O$8)*M58:Q58)))</f>
        <v>0</v>
      </c>
      <c r="U58" s="15" t="n">
        <f aca="false">P58-MIN(P58,MAX(0,G58-SUMPRODUCT(($M$8:$Q$8&lt;P$8)*M58:Q58)))</f>
        <v>0</v>
      </c>
      <c r="V58" s="15" t="n">
        <f aca="false">Q58-MIN(Q58,MAX(0,G58-SUMPRODUCT(($M$8:$Q$8&lt;Q$8)*M58:Q58)))</f>
        <v>0</v>
      </c>
      <c r="W58" s="15" t="n">
        <f aca="false">(R57*'1. Your Debts'!$C$5+S57*'1. Your Debts'!$C$6+T57*'1. Your Debts'!$C$7+U57*'1. Your Debts'!$C$8+V57*'1. Your Debts'!$C$9)/12</f>
        <v>0</v>
      </c>
      <c r="X58" s="15" t="n">
        <f aca="false">Y57+W58+D58-Y58</f>
        <v>0</v>
      </c>
      <c r="Y58" s="15" t="n">
        <f aca="false">SUM(R58:V58)</f>
        <v>0</v>
      </c>
    </row>
    <row r="59" customFormat="false" ht="15" hidden="false" customHeight="false" outlineLevel="0" collapsed="false">
      <c r="A59" s="10" t="n">
        <v>49</v>
      </c>
      <c r="B59" s="15" t="n">
        <f aca="false">F58</f>
        <v>0</v>
      </c>
      <c r="C59" s="15" t="n">
        <f aca="false">IF(A59=$D$6,MIN(B59,$B$6),0)</f>
        <v>0</v>
      </c>
      <c r="D59" s="15" t="n">
        <f aca="false">IF(A59=$D$6,$B$6-C59,0)</f>
        <v>0</v>
      </c>
      <c r="E59" s="15" t="n">
        <f aca="false">MIN($H$6,MAX(0,$F$6-(B59-C59)),$J$6)</f>
        <v>0</v>
      </c>
      <c r="F59" s="15" t="n">
        <f aca="false">B59-C59+E59</f>
        <v>0</v>
      </c>
      <c r="G59" s="15" t="n">
        <f aca="false">$J$6-E59</f>
        <v>250</v>
      </c>
      <c r="H59" s="15" t="n">
        <f aca="false">R58*(1+'1. Your Debts'!$C$5/12)+IF($L$6=1,D59,0)</f>
        <v>0</v>
      </c>
      <c r="I59" s="15" t="n">
        <f aca="false">S58*(1+'1. Your Debts'!$C$6/12)+IF($L$6=2,D59,0)</f>
        <v>0</v>
      </c>
      <c r="J59" s="15" t="n">
        <f aca="false">T58*(1+'1. Your Debts'!$C$7/12)+IF($L$6=3,D59,0)</f>
        <v>0</v>
      </c>
      <c r="K59" s="15" t="n">
        <f aca="false">U58*(1+'1. Your Debts'!$C$8/12)+IF($L$6=4,D59,0)</f>
        <v>0</v>
      </c>
      <c r="L59" s="15" t="n">
        <f aca="false">V58*(1+'1. Your Debts'!$C$9/12)+IF($L$6=5,D59,0)</f>
        <v>0</v>
      </c>
      <c r="M59" s="15" t="n">
        <f aca="false">MAX(0,H59-IF('1. Your Debts'!$F$5&gt;0,MIN('1. Your Debts'!$F$5,H59),MIN(MAX(H59*'1. Your Debts'!$D$5,'1. Your Debts'!$E$5),H59)))</f>
        <v>0</v>
      </c>
      <c r="N59" s="15" t="n">
        <f aca="false">MAX(0,I59-IF('1. Your Debts'!$F$6&gt;0,MIN('1. Your Debts'!$F$6,I59),MIN(MAX(I59*'1. Your Debts'!$D$6,'1. Your Debts'!$E$6),I59)))</f>
        <v>0</v>
      </c>
      <c r="O59" s="15" t="n">
        <f aca="false">MAX(0,J59-IF('1. Your Debts'!$F$7&gt;0,MIN('1. Your Debts'!$F$7,J59),MIN(MAX(J59*'1. Your Debts'!$D$7,'1. Your Debts'!$E$7),J59)))</f>
        <v>0</v>
      </c>
      <c r="P59" s="15" t="n">
        <f aca="false">MAX(0,K59-IF('1. Your Debts'!$F$8&gt;0,MIN('1. Your Debts'!$F$8,K59),MIN(MAX(K59*'1. Your Debts'!$D$8,'1. Your Debts'!$E$8),K59)))</f>
        <v>0</v>
      </c>
      <c r="Q59" s="15" t="n">
        <f aca="false">MAX(0,L59-IF('1. Your Debts'!$F$9&gt;0,MIN('1. Your Debts'!$F$9,L59),MIN(MAX(L59*'1. Your Debts'!$D$9,'1. Your Debts'!$E$9),L59)))</f>
        <v>0</v>
      </c>
      <c r="R59" s="15" t="n">
        <f aca="false">M59-MIN(M59,MAX(0,G59-SUMPRODUCT(($M$8:$Q$8&lt;M$8)*M59:Q59)))</f>
        <v>0</v>
      </c>
      <c r="S59" s="15" t="n">
        <f aca="false">N59-MIN(N59,MAX(0,G59-SUMPRODUCT(($M$8:$Q$8&lt;N$8)*M59:Q59)))</f>
        <v>0</v>
      </c>
      <c r="T59" s="15" t="n">
        <f aca="false">O59-MIN(O59,MAX(0,G59-SUMPRODUCT(($M$8:$Q$8&lt;O$8)*M59:Q59)))</f>
        <v>0</v>
      </c>
      <c r="U59" s="15" t="n">
        <f aca="false">P59-MIN(P59,MAX(0,G59-SUMPRODUCT(($M$8:$Q$8&lt;P$8)*M59:Q59)))</f>
        <v>0</v>
      </c>
      <c r="V59" s="15" t="n">
        <f aca="false">Q59-MIN(Q59,MAX(0,G59-SUMPRODUCT(($M$8:$Q$8&lt;Q$8)*M59:Q59)))</f>
        <v>0</v>
      </c>
      <c r="W59" s="15" t="n">
        <f aca="false">(R58*'1. Your Debts'!$C$5+S58*'1. Your Debts'!$C$6+T58*'1. Your Debts'!$C$7+U58*'1. Your Debts'!$C$8+V58*'1. Your Debts'!$C$9)/12</f>
        <v>0</v>
      </c>
      <c r="X59" s="15" t="n">
        <f aca="false">Y58+W59+D59-Y59</f>
        <v>0</v>
      </c>
      <c r="Y59" s="15" t="n">
        <f aca="false">SUM(R59:V59)</f>
        <v>0</v>
      </c>
    </row>
    <row r="60" customFormat="false" ht="15" hidden="false" customHeight="false" outlineLevel="0" collapsed="false">
      <c r="A60" s="10" t="n">
        <v>50</v>
      </c>
      <c r="B60" s="15" t="n">
        <f aca="false">F59</f>
        <v>0</v>
      </c>
      <c r="C60" s="15" t="n">
        <f aca="false">IF(A60=$D$6,MIN(B60,$B$6),0)</f>
        <v>0</v>
      </c>
      <c r="D60" s="15" t="n">
        <f aca="false">IF(A60=$D$6,$B$6-C60,0)</f>
        <v>0</v>
      </c>
      <c r="E60" s="15" t="n">
        <f aca="false">MIN($H$6,MAX(0,$F$6-(B60-C60)),$J$6)</f>
        <v>0</v>
      </c>
      <c r="F60" s="15" t="n">
        <f aca="false">B60-C60+E60</f>
        <v>0</v>
      </c>
      <c r="G60" s="15" t="n">
        <f aca="false">$J$6-E60</f>
        <v>250</v>
      </c>
      <c r="H60" s="15" t="n">
        <f aca="false">R59*(1+'1. Your Debts'!$C$5/12)+IF($L$6=1,D60,0)</f>
        <v>0</v>
      </c>
      <c r="I60" s="15" t="n">
        <f aca="false">S59*(1+'1. Your Debts'!$C$6/12)+IF($L$6=2,D60,0)</f>
        <v>0</v>
      </c>
      <c r="J60" s="15" t="n">
        <f aca="false">T59*(1+'1. Your Debts'!$C$7/12)+IF($L$6=3,D60,0)</f>
        <v>0</v>
      </c>
      <c r="K60" s="15" t="n">
        <f aca="false">U59*(1+'1. Your Debts'!$C$8/12)+IF($L$6=4,D60,0)</f>
        <v>0</v>
      </c>
      <c r="L60" s="15" t="n">
        <f aca="false">V59*(1+'1. Your Debts'!$C$9/12)+IF($L$6=5,D60,0)</f>
        <v>0</v>
      </c>
      <c r="M60" s="15" t="n">
        <f aca="false">MAX(0,H60-IF('1. Your Debts'!$F$5&gt;0,MIN('1. Your Debts'!$F$5,H60),MIN(MAX(H60*'1. Your Debts'!$D$5,'1. Your Debts'!$E$5),H60)))</f>
        <v>0</v>
      </c>
      <c r="N60" s="15" t="n">
        <f aca="false">MAX(0,I60-IF('1. Your Debts'!$F$6&gt;0,MIN('1. Your Debts'!$F$6,I60),MIN(MAX(I60*'1. Your Debts'!$D$6,'1. Your Debts'!$E$6),I60)))</f>
        <v>0</v>
      </c>
      <c r="O60" s="15" t="n">
        <f aca="false">MAX(0,J60-IF('1. Your Debts'!$F$7&gt;0,MIN('1. Your Debts'!$F$7,J60),MIN(MAX(J60*'1. Your Debts'!$D$7,'1. Your Debts'!$E$7),J60)))</f>
        <v>0</v>
      </c>
      <c r="P60" s="15" t="n">
        <f aca="false">MAX(0,K60-IF('1. Your Debts'!$F$8&gt;0,MIN('1. Your Debts'!$F$8,K60),MIN(MAX(K60*'1. Your Debts'!$D$8,'1. Your Debts'!$E$8),K60)))</f>
        <v>0</v>
      </c>
      <c r="Q60" s="15" t="n">
        <f aca="false">MAX(0,L60-IF('1. Your Debts'!$F$9&gt;0,MIN('1. Your Debts'!$F$9,L60),MIN(MAX(L60*'1. Your Debts'!$D$9,'1. Your Debts'!$E$9),L60)))</f>
        <v>0</v>
      </c>
      <c r="R60" s="15" t="n">
        <f aca="false">M60-MIN(M60,MAX(0,G60-SUMPRODUCT(($M$8:$Q$8&lt;M$8)*M60:Q60)))</f>
        <v>0</v>
      </c>
      <c r="S60" s="15" t="n">
        <f aca="false">N60-MIN(N60,MAX(0,G60-SUMPRODUCT(($M$8:$Q$8&lt;N$8)*M60:Q60)))</f>
        <v>0</v>
      </c>
      <c r="T60" s="15" t="n">
        <f aca="false">O60-MIN(O60,MAX(0,G60-SUMPRODUCT(($M$8:$Q$8&lt;O$8)*M60:Q60)))</f>
        <v>0</v>
      </c>
      <c r="U60" s="15" t="n">
        <f aca="false">P60-MIN(P60,MAX(0,G60-SUMPRODUCT(($M$8:$Q$8&lt;P$8)*M60:Q60)))</f>
        <v>0</v>
      </c>
      <c r="V60" s="15" t="n">
        <f aca="false">Q60-MIN(Q60,MAX(0,G60-SUMPRODUCT(($M$8:$Q$8&lt;Q$8)*M60:Q60)))</f>
        <v>0</v>
      </c>
      <c r="W60" s="15" t="n">
        <f aca="false">(R59*'1. Your Debts'!$C$5+S59*'1. Your Debts'!$C$6+T59*'1. Your Debts'!$C$7+U59*'1. Your Debts'!$C$8+V59*'1. Your Debts'!$C$9)/12</f>
        <v>0</v>
      </c>
      <c r="X60" s="15" t="n">
        <f aca="false">Y59+W60+D60-Y60</f>
        <v>0</v>
      </c>
      <c r="Y60" s="15" t="n">
        <f aca="false">SUM(R60:V60)</f>
        <v>0</v>
      </c>
    </row>
    <row r="61" customFormat="false" ht="15" hidden="false" customHeight="false" outlineLevel="0" collapsed="false">
      <c r="A61" s="10" t="n">
        <v>51</v>
      </c>
      <c r="B61" s="15" t="n">
        <f aca="false">F60</f>
        <v>0</v>
      </c>
      <c r="C61" s="15" t="n">
        <f aca="false">IF(A61=$D$6,MIN(B61,$B$6),0)</f>
        <v>0</v>
      </c>
      <c r="D61" s="15" t="n">
        <f aca="false">IF(A61=$D$6,$B$6-C61,0)</f>
        <v>0</v>
      </c>
      <c r="E61" s="15" t="n">
        <f aca="false">MIN($H$6,MAX(0,$F$6-(B61-C61)),$J$6)</f>
        <v>0</v>
      </c>
      <c r="F61" s="15" t="n">
        <f aca="false">B61-C61+E61</f>
        <v>0</v>
      </c>
      <c r="G61" s="15" t="n">
        <f aca="false">$J$6-E61</f>
        <v>250</v>
      </c>
      <c r="H61" s="15" t="n">
        <f aca="false">R60*(1+'1. Your Debts'!$C$5/12)+IF($L$6=1,D61,0)</f>
        <v>0</v>
      </c>
      <c r="I61" s="15" t="n">
        <f aca="false">S60*(1+'1. Your Debts'!$C$6/12)+IF($L$6=2,D61,0)</f>
        <v>0</v>
      </c>
      <c r="J61" s="15" t="n">
        <f aca="false">T60*(1+'1. Your Debts'!$C$7/12)+IF($L$6=3,D61,0)</f>
        <v>0</v>
      </c>
      <c r="K61" s="15" t="n">
        <f aca="false">U60*(1+'1. Your Debts'!$C$8/12)+IF($L$6=4,D61,0)</f>
        <v>0</v>
      </c>
      <c r="L61" s="15" t="n">
        <f aca="false">V60*(1+'1. Your Debts'!$C$9/12)+IF($L$6=5,D61,0)</f>
        <v>0</v>
      </c>
      <c r="M61" s="15" t="n">
        <f aca="false">MAX(0,H61-IF('1. Your Debts'!$F$5&gt;0,MIN('1. Your Debts'!$F$5,H61),MIN(MAX(H61*'1. Your Debts'!$D$5,'1. Your Debts'!$E$5),H61)))</f>
        <v>0</v>
      </c>
      <c r="N61" s="15" t="n">
        <f aca="false">MAX(0,I61-IF('1. Your Debts'!$F$6&gt;0,MIN('1. Your Debts'!$F$6,I61),MIN(MAX(I61*'1. Your Debts'!$D$6,'1. Your Debts'!$E$6),I61)))</f>
        <v>0</v>
      </c>
      <c r="O61" s="15" t="n">
        <f aca="false">MAX(0,J61-IF('1. Your Debts'!$F$7&gt;0,MIN('1. Your Debts'!$F$7,J61),MIN(MAX(J61*'1. Your Debts'!$D$7,'1. Your Debts'!$E$7),J61)))</f>
        <v>0</v>
      </c>
      <c r="P61" s="15" t="n">
        <f aca="false">MAX(0,K61-IF('1. Your Debts'!$F$8&gt;0,MIN('1. Your Debts'!$F$8,K61),MIN(MAX(K61*'1. Your Debts'!$D$8,'1. Your Debts'!$E$8),K61)))</f>
        <v>0</v>
      </c>
      <c r="Q61" s="15" t="n">
        <f aca="false">MAX(0,L61-IF('1. Your Debts'!$F$9&gt;0,MIN('1. Your Debts'!$F$9,L61),MIN(MAX(L61*'1. Your Debts'!$D$9,'1. Your Debts'!$E$9),L61)))</f>
        <v>0</v>
      </c>
      <c r="R61" s="15" t="n">
        <f aca="false">M61-MIN(M61,MAX(0,G61-SUMPRODUCT(($M$8:$Q$8&lt;M$8)*M61:Q61)))</f>
        <v>0</v>
      </c>
      <c r="S61" s="15" t="n">
        <f aca="false">N61-MIN(N61,MAX(0,G61-SUMPRODUCT(($M$8:$Q$8&lt;N$8)*M61:Q61)))</f>
        <v>0</v>
      </c>
      <c r="T61" s="15" t="n">
        <f aca="false">O61-MIN(O61,MAX(0,G61-SUMPRODUCT(($M$8:$Q$8&lt;O$8)*M61:Q61)))</f>
        <v>0</v>
      </c>
      <c r="U61" s="15" t="n">
        <f aca="false">P61-MIN(P61,MAX(0,G61-SUMPRODUCT(($M$8:$Q$8&lt;P$8)*M61:Q61)))</f>
        <v>0</v>
      </c>
      <c r="V61" s="15" t="n">
        <f aca="false">Q61-MIN(Q61,MAX(0,G61-SUMPRODUCT(($M$8:$Q$8&lt;Q$8)*M61:Q61)))</f>
        <v>0</v>
      </c>
      <c r="W61" s="15" t="n">
        <f aca="false">(R60*'1. Your Debts'!$C$5+S60*'1. Your Debts'!$C$6+T60*'1. Your Debts'!$C$7+U60*'1. Your Debts'!$C$8+V60*'1. Your Debts'!$C$9)/12</f>
        <v>0</v>
      </c>
      <c r="X61" s="15" t="n">
        <f aca="false">Y60+W61+D61-Y61</f>
        <v>0</v>
      </c>
      <c r="Y61" s="15" t="n">
        <f aca="false">SUM(R61:V61)</f>
        <v>0</v>
      </c>
    </row>
    <row r="62" customFormat="false" ht="15" hidden="false" customHeight="false" outlineLevel="0" collapsed="false">
      <c r="A62" s="10" t="n">
        <v>52</v>
      </c>
      <c r="B62" s="15" t="n">
        <f aca="false">F61</f>
        <v>0</v>
      </c>
      <c r="C62" s="15" t="n">
        <f aca="false">IF(A62=$D$6,MIN(B62,$B$6),0)</f>
        <v>0</v>
      </c>
      <c r="D62" s="15" t="n">
        <f aca="false">IF(A62=$D$6,$B$6-C62,0)</f>
        <v>0</v>
      </c>
      <c r="E62" s="15" t="n">
        <f aca="false">MIN($H$6,MAX(0,$F$6-(B62-C62)),$J$6)</f>
        <v>0</v>
      </c>
      <c r="F62" s="15" t="n">
        <f aca="false">B62-C62+E62</f>
        <v>0</v>
      </c>
      <c r="G62" s="15" t="n">
        <f aca="false">$J$6-E62</f>
        <v>250</v>
      </c>
      <c r="H62" s="15" t="n">
        <f aca="false">R61*(1+'1. Your Debts'!$C$5/12)+IF($L$6=1,D62,0)</f>
        <v>0</v>
      </c>
      <c r="I62" s="15" t="n">
        <f aca="false">S61*(1+'1. Your Debts'!$C$6/12)+IF($L$6=2,D62,0)</f>
        <v>0</v>
      </c>
      <c r="J62" s="15" t="n">
        <f aca="false">T61*(1+'1. Your Debts'!$C$7/12)+IF($L$6=3,D62,0)</f>
        <v>0</v>
      </c>
      <c r="K62" s="15" t="n">
        <f aca="false">U61*(1+'1. Your Debts'!$C$8/12)+IF($L$6=4,D62,0)</f>
        <v>0</v>
      </c>
      <c r="L62" s="15" t="n">
        <f aca="false">V61*(1+'1. Your Debts'!$C$9/12)+IF($L$6=5,D62,0)</f>
        <v>0</v>
      </c>
      <c r="M62" s="15" t="n">
        <f aca="false">MAX(0,H62-IF('1. Your Debts'!$F$5&gt;0,MIN('1. Your Debts'!$F$5,H62),MIN(MAX(H62*'1. Your Debts'!$D$5,'1. Your Debts'!$E$5),H62)))</f>
        <v>0</v>
      </c>
      <c r="N62" s="15" t="n">
        <f aca="false">MAX(0,I62-IF('1. Your Debts'!$F$6&gt;0,MIN('1. Your Debts'!$F$6,I62),MIN(MAX(I62*'1. Your Debts'!$D$6,'1. Your Debts'!$E$6),I62)))</f>
        <v>0</v>
      </c>
      <c r="O62" s="15" t="n">
        <f aca="false">MAX(0,J62-IF('1. Your Debts'!$F$7&gt;0,MIN('1. Your Debts'!$F$7,J62),MIN(MAX(J62*'1. Your Debts'!$D$7,'1. Your Debts'!$E$7),J62)))</f>
        <v>0</v>
      </c>
      <c r="P62" s="15" t="n">
        <f aca="false">MAX(0,K62-IF('1. Your Debts'!$F$8&gt;0,MIN('1. Your Debts'!$F$8,K62),MIN(MAX(K62*'1. Your Debts'!$D$8,'1. Your Debts'!$E$8),K62)))</f>
        <v>0</v>
      </c>
      <c r="Q62" s="15" t="n">
        <f aca="false">MAX(0,L62-IF('1. Your Debts'!$F$9&gt;0,MIN('1. Your Debts'!$F$9,L62),MIN(MAX(L62*'1. Your Debts'!$D$9,'1. Your Debts'!$E$9),L62)))</f>
        <v>0</v>
      </c>
      <c r="R62" s="15" t="n">
        <f aca="false">M62-MIN(M62,MAX(0,G62-SUMPRODUCT(($M$8:$Q$8&lt;M$8)*M62:Q62)))</f>
        <v>0</v>
      </c>
      <c r="S62" s="15" t="n">
        <f aca="false">N62-MIN(N62,MAX(0,G62-SUMPRODUCT(($M$8:$Q$8&lt;N$8)*M62:Q62)))</f>
        <v>0</v>
      </c>
      <c r="T62" s="15" t="n">
        <f aca="false">O62-MIN(O62,MAX(0,G62-SUMPRODUCT(($M$8:$Q$8&lt;O$8)*M62:Q62)))</f>
        <v>0</v>
      </c>
      <c r="U62" s="15" t="n">
        <f aca="false">P62-MIN(P62,MAX(0,G62-SUMPRODUCT(($M$8:$Q$8&lt;P$8)*M62:Q62)))</f>
        <v>0</v>
      </c>
      <c r="V62" s="15" t="n">
        <f aca="false">Q62-MIN(Q62,MAX(0,G62-SUMPRODUCT(($M$8:$Q$8&lt;Q$8)*M62:Q62)))</f>
        <v>0</v>
      </c>
      <c r="W62" s="15" t="n">
        <f aca="false">(R61*'1. Your Debts'!$C$5+S61*'1. Your Debts'!$C$6+T61*'1. Your Debts'!$C$7+U61*'1. Your Debts'!$C$8+V61*'1. Your Debts'!$C$9)/12</f>
        <v>0</v>
      </c>
      <c r="X62" s="15" t="n">
        <f aca="false">Y61+W62+D62-Y62</f>
        <v>0</v>
      </c>
      <c r="Y62" s="15" t="n">
        <f aca="false">SUM(R62:V62)</f>
        <v>0</v>
      </c>
    </row>
    <row r="63" customFormat="false" ht="15" hidden="false" customHeight="false" outlineLevel="0" collapsed="false">
      <c r="A63" s="10" t="n">
        <v>53</v>
      </c>
      <c r="B63" s="15" t="n">
        <f aca="false">F62</f>
        <v>0</v>
      </c>
      <c r="C63" s="15" t="n">
        <f aca="false">IF(A63=$D$6,MIN(B63,$B$6),0)</f>
        <v>0</v>
      </c>
      <c r="D63" s="15" t="n">
        <f aca="false">IF(A63=$D$6,$B$6-C63,0)</f>
        <v>0</v>
      </c>
      <c r="E63" s="15" t="n">
        <f aca="false">MIN($H$6,MAX(0,$F$6-(B63-C63)),$J$6)</f>
        <v>0</v>
      </c>
      <c r="F63" s="15" t="n">
        <f aca="false">B63-C63+E63</f>
        <v>0</v>
      </c>
      <c r="G63" s="15" t="n">
        <f aca="false">$J$6-E63</f>
        <v>250</v>
      </c>
      <c r="H63" s="15" t="n">
        <f aca="false">R62*(1+'1. Your Debts'!$C$5/12)+IF($L$6=1,D63,0)</f>
        <v>0</v>
      </c>
      <c r="I63" s="15" t="n">
        <f aca="false">S62*(1+'1. Your Debts'!$C$6/12)+IF($L$6=2,D63,0)</f>
        <v>0</v>
      </c>
      <c r="J63" s="15" t="n">
        <f aca="false">T62*(1+'1. Your Debts'!$C$7/12)+IF($L$6=3,D63,0)</f>
        <v>0</v>
      </c>
      <c r="K63" s="15" t="n">
        <f aca="false">U62*(1+'1. Your Debts'!$C$8/12)+IF($L$6=4,D63,0)</f>
        <v>0</v>
      </c>
      <c r="L63" s="15" t="n">
        <f aca="false">V62*(1+'1. Your Debts'!$C$9/12)+IF($L$6=5,D63,0)</f>
        <v>0</v>
      </c>
      <c r="M63" s="15" t="n">
        <f aca="false">MAX(0,H63-IF('1. Your Debts'!$F$5&gt;0,MIN('1. Your Debts'!$F$5,H63),MIN(MAX(H63*'1. Your Debts'!$D$5,'1. Your Debts'!$E$5),H63)))</f>
        <v>0</v>
      </c>
      <c r="N63" s="15" t="n">
        <f aca="false">MAX(0,I63-IF('1. Your Debts'!$F$6&gt;0,MIN('1. Your Debts'!$F$6,I63),MIN(MAX(I63*'1. Your Debts'!$D$6,'1. Your Debts'!$E$6),I63)))</f>
        <v>0</v>
      </c>
      <c r="O63" s="15" t="n">
        <f aca="false">MAX(0,J63-IF('1. Your Debts'!$F$7&gt;0,MIN('1. Your Debts'!$F$7,J63),MIN(MAX(J63*'1. Your Debts'!$D$7,'1. Your Debts'!$E$7),J63)))</f>
        <v>0</v>
      </c>
      <c r="P63" s="15" t="n">
        <f aca="false">MAX(0,K63-IF('1. Your Debts'!$F$8&gt;0,MIN('1. Your Debts'!$F$8,K63),MIN(MAX(K63*'1. Your Debts'!$D$8,'1. Your Debts'!$E$8),K63)))</f>
        <v>0</v>
      </c>
      <c r="Q63" s="15" t="n">
        <f aca="false">MAX(0,L63-IF('1. Your Debts'!$F$9&gt;0,MIN('1. Your Debts'!$F$9,L63),MIN(MAX(L63*'1. Your Debts'!$D$9,'1. Your Debts'!$E$9),L63)))</f>
        <v>0</v>
      </c>
      <c r="R63" s="15" t="n">
        <f aca="false">M63-MIN(M63,MAX(0,G63-SUMPRODUCT(($M$8:$Q$8&lt;M$8)*M63:Q63)))</f>
        <v>0</v>
      </c>
      <c r="S63" s="15" t="n">
        <f aca="false">N63-MIN(N63,MAX(0,G63-SUMPRODUCT(($M$8:$Q$8&lt;N$8)*M63:Q63)))</f>
        <v>0</v>
      </c>
      <c r="T63" s="15" t="n">
        <f aca="false">O63-MIN(O63,MAX(0,G63-SUMPRODUCT(($M$8:$Q$8&lt;O$8)*M63:Q63)))</f>
        <v>0</v>
      </c>
      <c r="U63" s="15" t="n">
        <f aca="false">P63-MIN(P63,MAX(0,G63-SUMPRODUCT(($M$8:$Q$8&lt;P$8)*M63:Q63)))</f>
        <v>0</v>
      </c>
      <c r="V63" s="15" t="n">
        <f aca="false">Q63-MIN(Q63,MAX(0,G63-SUMPRODUCT(($M$8:$Q$8&lt;Q$8)*M63:Q63)))</f>
        <v>0</v>
      </c>
      <c r="W63" s="15" t="n">
        <f aca="false">(R62*'1. Your Debts'!$C$5+S62*'1. Your Debts'!$C$6+T62*'1. Your Debts'!$C$7+U62*'1. Your Debts'!$C$8+V62*'1. Your Debts'!$C$9)/12</f>
        <v>0</v>
      </c>
      <c r="X63" s="15" t="n">
        <f aca="false">Y62+W63+D63-Y63</f>
        <v>0</v>
      </c>
      <c r="Y63" s="15" t="n">
        <f aca="false">SUM(R63:V63)</f>
        <v>0</v>
      </c>
    </row>
    <row r="64" customFormat="false" ht="15" hidden="false" customHeight="false" outlineLevel="0" collapsed="false">
      <c r="A64" s="10" t="n">
        <v>54</v>
      </c>
      <c r="B64" s="15" t="n">
        <f aca="false">F63</f>
        <v>0</v>
      </c>
      <c r="C64" s="15" t="n">
        <f aca="false">IF(A64=$D$6,MIN(B64,$B$6),0)</f>
        <v>0</v>
      </c>
      <c r="D64" s="15" t="n">
        <f aca="false">IF(A64=$D$6,$B$6-C64,0)</f>
        <v>0</v>
      </c>
      <c r="E64" s="15" t="n">
        <f aca="false">MIN($H$6,MAX(0,$F$6-(B64-C64)),$J$6)</f>
        <v>0</v>
      </c>
      <c r="F64" s="15" t="n">
        <f aca="false">B64-C64+E64</f>
        <v>0</v>
      </c>
      <c r="G64" s="15" t="n">
        <f aca="false">$J$6-E64</f>
        <v>250</v>
      </c>
      <c r="H64" s="15" t="n">
        <f aca="false">R63*(1+'1. Your Debts'!$C$5/12)+IF($L$6=1,D64,0)</f>
        <v>0</v>
      </c>
      <c r="I64" s="15" t="n">
        <f aca="false">S63*(1+'1. Your Debts'!$C$6/12)+IF($L$6=2,D64,0)</f>
        <v>0</v>
      </c>
      <c r="J64" s="15" t="n">
        <f aca="false">T63*(1+'1. Your Debts'!$C$7/12)+IF($L$6=3,D64,0)</f>
        <v>0</v>
      </c>
      <c r="K64" s="15" t="n">
        <f aca="false">U63*(1+'1. Your Debts'!$C$8/12)+IF($L$6=4,D64,0)</f>
        <v>0</v>
      </c>
      <c r="L64" s="15" t="n">
        <f aca="false">V63*(1+'1. Your Debts'!$C$9/12)+IF($L$6=5,D64,0)</f>
        <v>0</v>
      </c>
      <c r="M64" s="15" t="n">
        <f aca="false">MAX(0,H64-IF('1. Your Debts'!$F$5&gt;0,MIN('1. Your Debts'!$F$5,H64),MIN(MAX(H64*'1. Your Debts'!$D$5,'1. Your Debts'!$E$5),H64)))</f>
        <v>0</v>
      </c>
      <c r="N64" s="15" t="n">
        <f aca="false">MAX(0,I64-IF('1. Your Debts'!$F$6&gt;0,MIN('1. Your Debts'!$F$6,I64),MIN(MAX(I64*'1. Your Debts'!$D$6,'1. Your Debts'!$E$6),I64)))</f>
        <v>0</v>
      </c>
      <c r="O64" s="15" t="n">
        <f aca="false">MAX(0,J64-IF('1. Your Debts'!$F$7&gt;0,MIN('1. Your Debts'!$F$7,J64),MIN(MAX(J64*'1. Your Debts'!$D$7,'1. Your Debts'!$E$7),J64)))</f>
        <v>0</v>
      </c>
      <c r="P64" s="15" t="n">
        <f aca="false">MAX(0,K64-IF('1. Your Debts'!$F$8&gt;0,MIN('1. Your Debts'!$F$8,K64),MIN(MAX(K64*'1. Your Debts'!$D$8,'1. Your Debts'!$E$8),K64)))</f>
        <v>0</v>
      </c>
      <c r="Q64" s="15" t="n">
        <f aca="false">MAX(0,L64-IF('1. Your Debts'!$F$9&gt;0,MIN('1. Your Debts'!$F$9,L64),MIN(MAX(L64*'1. Your Debts'!$D$9,'1. Your Debts'!$E$9),L64)))</f>
        <v>0</v>
      </c>
      <c r="R64" s="15" t="n">
        <f aca="false">M64-MIN(M64,MAX(0,G64-SUMPRODUCT(($M$8:$Q$8&lt;M$8)*M64:Q64)))</f>
        <v>0</v>
      </c>
      <c r="S64" s="15" t="n">
        <f aca="false">N64-MIN(N64,MAX(0,G64-SUMPRODUCT(($M$8:$Q$8&lt;N$8)*M64:Q64)))</f>
        <v>0</v>
      </c>
      <c r="T64" s="15" t="n">
        <f aca="false">O64-MIN(O64,MAX(0,G64-SUMPRODUCT(($M$8:$Q$8&lt;O$8)*M64:Q64)))</f>
        <v>0</v>
      </c>
      <c r="U64" s="15" t="n">
        <f aca="false">P64-MIN(P64,MAX(0,G64-SUMPRODUCT(($M$8:$Q$8&lt;P$8)*M64:Q64)))</f>
        <v>0</v>
      </c>
      <c r="V64" s="15" t="n">
        <f aca="false">Q64-MIN(Q64,MAX(0,G64-SUMPRODUCT(($M$8:$Q$8&lt;Q$8)*M64:Q64)))</f>
        <v>0</v>
      </c>
      <c r="W64" s="15" t="n">
        <f aca="false">(R63*'1. Your Debts'!$C$5+S63*'1. Your Debts'!$C$6+T63*'1. Your Debts'!$C$7+U63*'1. Your Debts'!$C$8+V63*'1. Your Debts'!$C$9)/12</f>
        <v>0</v>
      </c>
      <c r="X64" s="15" t="n">
        <f aca="false">Y63+W64+D64-Y64</f>
        <v>0</v>
      </c>
      <c r="Y64" s="15" t="n">
        <f aca="false">SUM(R64:V64)</f>
        <v>0</v>
      </c>
    </row>
    <row r="65" customFormat="false" ht="15" hidden="false" customHeight="false" outlineLevel="0" collapsed="false">
      <c r="A65" s="10" t="n">
        <v>55</v>
      </c>
      <c r="B65" s="15" t="n">
        <f aca="false">F64</f>
        <v>0</v>
      </c>
      <c r="C65" s="15" t="n">
        <f aca="false">IF(A65=$D$6,MIN(B65,$B$6),0)</f>
        <v>0</v>
      </c>
      <c r="D65" s="15" t="n">
        <f aca="false">IF(A65=$D$6,$B$6-C65,0)</f>
        <v>0</v>
      </c>
      <c r="E65" s="15" t="n">
        <f aca="false">MIN($H$6,MAX(0,$F$6-(B65-C65)),$J$6)</f>
        <v>0</v>
      </c>
      <c r="F65" s="15" t="n">
        <f aca="false">B65-C65+E65</f>
        <v>0</v>
      </c>
      <c r="G65" s="15" t="n">
        <f aca="false">$J$6-E65</f>
        <v>250</v>
      </c>
      <c r="H65" s="15" t="n">
        <f aca="false">R64*(1+'1. Your Debts'!$C$5/12)+IF($L$6=1,D65,0)</f>
        <v>0</v>
      </c>
      <c r="I65" s="15" t="n">
        <f aca="false">S64*(1+'1. Your Debts'!$C$6/12)+IF($L$6=2,D65,0)</f>
        <v>0</v>
      </c>
      <c r="J65" s="15" t="n">
        <f aca="false">T64*(1+'1. Your Debts'!$C$7/12)+IF($L$6=3,D65,0)</f>
        <v>0</v>
      </c>
      <c r="K65" s="15" t="n">
        <f aca="false">U64*(1+'1. Your Debts'!$C$8/12)+IF($L$6=4,D65,0)</f>
        <v>0</v>
      </c>
      <c r="L65" s="15" t="n">
        <f aca="false">V64*(1+'1. Your Debts'!$C$9/12)+IF($L$6=5,D65,0)</f>
        <v>0</v>
      </c>
      <c r="M65" s="15" t="n">
        <f aca="false">MAX(0,H65-IF('1. Your Debts'!$F$5&gt;0,MIN('1. Your Debts'!$F$5,H65),MIN(MAX(H65*'1. Your Debts'!$D$5,'1. Your Debts'!$E$5),H65)))</f>
        <v>0</v>
      </c>
      <c r="N65" s="15" t="n">
        <f aca="false">MAX(0,I65-IF('1. Your Debts'!$F$6&gt;0,MIN('1. Your Debts'!$F$6,I65),MIN(MAX(I65*'1. Your Debts'!$D$6,'1. Your Debts'!$E$6),I65)))</f>
        <v>0</v>
      </c>
      <c r="O65" s="15" t="n">
        <f aca="false">MAX(0,J65-IF('1. Your Debts'!$F$7&gt;0,MIN('1. Your Debts'!$F$7,J65),MIN(MAX(J65*'1. Your Debts'!$D$7,'1. Your Debts'!$E$7),J65)))</f>
        <v>0</v>
      </c>
      <c r="P65" s="15" t="n">
        <f aca="false">MAX(0,K65-IF('1. Your Debts'!$F$8&gt;0,MIN('1. Your Debts'!$F$8,K65),MIN(MAX(K65*'1. Your Debts'!$D$8,'1. Your Debts'!$E$8),K65)))</f>
        <v>0</v>
      </c>
      <c r="Q65" s="15" t="n">
        <f aca="false">MAX(0,L65-IF('1. Your Debts'!$F$9&gt;0,MIN('1. Your Debts'!$F$9,L65),MIN(MAX(L65*'1. Your Debts'!$D$9,'1. Your Debts'!$E$9),L65)))</f>
        <v>0</v>
      </c>
      <c r="R65" s="15" t="n">
        <f aca="false">M65-MIN(M65,MAX(0,G65-SUMPRODUCT(($M$8:$Q$8&lt;M$8)*M65:Q65)))</f>
        <v>0</v>
      </c>
      <c r="S65" s="15" t="n">
        <f aca="false">N65-MIN(N65,MAX(0,G65-SUMPRODUCT(($M$8:$Q$8&lt;N$8)*M65:Q65)))</f>
        <v>0</v>
      </c>
      <c r="T65" s="15" t="n">
        <f aca="false">O65-MIN(O65,MAX(0,G65-SUMPRODUCT(($M$8:$Q$8&lt;O$8)*M65:Q65)))</f>
        <v>0</v>
      </c>
      <c r="U65" s="15" t="n">
        <f aca="false">P65-MIN(P65,MAX(0,G65-SUMPRODUCT(($M$8:$Q$8&lt;P$8)*M65:Q65)))</f>
        <v>0</v>
      </c>
      <c r="V65" s="15" t="n">
        <f aca="false">Q65-MIN(Q65,MAX(0,G65-SUMPRODUCT(($M$8:$Q$8&lt;Q$8)*M65:Q65)))</f>
        <v>0</v>
      </c>
      <c r="W65" s="15" t="n">
        <f aca="false">(R64*'1. Your Debts'!$C$5+S64*'1. Your Debts'!$C$6+T64*'1. Your Debts'!$C$7+U64*'1. Your Debts'!$C$8+V64*'1. Your Debts'!$C$9)/12</f>
        <v>0</v>
      </c>
      <c r="X65" s="15" t="n">
        <f aca="false">Y64+W65+D65-Y65</f>
        <v>0</v>
      </c>
      <c r="Y65" s="15" t="n">
        <f aca="false">SUM(R65:V65)</f>
        <v>0</v>
      </c>
    </row>
    <row r="66" customFormat="false" ht="15" hidden="false" customHeight="false" outlineLevel="0" collapsed="false">
      <c r="A66" s="10" t="n">
        <v>56</v>
      </c>
      <c r="B66" s="15" t="n">
        <f aca="false">F65</f>
        <v>0</v>
      </c>
      <c r="C66" s="15" t="n">
        <f aca="false">IF(A66=$D$6,MIN(B66,$B$6),0)</f>
        <v>0</v>
      </c>
      <c r="D66" s="15" t="n">
        <f aca="false">IF(A66=$D$6,$B$6-C66,0)</f>
        <v>0</v>
      </c>
      <c r="E66" s="15" t="n">
        <f aca="false">MIN($H$6,MAX(0,$F$6-(B66-C66)),$J$6)</f>
        <v>0</v>
      </c>
      <c r="F66" s="15" t="n">
        <f aca="false">B66-C66+E66</f>
        <v>0</v>
      </c>
      <c r="G66" s="15" t="n">
        <f aca="false">$J$6-E66</f>
        <v>250</v>
      </c>
      <c r="H66" s="15" t="n">
        <f aca="false">R65*(1+'1. Your Debts'!$C$5/12)+IF($L$6=1,D66,0)</f>
        <v>0</v>
      </c>
      <c r="I66" s="15" t="n">
        <f aca="false">S65*(1+'1. Your Debts'!$C$6/12)+IF($L$6=2,D66,0)</f>
        <v>0</v>
      </c>
      <c r="J66" s="15" t="n">
        <f aca="false">T65*(1+'1. Your Debts'!$C$7/12)+IF($L$6=3,D66,0)</f>
        <v>0</v>
      </c>
      <c r="K66" s="15" t="n">
        <f aca="false">U65*(1+'1. Your Debts'!$C$8/12)+IF($L$6=4,D66,0)</f>
        <v>0</v>
      </c>
      <c r="L66" s="15" t="n">
        <f aca="false">V65*(1+'1. Your Debts'!$C$9/12)+IF($L$6=5,D66,0)</f>
        <v>0</v>
      </c>
      <c r="M66" s="15" t="n">
        <f aca="false">MAX(0,H66-IF('1. Your Debts'!$F$5&gt;0,MIN('1. Your Debts'!$F$5,H66),MIN(MAX(H66*'1. Your Debts'!$D$5,'1. Your Debts'!$E$5),H66)))</f>
        <v>0</v>
      </c>
      <c r="N66" s="15" t="n">
        <f aca="false">MAX(0,I66-IF('1. Your Debts'!$F$6&gt;0,MIN('1. Your Debts'!$F$6,I66),MIN(MAX(I66*'1. Your Debts'!$D$6,'1. Your Debts'!$E$6),I66)))</f>
        <v>0</v>
      </c>
      <c r="O66" s="15" t="n">
        <f aca="false">MAX(0,J66-IF('1. Your Debts'!$F$7&gt;0,MIN('1. Your Debts'!$F$7,J66),MIN(MAX(J66*'1. Your Debts'!$D$7,'1. Your Debts'!$E$7),J66)))</f>
        <v>0</v>
      </c>
      <c r="P66" s="15" t="n">
        <f aca="false">MAX(0,K66-IF('1. Your Debts'!$F$8&gt;0,MIN('1. Your Debts'!$F$8,K66),MIN(MAX(K66*'1. Your Debts'!$D$8,'1. Your Debts'!$E$8),K66)))</f>
        <v>0</v>
      </c>
      <c r="Q66" s="15" t="n">
        <f aca="false">MAX(0,L66-IF('1. Your Debts'!$F$9&gt;0,MIN('1. Your Debts'!$F$9,L66),MIN(MAX(L66*'1. Your Debts'!$D$9,'1. Your Debts'!$E$9),L66)))</f>
        <v>0</v>
      </c>
      <c r="R66" s="15" t="n">
        <f aca="false">M66-MIN(M66,MAX(0,G66-SUMPRODUCT(($M$8:$Q$8&lt;M$8)*M66:Q66)))</f>
        <v>0</v>
      </c>
      <c r="S66" s="15" t="n">
        <f aca="false">N66-MIN(N66,MAX(0,G66-SUMPRODUCT(($M$8:$Q$8&lt;N$8)*M66:Q66)))</f>
        <v>0</v>
      </c>
      <c r="T66" s="15" t="n">
        <f aca="false">O66-MIN(O66,MAX(0,G66-SUMPRODUCT(($M$8:$Q$8&lt;O$8)*M66:Q66)))</f>
        <v>0</v>
      </c>
      <c r="U66" s="15" t="n">
        <f aca="false">P66-MIN(P66,MAX(0,G66-SUMPRODUCT(($M$8:$Q$8&lt;P$8)*M66:Q66)))</f>
        <v>0</v>
      </c>
      <c r="V66" s="15" t="n">
        <f aca="false">Q66-MIN(Q66,MAX(0,G66-SUMPRODUCT(($M$8:$Q$8&lt;Q$8)*M66:Q66)))</f>
        <v>0</v>
      </c>
      <c r="W66" s="15" t="n">
        <f aca="false">(R65*'1. Your Debts'!$C$5+S65*'1. Your Debts'!$C$6+T65*'1. Your Debts'!$C$7+U65*'1. Your Debts'!$C$8+V65*'1. Your Debts'!$C$9)/12</f>
        <v>0</v>
      </c>
      <c r="X66" s="15" t="n">
        <f aca="false">Y65+W66+D66-Y66</f>
        <v>0</v>
      </c>
      <c r="Y66" s="15" t="n">
        <f aca="false">SUM(R66:V66)</f>
        <v>0</v>
      </c>
    </row>
    <row r="67" customFormat="false" ht="15" hidden="false" customHeight="false" outlineLevel="0" collapsed="false">
      <c r="A67" s="10" t="n">
        <v>57</v>
      </c>
      <c r="B67" s="15" t="n">
        <f aca="false">F66</f>
        <v>0</v>
      </c>
      <c r="C67" s="15" t="n">
        <f aca="false">IF(A67=$D$6,MIN(B67,$B$6),0)</f>
        <v>0</v>
      </c>
      <c r="D67" s="15" t="n">
        <f aca="false">IF(A67=$D$6,$B$6-C67,0)</f>
        <v>0</v>
      </c>
      <c r="E67" s="15" t="n">
        <f aca="false">MIN($H$6,MAX(0,$F$6-(B67-C67)),$J$6)</f>
        <v>0</v>
      </c>
      <c r="F67" s="15" t="n">
        <f aca="false">B67-C67+E67</f>
        <v>0</v>
      </c>
      <c r="G67" s="15" t="n">
        <f aca="false">$J$6-E67</f>
        <v>250</v>
      </c>
      <c r="H67" s="15" t="n">
        <f aca="false">R66*(1+'1. Your Debts'!$C$5/12)+IF($L$6=1,D67,0)</f>
        <v>0</v>
      </c>
      <c r="I67" s="15" t="n">
        <f aca="false">S66*(1+'1. Your Debts'!$C$6/12)+IF($L$6=2,D67,0)</f>
        <v>0</v>
      </c>
      <c r="J67" s="15" t="n">
        <f aca="false">T66*(1+'1. Your Debts'!$C$7/12)+IF($L$6=3,D67,0)</f>
        <v>0</v>
      </c>
      <c r="K67" s="15" t="n">
        <f aca="false">U66*(1+'1. Your Debts'!$C$8/12)+IF($L$6=4,D67,0)</f>
        <v>0</v>
      </c>
      <c r="L67" s="15" t="n">
        <f aca="false">V66*(1+'1. Your Debts'!$C$9/12)+IF($L$6=5,D67,0)</f>
        <v>0</v>
      </c>
      <c r="M67" s="15" t="n">
        <f aca="false">MAX(0,H67-IF('1. Your Debts'!$F$5&gt;0,MIN('1. Your Debts'!$F$5,H67),MIN(MAX(H67*'1. Your Debts'!$D$5,'1. Your Debts'!$E$5),H67)))</f>
        <v>0</v>
      </c>
      <c r="N67" s="15" t="n">
        <f aca="false">MAX(0,I67-IF('1. Your Debts'!$F$6&gt;0,MIN('1. Your Debts'!$F$6,I67),MIN(MAX(I67*'1. Your Debts'!$D$6,'1. Your Debts'!$E$6),I67)))</f>
        <v>0</v>
      </c>
      <c r="O67" s="15" t="n">
        <f aca="false">MAX(0,J67-IF('1. Your Debts'!$F$7&gt;0,MIN('1. Your Debts'!$F$7,J67),MIN(MAX(J67*'1. Your Debts'!$D$7,'1. Your Debts'!$E$7),J67)))</f>
        <v>0</v>
      </c>
      <c r="P67" s="15" t="n">
        <f aca="false">MAX(0,K67-IF('1. Your Debts'!$F$8&gt;0,MIN('1. Your Debts'!$F$8,K67),MIN(MAX(K67*'1. Your Debts'!$D$8,'1. Your Debts'!$E$8),K67)))</f>
        <v>0</v>
      </c>
      <c r="Q67" s="15" t="n">
        <f aca="false">MAX(0,L67-IF('1. Your Debts'!$F$9&gt;0,MIN('1. Your Debts'!$F$9,L67),MIN(MAX(L67*'1. Your Debts'!$D$9,'1. Your Debts'!$E$9),L67)))</f>
        <v>0</v>
      </c>
      <c r="R67" s="15" t="n">
        <f aca="false">M67-MIN(M67,MAX(0,G67-SUMPRODUCT(($M$8:$Q$8&lt;M$8)*M67:Q67)))</f>
        <v>0</v>
      </c>
      <c r="S67" s="15" t="n">
        <f aca="false">N67-MIN(N67,MAX(0,G67-SUMPRODUCT(($M$8:$Q$8&lt;N$8)*M67:Q67)))</f>
        <v>0</v>
      </c>
      <c r="T67" s="15" t="n">
        <f aca="false">O67-MIN(O67,MAX(0,G67-SUMPRODUCT(($M$8:$Q$8&lt;O$8)*M67:Q67)))</f>
        <v>0</v>
      </c>
      <c r="U67" s="15" t="n">
        <f aca="false">P67-MIN(P67,MAX(0,G67-SUMPRODUCT(($M$8:$Q$8&lt;P$8)*M67:Q67)))</f>
        <v>0</v>
      </c>
      <c r="V67" s="15" t="n">
        <f aca="false">Q67-MIN(Q67,MAX(0,G67-SUMPRODUCT(($M$8:$Q$8&lt;Q$8)*M67:Q67)))</f>
        <v>0</v>
      </c>
      <c r="W67" s="15" t="n">
        <f aca="false">(R66*'1. Your Debts'!$C$5+S66*'1. Your Debts'!$C$6+T66*'1. Your Debts'!$C$7+U66*'1. Your Debts'!$C$8+V66*'1. Your Debts'!$C$9)/12</f>
        <v>0</v>
      </c>
      <c r="X67" s="15" t="n">
        <f aca="false">Y66+W67+D67-Y67</f>
        <v>0</v>
      </c>
      <c r="Y67" s="15" t="n">
        <f aca="false">SUM(R67:V67)</f>
        <v>0</v>
      </c>
    </row>
    <row r="68" customFormat="false" ht="15" hidden="false" customHeight="false" outlineLevel="0" collapsed="false">
      <c r="A68" s="10" t="n">
        <v>58</v>
      </c>
      <c r="B68" s="15" t="n">
        <f aca="false">F67</f>
        <v>0</v>
      </c>
      <c r="C68" s="15" t="n">
        <f aca="false">IF(A68=$D$6,MIN(B68,$B$6),0)</f>
        <v>0</v>
      </c>
      <c r="D68" s="15" t="n">
        <f aca="false">IF(A68=$D$6,$B$6-C68,0)</f>
        <v>0</v>
      </c>
      <c r="E68" s="15" t="n">
        <f aca="false">MIN($H$6,MAX(0,$F$6-(B68-C68)),$J$6)</f>
        <v>0</v>
      </c>
      <c r="F68" s="15" t="n">
        <f aca="false">B68-C68+E68</f>
        <v>0</v>
      </c>
      <c r="G68" s="15" t="n">
        <f aca="false">$J$6-E68</f>
        <v>250</v>
      </c>
      <c r="H68" s="15" t="n">
        <f aca="false">R67*(1+'1. Your Debts'!$C$5/12)+IF($L$6=1,D68,0)</f>
        <v>0</v>
      </c>
      <c r="I68" s="15" t="n">
        <f aca="false">S67*(1+'1. Your Debts'!$C$6/12)+IF($L$6=2,D68,0)</f>
        <v>0</v>
      </c>
      <c r="J68" s="15" t="n">
        <f aca="false">T67*(1+'1. Your Debts'!$C$7/12)+IF($L$6=3,D68,0)</f>
        <v>0</v>
      </c>
      <c r="K68" s="15" t="n">
        <f aca="false">U67*(1+'1. Your Debts'!$C$8/12)+IF($L$6=4,D68,0)</f>
        <v>0</v>
      </c>
      <c r="L68" s="15" t="n">
        <f aca="false">V67*(1+'1. Your Debts'!$C$9/12)+IF($L$6=5,D68,0)</f>
        <v>0</v>
      </c>
      <c r="M68" s="15" t="n">
        <f aca="false">MAX(0,H68-IF('1. Your Debts'!$F$5&gt;0,MIN('1. Your Debts'!$F$5,H68),MIN(MAX(H68*'1. Your Debts'!$D$5,'1. Your Debts'!$E$5),H68)))</f>
        <v>0</v>
      </c>
      <c r="N68" s="15" t="n">
        <f aca="false">MAX(0,I68-IF('1. Your Debts'!$F$6&gt;0,MIN('1. Your Debts'!$F$6,I68),MIN(MAX(I68*'1. Your Debts'!$D$6,'1. Your Debts'!$E$6),I68)))</f>
        <v>0</v>
      </c>
      <c r="O68" s="15" t="n">
        <f aca="false">MAX(0,J68-IF('1. Your Debts'!$F$7&gt;0,MIN('1. Your Debts'!$F$7,J68),MIN(MAX(J68*'1. Your Debts'!$D$7,'1. Your Debts'!$E$7),J68)))</f>
        <v>0</v>
      </c>
      <c r="P68" s="15" t="n">
        <f aca="false">MAX(0,K68-IF('1. Your Debts'!$F$8&gt;0,MIN('1. Your Debts'!$F$8,K68),MIN(MAX(K68*'1. Your Debts'!$D$8,'1. Your Debts'!$E$8),K68)))</f>
        <v>0</v>
      </c>
      <c r="Q68" s="15" t="n">
        <f aca="false">MAX(0,L68-IF('1. Your Debts'!$F$9&gt;0,MIN('1. Your Debts'!$F$9,L68),MIN(MAX(L68*'1. Your Debts'!$D$9,'1. Your Debts'!$E$9),L68)))</f>
        <v>0</v>
      </c>
      <c r="R68" s="15" t="n">
        <f aca="false">M68-MIN(M68,MAX(0,G68-SUMPRODUCT(($M$8:$Q$8&lt;M$8)*M68:Q68)))</f>
        <v>0</v>
      </c>
      <c r="S68" s="15" t="n">
        <f aca="false">N68-MIN(N68,MAX(0,G68-SUMPRODUCT(($M$8:$Q$8&lt;N$8)*M68:Q68)))</f>
        <v>0</v>
      </c>
      <c r="T68" s="15" t="n">
        <f aca="false">O68-MIN(O68,MAX(0,G68-SUMPRODUCT(($M$8:$Q$8&lt;O$8)*M68:Q68)))</f>
        <v>0</v>
      </c>
      <c r="U68" s="15" t="n">
        <f aca="false">P68-MIN(P68,MAX(0,G68-SUMPRODUCT(($M$8:$Q$8&lt;P$8)*M68:Q68)))</f>
        <v>0</v>
      </c>
      <c r="V68" s="15" t="n">
        <f aca="false">Q68-MIN(Q68,MAX(0,G68-SUMPRODUCT(($M$8:$Q$8&lt;Q$8)*M68:Q68)))</f>
        <v>0</v>
      </c>
      <c r="W68" s="15" t="n">
        <f aca="false">(R67*'1. Your Debts'!$C$5+S67*'1. Your Debts'!$C$6+T67*'1. Your Debts'!$C$7+U67*'1. Your Debts'!$C$8+V67*'1. Your Debts'!$C$9)/12</f>
        <v>0</v>
      </c>
      <c r="X68" s="15" t="n">
        <f aca="false">Y67+W68+D68-Y68</f>
        <v>0</v>
      </c>
      <c r="Y68" s="15" t="n">
        <f aca="false">SUM(R68:V68)</f>
        <v>0</v>
      </c>
    </row>
    <row r="69" customFormat="false" ht="15" hidden="false" customHeight="false" outlineLevel="0" collapsed="false">
      <c r="A69" s="10" t="n">
        <v>59</v>
      </c>
      <c r="B69" s="15" t="n">
        <f aca="false">F68</f>
        <v>0</v>
      </c>
      <c r="C69" s="15" t="n">
        <f aca="false">IF(A69=$D$6,MIN(B69,$B$6),0)</f>
        <v>0</v>
      </c>
      <c r="D69" s="15" t="n">
        <f aca="false">IF(A69=$D$6,$B$6-C69,0)</f>
        <v>0</v>
      </c>
      <c r="E69" s="15" t="n">
        <f aca="false">MIN($H$6,MAX(0,$F$6-(B69-C69)),$J$6)</f>
        <v>0</v>
      </c>
      <c r="F69" s="15" t="n">
        <f aca="false">B69-C69+E69</f>
        <v>0</v>
      </c>
      <c r="G69" s="15" t="n">
        <f aca="false">$J$6-E69</f>
        <v>250</v>
      </c>
      <c r="H69" s="15" t="n">
        <f aca="false">R68*(1+'1. Your Debts'!$C$5/12)+IF($L$6=1,D69,0)</f>
        <v>0</v>
      </c>
      <c r="I69" s="15" t="n">
        <f aca="false">S68*(1+'1. Your Debts'!$C$6/12)+IF($L$6=2,D69,0)</f>
        <v>0</v>
      </c>
      <c r="J69" s="15" t="n">
        <f aca="false">T68*(1+'1. Your Debts'!$C$7/12)+IF($L$6=3,D69,0)</f>
        <v>0</v>
      </c>
      <c r="K69" s="15" t="n">
        <f aca="false">U68*(1+'1. Your Debts'!$C$8/12)+IF($L$6=4,D69,0)</f>
        <v>0</v>
      </c>
      <c r="L69" s="15" t="n">
        <f aca="false">V68*(1+'1. Your Debts'!$C$9/12)+IF($L$6=5,D69,0)</f>
        <v>0</v>
      </c>
      <c r="M69" s="15" t="n">
        <f aca="false">MAX(0,H69-IF('1. Your Debts'!$F$5&gt;0,MIN('1. Your Debts'!$F$5,H69),MIN(MAX(H69*'1. Your Debts'!$D$5,'1. Your Debts'!$E$5),H69)))</f>
        <v>0</v>
      </c>
      <c r="N69" s="15" t="n">
        <f aca="false">MAX(0,I69-IF('1. Your Debts'!$F$6&gt;0,MIN('1. Your Debts'!$F$6,I69),MIN(MAX(I69*'1. Your Debts'!$D$6,'1. Your Debts'!$E$6),I69)))</f>
        <v>0</v>
      </c>
      <c r="O69" s="15" t="n">
        <f aca="false">MAX(0,J69-IF('1. Your Debts'!$F$7&gt;0,MIN('1. Your Debts'!$F$7,J69),MIN(MAX(J69*'1. Your Debts'!$D$7,'1. Your Debts'!$E$7),J69)))</f>
        <v>0</v>
      </c>
      <c r="P69" s="15" t="n">
        <f aca="false">MAX(0,K69-IF('1. Your Debts'!$F$8&gt;0,MIN('1. Your Debts'!$F$8,K69),MIN(MAX(K69*'1. Your Debts'!$D$8,'1. Your Debts'!$E$8),K69)))</f>
        <v>0</v>
      </c>
      <c r="Q69" s="15" t="n">
        <f aca="false">MAX(0,L69-IF('1. Your Debts'!$F$9&gt;0,MIN('1. Your Debts'!$F$9,L69),MIN(MAX(L69*'1. Your Debts'!$D$9,'1. Your Debts'!$E$9),L69)))</f>
        <v>0</v>
      </c>
      <c r="R69" s="15" t="n">
        <f aca="false">M69-MIN(M69,MAX(0,G69-SUMPRODUCT(($M$8:$Q$8&lt;M$8)*M69:Q69)))</f>
        <v>0</v>
      </c>
      <c r="S69" s="15" t="n">
        <f aca="false">N69-MIN(N69,MAX(0,G69-SUMPRODUCT(($M$8:$Q$8&lt;N$8)*M69:Q69)))</f>
        <v>0</v>
      </c>
      <c r="T69" s="15" t="n">
        <f aca="false">O69-MIN(O69,MAX(0,G69-SUMPRODUCT(($M$8:$Q$8&lt;O$8)*M69:Q69)))</f>
        <v>0</v>
      </c>
      <c r="U69" s="15" t="n">
        <f aca="false">P69-MIN(P69,MAX(0,G69-SUMPRODUCT(($M$8:$Q$8&lt;P$8)*M69:Q69)))</f>
        <v>0</v>
      </c>
      <c r="V69" s="15" t="n">
        <f aca="false">Q69-MIN(Q69,MAX(0,G69-SUMPRODUCT(($M$8:$Q$8&lt;Q$8)*M69:Q69)))</f>
        <v>0</v>
      </c>
      <c r="W69" s="15" t="n">
        <f aca="false">(R68*'1. Your Debts'!$C$5+S68*'1. Your Debts'!$C$6+T68*'1. Your Debts'!$C$7+U68*'1. Your Debts'!$C$8+V68*'1. Your Debts'!$C$9)/12</f>
        <v>0</v>
      </c>
      <c r="X69" s="15" t="n">
        <f aca="false">Y68+W69+D69-Y69</f>
        <v>0</v>
      </c>
      <c r="Y69" s="15" t="n">
        <f aca="false">SUM(R69:V69)</f>
        <v>0</v>
      </c>
    </row>
    <row r="70" customFormat="false" ht="15" hidden="false" customHeight="false" outlineLevel="0" collapsed="false">
      <c r="A70" s="10" t="n">
        <v>60</v>
      </c>
      <c r="B70" s="15" t="n">
        <f aca="false">F69</f>
        <v>0</v>
      </c>
      <c r="C70" s="15" t="n">
        <f aca="false">IF(A70=$D$6,MIN(B70,$B$6),0)</f>
        <v>0</v>
      </c>
      <c r="D70" s="15" t="n">
        <f aca="false">IF(A70=$D$6,$B$6-C70,0)</f>
        <v>0</v>
      </c>
      <c r="E70" s="15" t="n">
        <f aca="false">MIN($H$6,MAX(0,$F$6-(B70-C70)),$J$6)</f>
        <v>0</v>
      </c>
      <c r="F70" s="15" t="n">
        <f aca="false">B70-C70+E70</f>
        <v>0</v>
      </c>
      <c r="G70" s="15" t="n">
        <f aca="false">$J$6-E70</f>
        <v>250</v>
      </c>
      <c r="H70" s="15" t="n">
        <f aca="false">R69*(1+'1. Your Debts'!$C$5/12)+IF($L$6=1,D70,0)</f>
        <v>0</v>
      </c>
      <c r="I70" s="15" t="n">
        <f aca="false">S69*(1+'1. Your Debts'!$C$6/12)+IF($L$6=2,D70,0)</f>
        <v>0</v>
      </c>
      <c r="J70" s="15" t="n">
        <f aca="false">T69*(1+'1. Your Debts'!$C$7/12)+IF($L$6=3,D70,0)</f>
        <v>0</v>
      </c>
      <c r="K70" s="15" t="n">
        <f aca="false">U69*(1+'1. Your Debts'!$C$8/12)+IF($L$6=4,D70,0)</f>
        <v>0</v>
      </c>
      <c r="L70" s="15" t="n">
        <f aca="false">V69*(1+'1. Your Debts'!$C$9/12)+IF($L$6=5,D70,0)</f>
        <v>0</v>
      </c>
      <c r="M70" s="15" t="n">
        <f aca="false">MAX(0,H70-IF('1. Your Debts'!$F$5&gt;0,MIN('1. Your Debts'!$F$5,H70),MIN(MAX(H70*'1. Your Debts'!$D$5,'1. Your Debts'!$E$5),H70)))</f>
        <v>0</v>
      </c>
      <c r="N70" s="15" t="n">
        <f aca="false">MAX(0,I70-IF('1. Your Debts'!$F$6&gt;0,MIN('1. Your Debts'!$F$6,I70),MIN(MAX(I70*'1. Your Debts'!$D$6,'1. Your Debts'!$E$6),I70)))</f>
        <v>0</v>
      </c>
      <c r="O70" s="15" t="n">
        <f aca="false">MAX(0,J70-IF('1. Your Debts'!$F$7&gt;0,MIN('1. Your Debts'!$F$7,J70),MIN(MAX(J70*'1. Your Debts'!$D$7,'1. Your Debts'!$E$7),J70)))</f>
        <v>0</v>
      </c>
      <c r="P70" s="15" t="n">
        <f aca="false">MAX(0,K70-IF('1. Your Debts'!$F$8&gt;0,MIN('1. Your Debts'!$F$8,K70),MIN(MAX(K70*'1. Your Debts'!$D$8,'1. Your Debts'!$E$8),K70)))</f>
        <v>0</v>
      </c>
      <c r="Q70" s="15" t="n">
        <f aca="false">MAX(0,L70-IF('1. Your Debts'!$F$9&gt;0,MIN('1. Your Debts'!$F$9,L70),MIN(MAX(L70*'1. Your Debts'!$D$9,'1. Your Debts'!$E$9),L70)))</f>
        <v>0</v>
      </c>
      <c r="R70" s="15" t="n">
        <f aca="false">M70-MIN(M70,MAX(0,G70-SUMPRODUCT(($M$8:$Q$8&lt;M$8)*M70:Q70)))</f>
        <v>0</v>
      </c>
      <c r="S70" s="15" t="n">
        <f aca="false">N70-MIN(N70,MAX(0,G70-SUMPRODUCT(($M$8:$Q$8&lt;N$8)*M70:Q70)))</f>
        <v>0</v>
      </c>
      <c r="T70" s="15" t="n">
        <f aca="false">O70-MIN(O70,MAX(0,G70-SUMPRODUCT(($M$8:$Q$8&lt;O$8)*M70:Q70)))</f>
        <v>0</v>
      </c>
      <c r="U70" s="15" t="n">
        <f aca="false">P70-MIN(P70,MAX(0,G70-SUMPRODUCT(($M$8:$Q$8&lt;P$8)*M70:Q70)))</f>
        <v>0</v>
      </c>
      <c r="V70" s="15" t="n">
        <f aca="false">Q70-MIN(Q70,MAX(0,G70-SUMPRODUCT(($M$8:$Q$8&lt;Q$8)*M70:Q70)))</f>
        <v>0</v>
      </c>
      <c r="W70" s="15" t="n">
        <f aca="false">(R69*'1. Your Debts'!$C$5+S69*'1. Your Debts'!$C$6+T69*'1. Your Debts'!$C$7+U69*'1. Your Debts'!$C$8+V69*'1. Your Debts'!$C$9)/12</f>
        <v>0</v>
      </c>
      <c r="X70" s="15" t="n">
        <f aca="false">Y69+W70+D70-Y70</f>
        <v>0</v>
      </c>
      <c r="Y70" s="15" t="n">
        <f aca="false">SUM(R70:V70)</f>
        <v>0</v>
      </c>
    </row>
    <row r="71" customFormat="false" ht="15" hidden="false" customHeight="false" outlineLevel="0" collapsed="false">
      <c r="A71" s="10" t="n">
        <v>61</v>
      </c>
      <c r="B71" s="15" t="n">
        <f aca="false">F70</f>
        <v>0</v>
      </c>
      <c r="C71" s="15" t="n">
        <f aca="false">IF(A71=$D$6,MIN(B71,$B$6),0)</f>
        <v>0</v>
      </c>
      <c r="D71" s="15" t="n">
        <f aca="false">IF(A71=$D$6,$B$6-C71,0)</f>
        <v>0</v>
      </c>
      <c r="E71" s="15" t="n">
        <f aca="false">MIN($H$6,MAX(0,$F$6-(B71-C71)),$J$6)</f>
        <v>0</v>
      </c>
      <c r="F71" s="15" t="n">
        <f aca="false">B71-C71+E71</f>
        <v>0</v>
      </c>
      <c r="G71" s="15" t="n">
        <f aca="false">$J$6-E71</f>
        <v>250</v>
      </c>
      <c r="H71" s="15" t="n">
        <f aca="false">R70*(1+'1. Your Debts'!$C$5/12)+IF($L$6=1,D71,0)</f>
        <v>0</v>
      </c>
      <c r="I71" s="15" t="n">
        <f aca="false">S70*(1+'1. Your Debts'!$C$6/12)+IF($L$6=2,D71,0)</f>
        <v>0</v>
      </c>
      <c r="J71" s="15" t="n">
        <f aca="false">T70*(1+'1. Your Debts'!$C$7/12)+IF($L$6=3,D71,0)</f>
        <v>0</v>
      </c>
      <c r="K71" s="15" t="n">
        <f aca="false">U70*(1+'1. Your Debts'!$C$8/12)+IF($L$6=4,D71,0)</f>
        <v>0</v>
      </c>
      <c r="L71" s="15" t="n">
        <f aca="false">V70*(1+'1. Your Debts'!$C$9/12)+IF($L$6=5,D71,0)</f>
        <v>0</v>
      </c>
      <c r="M71" s="15" t="n">
        <f aca="false">MAX(0,H71-IF('1. Your Debts'!$F$5&gt;0,MIN('1. Your Debts'!$F$5,H71),MIN(MAX(H71*'1. Your Debts'!$D$5,'1. Your Debts'!$E$5),H71)))</f>
        <v>0</v>
      </c>
      <c r="N71" s="15" t="n">
        <f aca="false">MAX(0,I71-IF('1. Your Debts'!$F$6&gt;0,MIN('1. Your Debts'!$F$6,I71),MIN(MAX(I71*'1. Your Debts'!$D$6,'1. Your Debts'!$E$6),I71)))</f>
        <v>0</v>
      </c>
      <c r="O71" s="15" t="n">
        <f aca="false">MAX(0,J71-IF('1. Your Debts'!$F$7&gt;0,MIN('1. Your Debts'!$F$7,J71),MIN(MAX(J71*'1. Your Debts'!$D$7,'1. Your Debts'!$E$7),J71)))</f>
        <v>0</v>
      </c>
      <c r="P71" s="15" t="n">
        <f aca="false">MAX(0,K71-IF('1. Your Debts'!$F$8&gt;0,MIN('1. Your Debts'!$F$8,K71),MIN(MAX(K71*'1. Your Debts'!$D$8,'1. Your Debts'!$E$8),K71)))</f>
        <v>0</v>
      </c>
      <c r="Q71" s="15" t="n">
        <f aca="false">MAX(0,L71-IF('1. Your Debts'!$F$9&gt;0,MIN('1. Your Debts'!$F$9,L71),MIN(MAX(L71*'1. Your Debts'!$D$9,'1. Your Debts'!$E$9),L71)))</f>
        <v>0</v>
      </c>
      <c r="R71" s="15" t="n">
        <f aca="false">M71-MIN(M71,MAX(0,G71-SUMPRODUCT(($M$8:$Q$8&lt;M$8)*M71:Q71)))</f>
        <v>0</v>
      </c>
      <c r="S71" s="15" t="n">
        <f aca="false">N71-MIN(N71,MAX(0,G71-SUMPRODUCT(($M$8:$Q$8&lt;N$8)*M71:Q71)))</f>
        <v>0</v>
      </c>
      <c r="T71" s="15" t="n">
        <f aca="false">O71-MIN(O71,MAX(0,G71-SUMPRODUCT(($M$8:$Q$8&lt;O$8)*M71:Q71)))</f>
        <v>0</v>
      </c>
      <c r="U71" s="15" t="n">
        <f aca="false">P71-MIN(P71,MAX(0,G71-SUMPRODUCT(($M$8:$Q$8&lt;P$8)*M71:Q71)))</f>
        <v>0</v>
      </c>
      <c r="V71" s="15" t="n">
        <f aca="false">Q71-MIN(Q71,MAX(0,G71-SUMPRODUCT(($M$8:$Q$8&lt;Q$8)*M71:Q71)))</f>
        <v>0</v>
      </c>
      <c r="W71" s="15" t="n">
        <f aca="false">(R70*'1. Your Debts'!$C$5+S70*'1. Your Debts'!$C$6+T70*'1. Your Debts'!$C$7+U70*'1. Your Debts'!$C$8+V70*'1. Your Debts'!$C$9)/12</f>
        <v>0</v>
      </c>
      <c r="X71" s="15" t="n">
        <f aca="false">Y70+W71+D71-Y71</f>
        <v>0</v>
      </c>
      <c r="Y71" s="15" t="n">
        <f aca="false">SUM(R71:V71)</f>
        <v>0</v>
      </c>
    </row>
    <row r="72" customFormat="false" ht="15" hidden="false" customHeight="false" outlineLevel="0" collapsed="false">
      <c r="A72" s="10" t="n">
        <v>62</v>
      </c>
      <c r="B72" s="15" t="n">
        <f aca="false">F71</f>
        <v>0</v>
      </c>
      <c r="C72" s="15" t="n">
        <f aca="false">IF(A72=$D$6,MIN(B72,$B$6),0)</f>
        <v>0</v>
      </c>
      <c r="D72" s="15" t="n">
        <f aca="false">IF(A72=$D$6,$B$6-C72,0)</f>
        <v>0</v>
      </c>
      <c r="E72" s="15" t="n">
        <f aca="false">MIN($H$6,MAX(0,$F$6-(B72-C72)),$J$6)</f>
        <v>0</v>
      </c>
      <c r="F72" s="15" t="n">
        <f aca="false">B72-C72+E72</f>
        <v>0</v>
      </c>
      <c r="G72" s="15" t="n">
        <f aca="false">$J$6-E72</f>
        <v>250</v>
      </c>
      <c r="H72" s="15" t="n">
        <f aca="false">R71*(1+'1. Your Debts'!$C$5/12)+IF($L$6=1,D72,0)</f>
        <v>0</v>
      </c>
      <c r="I72" s="15" t="n">
        <f aca="false">S71*(1+'1. Your Debts'!$C$6/12)+IF($L$6=2,D72,0)</f>
        <v>0</v>
      </c>
      <c r="J72" s="15" t="n">
        <f aca="false">T71*(1+'1. Your Debts'!$C$7/12)+IF($L$6=3,D72,0)</f>
        <v>0</v>
      </c>
      <c r="K72" s="15" t="n">
        <f aca="false">U71*(1+'1. Your Debts'!$C$8/12)+IF($L$6=4,D72,0)</f>
        <v>0</v>
      </c>
      <c r="L72" s="15" t="n">
        <f aca="false">V71*(1+'1. Your Debts'!$C$9/12)+IF($L$6=5,D72,0)</f>
        <v>0</v>
      </c>
      <c r="M72" s="15" t="n">
        <f aca="false">MAX(0,H72-IF('1. Your Debts'!$F$5&gt;0,MIN('1. Your Debts'!$F$5,H72),MIN(MAX(H72*'1. Your Debts'!$D$5,'1. Your Debts'!$E$5),H72)))</f>
        <v>0</v>
      </c>
      <c r="N72" s="15" t="n">
        <f aca="false">MAX(0,I72-IF('1. Your Debts'!$F$6&gt;0,MIN('1. Your Debts'!$F$6,I72),MIN(MAX(I72*'1. Your Debts'!$D$6,'1. Your Debts'!$E$6),I72)))</f>
        <v>0</v>
      </c>
      <c r="O72" s="15" t="n">
        <f aca="false">MAX(0,J72-IF('1. Your Debts'!$F$7&gt;0,MIN('1. Your Debts'!$F$7,J72),MIN(MAX(J72*'1. Your Debts'!$D$7,'1. Your Debts'!$E$7),J72)))</f>
        <v>0</v>
      </c>
      <c r="P72" s="15" t="n">
        <f aca="false">MAX(0,K72-IF('1. Your Debts'!$F$8&gt;0,MIN('1. Your Debts'!$F$8,K72),MIN(MAX(K72*'1. Your Debts'!$D$8,'1. Your Debts'!$E$8),K72)))</f>
        <v>0</v>
      </c>
      <c r="Q72" s="15" t="n">
        <f aca="false">MAX(0,L72-IF('1. Your Debts'!$F$9&gt;0,MIN('1. Your Debts'!$F$9,L72),MIN(MAX(L72*'1. Your Debts'!$D$9,'1. Your Debts'!$E$9),L72)))</f>
        <v>0</v>
      </c>
      <c r="R72" s="15" t="n">
        <f aca="false">M72-MIN(M72,MAX(0,G72-SUMPRODUCT(($M$8:$Q$8&lt;M$8)*M72:Q72)))</f>
        <v>0</v>
      </c>
      <c r="S72" s="15" t="n">
        <f aca="false">N72-MIN(N72,MAX(0,G72-SUMPRODUCT(($M$8:$Q$8&lt;N$8)*M72:Q72)))</f>
        <v>0</v>
      </c>
      <c r="T72" s="15" t="n">
        <f aca="false">O72-MIN(O72,MAX(0,G72-SUMPRODUCT(($M$8:$Q$8&lt;O$8)*M72:Q72)))</f>
        <v>0</v>
      </c>
      <c r="U72" s="15" t="n">
        <f aca="false">P72-MIN(P72,MAX(0,G72-SUMPRODUCT(($M$8:$Q$8&lt;P$8)*M72:Q72)))</f>
        <v>0</v>
      </c>
      <c r="V72" s="15" t="n">
        <f aca="false">Q72-MIN(Q72,MAX(0,G72-SUMPRODUCT(($M$8:$Q$8&lt;Q$8)*M72:Q72)))</f>
        <v>0</v>
      </c>
      <c r="W72" s="15" t="n">
        <f aca="false">(R71*'1. Your Debts'!$C$5+S71*'1. Your Debts'!$C$6+T71*'1. Your Debts'!$C$7+U71*'1. Your Debts'!$C$8+V71*'1. Your Debts'!$C$9)/12</f>
        <v>0</v>
      </c>
      <c r="X72" s="15" t="n">
        <f aca="false">Y71+W72+D72-Y72</f>
        <v>0</v>
      </c>
      <c r="Y72" s="15" t="n">
        <f aca="false">SUM(R72:V72)</f>
        <v>0</v>
      </c>
    </row>
    <row r="73" customFormat="false" ht="15" hidden="false" customHeight="false" outlineLevel="0" collapsed="false">
      <c r="A73" s="10" t="n">
        <v>63</v>
      </c>
      <c r="B73" s="15" t="n">
        <f aca="false">F72</f>
        <v>0</v>
      </c>
      <c r="C73" s="15" t="n">
        <f aca="false">IF(A73=$D$6,MIN(B73,$B$6),0)</f>
        <v>0</v>
      </c>
      <c r="D73" s="15" t="n">
        <f aca="false">IF(A73=$D$6,$B$6-C73,0)</f>
        <v>0</v>
      </c>
      <c r="E73" s="15" t="n">
        <f aca="false">MIN($H$6,MAX(0,$F$6-(B73-C73)),$J$6)</f>
        <v>0</v>
      </c>
      <c r="F73" s="15" t="n">
        <f aca="false">B73-C73+E73</f>
        <v>0</v>
      </c>
      <c r="G73" s="15" t="n">
        <f aca="false">$J$6-E73</f>
        <v>250</v>
      </c>
      <c r="H73" s="15" t="n">
        <f aca="false">R72*(1+'1. Your Debts'!$C$5/12)+IF($L$6=1,D73,0)</f>
        <v>0</v>
      </c>
      <c r="I73" s="15" t="n">
        <f aca="false">S72*(1+'1. Your Debts'!$C$6/12)+IF($L$6=2,D73,0)</f>
        <v>0</v>
      </c>
      <c r="J73" s="15" t="n">
        <f aca="false">T72*(1+'1. Your Debts'!$C$7/12)+IF($L$6=3,D73,0)</f>
        <v>0</v>
      </c>
      <c r="K73" s="15" t="n">
        <f aca="false">U72*(1+'1. Your Debts'!$C$8/12)+IF($L$6=4,D73,0)</f>
        <v>0</v>
      </c>
      <c r="L73" s="15" t="n">
        <f aca="false">V72*(1+'1. Your Debts'!$C$9/12)+IF($L$6=5,D73,0)</f>
        <v>0</v>
      </c>
      <c r="M73" s="15" t="n">
        <f aca="false">MAX(0,H73-IF('1. Your Debts'!$F$5&gt;0,MIN('1. Your Debts'!$F$5,H73),MIN(MAX(H73*'1. Your Debts'!$D$5,'1. Your Debts'!$E$5),H73)))</f>
        <v>0</v>
      </c>
      <c r="N73" s="15" t="n">
        <f aca="false">MAX(0,I73-IF('1. Your Debts'!$F$6&gt;0,MIN('1. Your Debts'!$F$6,I73),MIN(MAX(I73*'1. Your Debts'!$D$6,'1. Your Debts'!$E$6),I73)))</f>
        <v>0</v>
      </c>
      <c r="O73" s="15" t="n">
        <f aca="false">MAX(0,J73-IF('1. Your Debts'!$F$7&gt;0,MIN('1. Your Debts'!$F$7,J73),MIN(MAX(J73*'1. Your Debts'!$D$7,'1. Your Debts'!$E$7),J73)))</f>
        <v>0</v>
      </c>
      <c r="P73" s="15" t="n">
        <f aca="false">MAX(0,K73-IF('1. Your Debts'!$F$8&gt;0,MIN('1. Your Debts'!$F$8,K73),MIN(MAX(K73*'1. Your Debts'!$D$8,'1. Your Debts'!$E$8),K73)))</f>
        <v>0</v>
      </c>
      <c r="Q73" s="15" t="n">
        <f aca="false">MAX(0,L73-IF('1. Your Debts'!$F$9&gt;0,MIN('1. Your Debts'!$F$9,L73),MIN(MAX(L73*'1. Your Debts'!$D$9,'1. Your Debts'!$E$9),L73)))</f>
        <v>0</v>
      </c>
      <c r="R73" s="15" t="n">
        <f aca="false">M73-MIN(M73,MAX(0,G73-SUMPRODUCT(($M$8:$Q$8&lt;M$8)*M73:Q73)))</f>
        <v>0</v>
      </c>
      <c r="S73" s="15" t="n">
        <f aca="false">N73-MIN(N73,MAX(0,G73-SUMPRODUCT(($M$8:$Q$8&lt;N$8)*M73:Q73)))</f>
        <v>0</v>
      </c>
      <c r="T73" s="15" t="n">
        <f aca="false">O73-MIN(O73,MAX(0,G73-SUMPRODUCT(($M$8:$Q$8&lt;O$8)*M73:Q73)))</f>
        <v>0</v>
      </c>
      <c r="U73" s="15" t="n">
        <f aca="false">P73-MIN(P73,MAX(0,G73-SUMPRODUCT(($M$8:$Q$8&lt;P$8)*M73:Q73)))</f>
        <v>0</v>
      </c>
      <c r="V73" s="15" t="n">
        <f aca="false">Q73-MIN(Q73,MAX(0,G73-SUMPRODUCT(($M$8:$Q$8&lt;Q$8)*M73:Q73)))</f>
        <v>0</v>
      </c>
      <c r="W73" s="15" t="n">
        <f aca="false">(R72*'1. Your Debts'!$C$5+S72*'1. Your Debts'!$C$6+T72*'1. Your Debts'!$C$7+U72*'1. Your Debts'!$C$8+V72*'1. Your Debts'!$C$9)/12</f>
        <v>0</v>
      </c>
      <c r="X73" s="15" t="n">
        <f aca="false">Y72+W73+D73-Y73</f>
        <v>0</v>
      </c>
      <c r="Y73" s="15" t="n">
        <f aca="false">SUM(R73:V73)</f>
        <v>0</v>
      </c>
    </row>
    <row r="74" customFormat="false" ht="15" hidden="false" customHeight="false" outlineLevel="0" collapsed="false">
      <c r="A74" s="10" t="n">
        <v>64</v>
      </c>
      <c r="B74" s="15" t="n">
        <f aca="false">F73</f>
        <v>0</v>
      </c>
      <c r="C74" s="15" t="n">
        <f aca="false">IF(A74=$D$6,MIN(B74,$B$6),0)</f>
        <v>0</v>
      </c>
      <c r="D74" s="15" t="n">
        <f aca="false">IF(A74=$D$6,$B$6-C74,0)</f>
        <v>0</v>
      </c>
      <c r="E74" s="15" t="n">
        <f aca="false">MIN($H$6,MAX(0,$F$6-(B74-C74)),$J$6)</f>
        <v>0</v>
      </c>
      <c r="F74" s="15" t="n">
        <f aca="false">B74-C74+E74</f>
        <v>0</v>
      </c>
      <c r="G74" s="15" t="n">
        <f aca="false">$J$6-E74</f>
        <v>250</v>
      </c>
      <c r="H74" s="15" t="n">
        <f aca="false">R73*(1+'1. Your Debts'!$C$5/12)+IF($L$6=1,D74,0)</f>
        <v>0</v>
      </c>
      <c r="I74" s="15" t="n">
        <f aca="false">S73*(1+'1. Your Debts'!$C$6/12)+IF($L$6=2,D74,0)</f>
        <v>0</v>
      </c>
      <c r="J74" s="15" t="n">
        <f aca="false">T73*(1+'1. Your Debts'!$C$7/12)+IF($L$6=3,D74,0)</f>
        <v>0</v>
      </c>
      <c r="K74" s="15" t="n">
        <f aca="false">U73*(1+'1. Your Debts'!$C$8/12)+IF($L$6=4,D74,0)</f>
        <v>0</v>
      </c>
      <c r="L74" s="15" t="n">
        <f aca="false">V73*(1+'1. Your Debts'!$C$9/12)+IF($L$6=5,D74,0)</f>
        <v>0</v>
      </c>
      <c r="M74" s="15" t="n">
        <f aca="false">MAX(0,H74-IF('1. Your Debts'!$F$5&gt;0,MIN('1. Your Debts'!$F$5,H74),MIN(MAX(H74*'1. Your Debts'!$D$5,'1. Your Debts'!$E$5),H74)))</f>
        <v>0</v>
      </c>
      <c r="N74" s="15" t="n">
        <f aca="false">MAX(0,I74-IF('1. Your Debts'!$F$6&gt;0,MIN('1. Your Debts'!$F$6,I74),MIN(MAX(I74*'1. Your Debts'!$D$6,'1. Your Debts'!$E$6),I74)))</f>
        <v>0</v>
      </c>
      <c r="O74" s="15" t="n">
        <f aca="false">MAX(0,J74-IF('1. Your Debts'!$F$7&gt;0,MIN('1. Your Debts'!$F$7,J74),MIN(MAX(J74*'1. Your Debts'!$D$7,'1. Your Debts'!$E$7),J74)))</f>
        <v>0</v>
      </c>
      <c r="P74" s="15" t="n">
        <f aca="false">MAX(0,K74-IF('1. Your Debts'!$F$8&gt;0,MIN('1. Your Debts'!$F$8,K74),MIN(MAX(K74*'1. Your Debts'!$D$8,'1. Your Debts'!$E$8),K74)))</f>
        <v>0</v>
      </c>
      <c r="Q74" s="15" t="n">
        <f aca="false">MAX(0,L74-IF('1. Your Debts'!$F$9&gt;0,MIN('1. Your Debts'!$F$9,L74),MIN(MAX(L74*'1. Your Debts'!$D$9,'1. Your Debts'!$E$9),L74)))</f>
        <v>0</v>
      </c>
      <c r="R74" s="15" t="n">
        <f aca="false">M74-MIN(M74,MAX(0,G74-SUMPRODUCT(($M$8:$Q$8&lt;M$8)*M74:Q74)))</f>
        <v>0</v>
      </c>
      <c r="S74" s="15" t="n">
        <f aca="false">N74-MIN(N74,MAX(0,G74-SUMPRODUCT(($M$8:$Q$8&lt;N$8)*M74:Q74)))</f>
        <v>0</v>
      </c>
      <c r="T74" s="15" t="n">
        <f aca="false">O74-MIN(O74,MAX(0,G74-SUMPRODUCT(($M$8:$Q$8&lt;O$8)*M74:Q74)))</f>
        <v>0</v>
      </c>
      <c r="U74" s="15" t="n">
        <f aca="false">P74-MIN(P74,MAX(0,G74-SUMPRODUCT(($M$8:$Q$8&lt;P$8)*M74:Q74)))</f>
        <v>0</v>
      </c>
      <c r="V74" s="15" t="n">
        <f aca="false">Q74-MIN(Q74,MAX(0,G74-SUMPRODUCT(($M$8:$Q$8&lt;Q$8)*M74:Q74)))</f>
        <v>0</v>
      </c>
      <c r="W74" s="15" t="n">
        <f aca="false">(R73*'1. Your Debts'!$C$5+S73*'1. Your Debts'!$C$6+T73*'1. Your Debts'!$C$7+U73*'1. Your Debts'!$C$8+V73*'1. Your Debts'!$C$9)/12</f>
        <v>0</v>
      </c>
      <c r="X74" s="15" t="n">
        <f aca="false">Y73+W74+D74-Y74</f>
        <v>0</v>
      </c>
      <c r="Y74" s="15" t="n">
        <f aca="false">SUM(R74:V74)</f>
        <v>0</v>
      </c>
    </row>
    <row r="75" customFormat="false" ht="15" hidden="false" customHeight="false" outlineLevel="0" collapsed="false">
      <c r="A75" s="10" t="n">
        <v>65</v>
      </c>
      <c r="B75" s="15" t="n">
        <f aca="false">F74</f>
        <v>0</v>
      </c>
      <c r="C75" s="15" t="n">
        <f aca="false">IF(A75=$D$6,MIN(B75,$B$6),0)</f>
        <v>0</v>
      </c>
      <c r="D75" s="15" t="n">
        <f aca="false">IF(A75=$D$6,$B$6-C75,0)</f>
        <v>0</v>
      </c>
      <c r="E75" s="15" t="n">
        <f aca="false">MIN($H$6,MAX(0,$F$6-(B75-C75)),$J$6)</f>
        <v>0</v>
      </c>
      <c r="F75" s="15" t="n">
        <f aca="false">B75-C75+E75</f>
        <v>0</v>
      </c>
      <c r="G75" s="15" t="n">
        <f aca="false">$J$6-E75</f>
        <v>250</v>
      </c>
      <c r="H75" s="15" t="n">
        <f aca="false">R74*(1+'1. Your Debts'!$C$5/12)+IF($L$6=1,D75,0)</f>
        <v>0</v>
      </c>
      <c r="I75" s="15" t="n">
        <f aca="false">S74*(1+'1. Your Debts'!$C$6/12)+IF($L$6=2,D75,0)</f>
        <v>0</v>
      </c>
      <c r="J75" s="15" t="n">
        <f aca="false">T74*(1+'1. Your Debts'!$C$7/12)+IF($L$6=3,D75,0)</f>
        <v>0</v>
      </c>
      <c r="K75" s="15" t="n">
        <f aca="false">U74*(1+'1. Your Debts'!$C$8/12)+IF($L$6=4,D75,0)</f>
        <v>0</v>
      </c>
      <c r="L75" s="15" t="n">
        <f aca="false">V74*(1+'1. Your Debts'!$C$9/12)+IF($L$6=5,D75,0)</f>
        <v>0</v>
      </c>
      <c r="M75" s="15" t="n">
        <f aca="false">MAX(0,H75-IF('1. Your Debts'!$F$5&gt;0,MIN('1. Your Debts'!$F$5,H75),MIN(MAX(H75*'1. Your Debts'!$D$5,'1. Your Debts'!$E$5),H75)))</f>
        <v>0</v>
      </c>
      <c r="N75" s="15" t="n">
        <f aca="false">MAX(0,I75-IF('1. Your Debts'!$F$6&gt;0,MIN('1. Your Debts'!$F$6,I75),MIN(MAX(I75*'1. Your Debts'!$D$6,'1. Your Debts'!$E$6),I75)))</f>
        <v>0</v>
      </c>
      <c r="O75" s="15" t="n">
        <f aca="false">MAX(0,J75-IF('1. Your Debts'!$F$7&gt;0,MIN('1. Your Debts'!$F$7,J75),MIN(MAX(J75*'1. Your Debts'!$D$7,'1. Your Debts'!$E$7),J75)))</f>
        <v>0</v>
      </c>
      <c r="P75" s="15" t="n">
        <f aca="false">MAX(0,K75-IF('1. Your Debts'!$F$8&gt;0,MIN('1. Your Debts'!$F$8,K75),MIN(MAX(K75*'1. Your Debts'!$D$8,'1. Your Debts'!$E$8),K75)))</f>
        <v>0</v>
      </c>
      <c r="Q75" s="15" t="n">
        <f aca="false">MAX(0,L75-IF('1. Your Debts'!$F$9&gt;0,MIN('1. Your Debts'!$F$9,L75),MIN(MAX(L75*'1. Your Debts'!$D$9,'1. Your Debts'!$E$9),L75)))</f>
        <v>0</v>
      </c>
      <c r="R75" s="15" t="n">
        <f aca="false">M75-MIN(M75,MAX(0,G75-SUMPRODUCT(($M$8:$Q$8&lt;M$8)*M75:Q75)))</f>
        <v>0</v>
      </c>
      <c r="S75" s="15" t="n">
        <f aca="false">N75-MIN(N75,MAX(0,G75-SUMPRODUCT(($M$8:$Q$8&lt;N$8)*M75:Q75)))</f>
        <v>0</v>
      </c>
      <c r="T75" s="15" t="n">
        <f aca="false">O75-MIN(O75,MAX(0,G75-SUMPRODUCT(($M$8:$Q$8&lt;O$8)*M75:Q75)))</f>
        <v>0</v>
      </c>
      <c r="U75" s="15" t="n">
        <f aca="false">P75-MIN(P75,MAX(0,G75-SUMPRODUCT(($M$8:$Q$8&lt;P$8)*M75:Q75)))</f>
        <v>0</v>
      </c>
      <c r="V75" s="15" t="n">
        <f aca="false">Q75-MIN(Q75,MAX(0,G75-SUMPRODUCT(($M$8:$Q$8&lt;Q$8)*M75:Q75)))</f>
        <v>0</v>
      </c>
      <c r="W75" s="15" t="n">
        <f aca="false">(R74*'1. Your Debts'!$C$5+S74*'1. Your Debts'!$C$6+T74*'1. Your Debts'!$C$7+U74*'1. Your Debts'!$C$8+V74*'1. Your Debts'!$C$9)/12</f>
        <v>0</v>
      </c>
      <c r="X75" s="15" t="n">
        <f aca="false">Y74+W75+D75-Y75</f>
        <v>0</v>
      </c>
      <c r="Y75" s="15" t="n">
        <f aca="false">SUM(R75:V75)</f>
        <v>0</v>
      </c>
    </row>
    <row r="76" customFormat="false" ht="15" hidden="false" customHeight="false" outlineLevel="0" collapsed="false">
      <c r="A76" s="10" t="n">
        <v>66</v>
      </c>
      <c r="B76" s="15" t="n">
        <f aca="false">F75</f>
        <v>0</v>
      </c>
      <c r="C76" s="15" t="n">
        <f aca="false">IF(A76=$D$6,MIN(B76,$B$6),0)</f>
        <v>0</v>
      </c>
      <c r="D76" s="15" t="n">
        <f aca="false">IF(A76=$D$6,$B$6-C76,0)</f>
        <v>0</v>
      </c>
      <c r="E76" s="15" t="n">
        <f aca="false">MIN($H$6,MAX(0,$F$6-(B76-C76)),$J$6)</f>
        <v>0</v>
      </c>
      <c r="F76" s="15" t="n">
        <f aca="false">B76-C76+E76</f>
        <v>0</v>
      </c>
      <c r="G76" s="15" t="n">
        <f aca="false">$J$6-E76</f>
        <v>250</v>
      </c>
      <c r="H76" s="15" t="n">
        <f aca="false">R75*(1+'1. Your Debts'!$C$5/12)+IF($L$6=1,D76,0)</f>
        <v>0</v>
      </c>
      <c r="I76" s="15" t="n">
        <f aca="false">S75*(1+'1. Your Debts'!$C$6/12)+IF($L$6=2,D76,0)</f>
        <v>0</v>
      </c>
      <c r="J76" s="15" t="n">
        <f aca="false">T75*(1+'1. Your Debts'!$C$7/12)+IF($L$6=3,D76,0)</f>
        <v>0</v>
      </c>
      <c r="K76" s="15" t="n">
        <f aca="false">U75*(1+'1. Your Debts'!$C$8/12)+IF($L$6=4,D76,0)</f>
        <v>0</v>
      </c>
      <c r="L76" s="15" t="n">
        <f aca="false">V75*(1+'1. Your Debts'!$C$9/12)+IF($L$6=5,D76,0)</f>
        <v>0</v>
      </c>
      <c r="M76" s="15" t="n">
        <f aca="false">MAX(0,H76-IF('1. Your Debts'!$F$5&gt;0,MIN('1. Your Debts'!$F$5,H76),MIN(MAX(H76*'1. Your Debts'!$D$5,'1. Your Debts'!$E$5),H76)))</f>
        <v>0</v>
      </c>
      <c r="N76" s="15" t="n">
        <f aca="false">MAX(0,I76-IF('1. Your Debts'!$F$6&gt;0,MIN('1. Your Debts'!$F$6,I76),MIN(MAX(I76*'1. Your Debts'!$D$6,'1. Your Debts'!$E$6),I76)))</f>
        <v>0</v>
      </c>
      <c r="O76" s="15" t="n">
        <f aca="false">MAX(0,J76-IF('1. Your Debts'!$F$7&gt;0,MIN('1. Your Debts'!$F$7,J76),MIN(MAX(J76*'1. Your Debts'!$D$7,'1. Your Debts'!$E$7),J76)))</f>
        <v>0</v>
      </c>
      <c r="P76" s="15" t="n">
        <f aca="false">MAX(0,K76-IF('1. Your Debts'!$F$8&gt;0,MIN('1. Your Debts'!$F$8,K76),MIN(MAX(K76*'1. Your Debts'!$D$8,'1. Your Debts'!$E$8),K76)))</f>
        <v>0</v>
      </c>
      <c r="Q76" s="15" t="n">
        <f aca="false">MAX(0,L76-IF('1. Your Debts'!$F$9&gt;0,MIN('1. Your Debts'!$F$9,L76),MIN(MAX(L76*'1. Your Debts'!$D$9,'1. Your Debts'!$E$9),L76)))</f>
        <v>0</v>
      </c>
      <c r="R76" s="15" t="n">
        <f aca="false">M76-MIN(M76,MAX(0,G76-SUMPRODUCT(($M$8:$Q$8&lt;M$8)*M76:Q76)))</f>
        <v>0</v>
      </c>
      <c r="S76" s="15" t="n">
        <f aca="false">N76-MIN(N76,MAX(0,G76-SUMPRODUCT(($M$8:$Q$8&lt;N$8)*M76:Q76)))</f>
        <v>0</v>
      </c>
      <c r="T76" s="15" t="n">
        <f aca="false">O76-MIN(O76,MAX(0,G76-SUMPRODUCT(($M$8:$Q$8&lt;O$8)*M76:Q76)))</f>
        <v>0</v>
      </c>
      <c r="U76" s="15" t="n">
        <f aca="false">P76-MIN(P76,MAX(0,G76-SUMPRODUCT(($M$8:$Q$8&lt;P$8)*M76:Q76)))</f>
        <v>0</v>
      </c>
      <c r="V76" s="15" t="n">
        <f aca="false">Q76-MIN(Q76,MAX(0,G76-SUMPRODUCT(($M$8:$Q$8&lt;Q$8)*M76:Q76)))</f>
        <v>0</v>
      </c>
      <c r="W76" s="15" t="n">
        <f aca="false">(R75*'1. Your Debts'!$C$5+S75*'1. Your Debts'!$C$6+T75*'1. Your Debts'!$C$7+U75*'1. Your Debts'!$C$8+V75*'1. Your Debts'!$C$9)/12</f>
        <v>0</v>
      </c>
      <c r="X76" s="15" t="n">
        <f aca="false">Y75+W76+D76-Y76</f>
        <v>0</v>
      </c>
      <c r="Y76" s="15" t="n">
        <f aca="false">SUM(R76:V76)</f>
        <v>0</v>
      </c>
    </row>
    <row r="77" customFormat="false" ht="15" hidden="false" customHeight="false" outlineLevel="0" collapsed="false">
      <c r="A77" s="10" t="n">
        <v>67</v>
      </c>
      <c r="B77" s="15" t="n">
        <f aca="false">F76</f>
        <v>0</v>
      </c>
      <c r="C77" s="15" t="n">
        <f aca="false">IF(A77=$D$6,MIN(B77,$B$6),0)</f>
        <v>0</v>
      </c>
      <c r="D77" s="15" t="n">
        <f aca="false">IF(A77=$D$6,$B$6-C77,0)</f>
        <v>0</v>
      </c>
      <c r="E77" s="15" t="n">
        <f aca="false">MIN($H$6,MAX(0,$F$6-(B77-C77)),$J$6)</f>
        <v>0</v>
      </c>
      <c r="F77" s="15" t="n">
        <f aca="false">B77-C77+E77</f>
        <v>0</v>
      </c>
      <c r="G77" s="15" t="n">
        <f aca="false">$J$6-E77</f>
        <v>250</v>
      </c>
      <c r="H77" s="15" t="n">
        <f aca="false">R76*(1+'1. Your Debts'!$C$5/12)+IF($L$6=1,D77,0)</f>
        <v>0</v>
      </c>
      <c r="I77" s="15" t="n">
        <f aca="false">S76*(1+'1. Your Debts'!$C$6/12)+IF($L$6=2,D77,0)</f>
        <v>0</v>
      </c>
      <c r="J77" s="15" t="n">
        <f aca="false">T76*(1+'1. Your Debts'!$C$7/12)+IF($L$6=3,D77,0)</f>
        <v>0</v>
      </c>
      <c r="K77" s="15" t="n">
        <f aca="false">U76*(1+'1. Your Debts'!$C$8/12)+IF($L$6=4,D77,0)</f>
        <v>0</v>
      </c>
      <c r="L77" s="15" t="n">
        <f aca="false">V76*(1+'1. Your Debts'!$C$9/12)+IF($L$6=5,D77,0)</f>
        <v>0</v>
      </c>
      <c r="M77" s="15" t="n">
        <f aca="false">MAX(0,H77-IF('1. Your Debts'!$F$5&gt;0,MIN('1. Your Debts'!$F$5,H77),MIN(MAX(H77*'1. Your Debts'!$D$5,'1. Your Debts'!$E$5),H77)))</f>
        <v>0</v>
      </c>
      <c r="N77" s="15" t="n">
        <f aca="false">MAX(0,I77-IF('1. Your Debts'!$F$6&gt;0,MIN('1. Your Debts'!$F$6,I77),MIN(MAX(I77*'1. Your Debts'!$D$6,'1. Your Debts'!$E$6),I77)))</f>
        <v>0</v>
      </c>
      <c r="O77" s="15" t="n">
        <f aca="false">MAX(0,J77-IF('1. Your Debts'!$F$7&gt;0,MIN('1. Your Debts'!$F$7,J77),MIN(MAX(J77*'1. Your Debts'!$D$7,'1. Your Debts'!$E$7),J77)))</f>
        <v>0</v>
      </c>
      <c r="P77" s="15" t="n">
        <f aca="false">MAX(0,K77-IF('1. Your Debts'!$F$8&gt;0,MIN('1. Your Debts'!$F$8,K77),MIN(MAX(K77*'1. Your Debts'!$D$8,'1. Your Debts'!$E$8),K77)))</f>
        <v>0</v>
      </c>
      <c r="Q77" s="15" t="n">
        <f aca="false">MAX(0,L77-IF('1. Your Debts'!$F$9&gt;0,MIN('1. Your Debts'!$F$9,L77),MIN(MAX(L77*'1. Your Debts'!$D$9,'1. Your Debts'!$E$9),L77)))</f>
        <v>0</v>
      </c>
      <c r="R77" s="15" t="n">
        <f aca="false">M77-MIN(M77,MAX(0,G77-SUMPRODUCT(($M$8:$Q$8&lt;M$8)*M77:Q77)))</f>
        <v>0</v>
      </c>
      <c r="S77" s="15" t="n">
        <f aca="false">N77-MIN(N77,MAX(0,G77-SUMPRODUCT(($M$8:$Q$8&lt;N$8)*M77:Q77)))</f>
        <v>0</v>
      </c>
      <c r="T77" s="15" t="n">
        <f aca="false">O77-MIN(O77,MAX(0,G77-SUMPRODUCT(($M$8:$Q$8&lt;O$8)*M77:Q77)))</f>
        <v>0</v>
      </c>
      <c r="U77" s="15" t="n">
        <f aca="false">P77-MIN(P77,MAX(0,G77-SUMPRODUCT(($M$8:$Q$8&lt;P$8)*M77:Q77)))</f>
        <v>0</v>
      </c>
      <c r="V77" s="15" t="n">
        <f aca="false">Q77-MIN(Q77,MAX(0,G77-SUMPRODUCT(($M$8:$Q$8&lt;Q$8)*M77:Q77)))</f>
        <v>0</v>
      </c>
      <c r="W77" s="15" t="n">
        <f aca="false">(R76*'1. Your Debts'!$C$5+S76*'1. Your Debts'!$C$6+T76*'1. Your Debts'!$C$7+U76*'1. Your Debts'!$C$8+V76*'1. Your Debts'!$C$9)/12</f>
        <v>0</v>
      </c>
      <c r="X77" s="15" t="n">
        <f aca="false">Y76+W77+D77-Y77</f>
        <v>0</v>
      </c>
      <c r="Y77" s="15" t="n">
        <f aca="false">SUM(R77:V77)</f>
        <v>0</v>
      </c>
    </row>
    <row r="78" customFormat="false" ht="15" hidden="false" customHeight="false" outlineLevel="0" collapsed="false">
      <c r="A78" s="10" t="n">
        <v>68</v>
      </c>
      <c r="B78" s="15" t="n">
        <f aca="false">F77</f>
        <v>0</v>
      </c>
      <c r="C78" s="15" t="n">
        <f aca="false">IF(A78=$D$6,MIN(B78,$B$6),0)</f>
        <v>0</v>
      </c>
      <c r="D78" s="15" t="n">
        <f aca="false">IF(A78=$D$6,$B$6-C78,0)</f>
        <v>0</v>
      </c>
      <c r="E78" s="15" t="n">
        <f aca="false">MIN($H$6,MAX(0,$F$6-(B78-C78)),$J$6)</f>
        <v>0</v>
      </c>
      <c r="F78" s="15" t="n">
        <f aca="false">B78-C78+E78</f>
        <v>0</v>
      </c>
      <c r="G78" s="15" t="n">
        <f aca="false">$J$6-E78</f>
        <v>250</v>
      </c>
      <c r="H78" s="15" t="n">
        <f aca="false">R77*(1+'1. Your Debts'!$C$5/12)+IF($L$6=1,D78,0)</f>
        <v>0</v>
      </c>
      <c r="I78" s="15" t="n">
        <f aca="false">S77*(1+'1. Your Debts'!$C$6/12)+IF($L$6=2,D78,0)</f>
        <v>0</v>
      </c>
      <c r="J78" s="15" t="n">
        <f aca="false">T77*(1+'1. Your Debts'!$C$7/12)+IF($L$6=3,D78,0)</f>
        <v>0</v>
      </c>
      <c r="K78" s="15" t="n">
        <f aca="false">U77*(1+'1. Your Debts'!$C$8/12)+IF($L$6=4,D78,0)</f>
        <v>0</v>
      </c>
      <c r="L78" s="15" t="n">
        <f aca="false">V77*(1+'1. Your Debts'!$C$9/12)+IF($L$6=5,D78,0)</f>
        <v>0</v>
      </c>
      <c r="M78" s="15" t="n">
        <f aca="false">MAX(0,H78-IF('1. Your Debts'!$F$5&gt;0,MIN('1. Your Debts'!$F$5,H78),MIN(MAX(H78*'1. Your Debts'!$D$5,'1. Your Debts'!$E$5),H78)))</f>
        <v>0</v>
      </c>
      <c r="N78" s="15" t="n">
        <f aca="false">MAX(0,I78-IF('1. Your Debts'!$F$6&gt;0,MIN('1. Your Debts'!$F$6,I78),MIN(MAX(I78*'1. Your Debts'!$D$6,'1. Your Debts'!$E$6),I78)))</f>
        <v>0</v>
      </c>
      <c r="O78" s="15" t="n">
        <f aca="false">MAX(0,J78-IF('1. Your Debts'!$F$7&gt;0,MIN('1. Your Debts'!$F$7,J78),MIN(MAX(J78*'1. Your Debts'!$D$7,'1. Your Debts'!$E$7),J78)))</f>
        <v>0</v>
      </c>
      <c r="P78" s="15" t="n">
        <f aca="false">MAX(0,K78-IF('1. Your Debts'!$F$8&gt;0,MIN('1. Your Debts'!$F$8,K78),MIN(MAX(K78*'1. Your Debts'!$D$8,'1. Your Debts'!$E$8),K78)))</f>
        <v>0</v>
      </c>
      <c r="Q78" s="15" t="n">
        <f aca="false">MAX(0,L78-IF('1. Your Debts'!$F$9&gt;0,MIN('1. Your Debts'!$F$9,L78),MIN(MAX(L78*'1. Your Debts'!$D$9,'1. Your Debts'!$E$9),L78)))</f>
        <v>0</v>
      </c>
      <c r="R78" s="15" t="n">
        <f aca="false">M78-MIN(M78,MAX(0,G78-SUMPRODUCT(($M$8:$Q$8&lt;M$8)*M78:Q78)))</f>
        <v>0</v>
      </c>
      <c r="S78" s="15" t="n">
        <f aca="false">N78-MIN(N78,MAX(0,G78-SUMPRODUCT(($M$8:$Q$8&lt;N$8)*M78:Q78)))</f>
        <v>0</v>
      </c>
      <c r="T78" s="15" t="n">
        <f aca="false">O78-MIN(O78,MAX(0,G78-SUMPRODUCT(($M$8:$Q$8&lt;O$8)*M78:Q78)))</f>
        <v>0</v>
      </c>
      <c r="U78" s="15" t="n">
        <f aca="false">P78-MIN(P78,MAX(0,G78-SUMPRODUCT(($M$8:$Q$8&lt;P$8)*M78:Q78)))</f>
        <v>0</v>
      </c>
      <c r="V78" s="15" t="n">
        <f aca="false">Q78-MIN(Q78,MAX(0,G78-SUMPRODUCT(($M$8:$Q$8&lt;Q$8)*M78:Q78)))</f>
        <v>0</v>
      </c>
      <c r="W78" s="15" t="n">
        <f aca="false">(R77*'1. Your Debts'!$C$5+S77*'1. Your Debts'!$C$6+T77*'1. Your Debts'!$C$7+U77*'1. Your Debts'!$C$8+V77*'1. Your Debts'!$C$9)/12</f>
        <v>0</v>
      </c>
      <c r="X78" s="15" t="n">
        <f aca="false">Y77+W78+D78-Y78</f>
        <v>0</v>
      </c>
      <c r="Y78" s="15" t="n">
        <f aca="false">SUM(R78:V78)</f>
        <v>0</v>
      </c>
    </row>
    <row r="79" customFormat="false" ht="15" hidden="false" customHeight="false" outlineLevel="0" collapsed="false">
      <c r="A79" s="10" t="n">
        <v>69</v>
      </c>
      <c r="B79" s="15" t="n">
        <f aca="false">F78</f>
        <v>0</v>
      </c>
      <c r="C79" s="15" t="n">
        <f aca="false">IF(A79=$D$6,MIN(B79,$B$6),0)</f>
        <v>0</v>
      </c>
      <c r="D79" s="15" t="n">
        <f aca="false">IF(A79=$D$6,$B$6-C79,0)</f>
        <v>0</v>
      </c>
      <c r="E79" s="15" t="n">
        <f aca="false">MIN($H$6,MAX(0,$F$6-(B79-C79)),$J$6)</f>
        <v>0</v>
      </c>
      <c r="F79" s="15" t="n">
        <f aca="false">B79-C79+E79</f>
        <v>0</v>
      </c>
      <c r="G79" s="15" t="n">
        <f aca="false">$J$6-E79</f>
        <v>250</v>
      </c>
      <c r="H79" s="15" t="n">
        <f aca="false">R78*(1+'1. Your Debts'!$C$5/12)+IF($L$6=1,D79,0)</f>
        <v>0</v>
      </c>
      <c r="I79" s="15" t="n">
        <f aca="false">S78*(1+'1. Your Debts'!$C$6/12)+IF($L$6=2,D79,0)</f>
        <v>0</v>
      </c>
      <c r="J79" s="15" t="n">
        <f aca="false">T78*(1+'1. Your Debts'!$C$7/12)+IF($L$6=3,D79,0)</f>
        <v>0</v>
      </c>
      <c r="K79" s="15" t="n">
        <f aca="false">U78*(1+'1. Your Debts'!$C$8/12)+IF($L$6=4,D79,0)</f>
        <v>0</v>
      </c>
      <c r="L79" s="15" t="n">
        <f aca="false">V78*(1+'1. Your Debts'!$C$9/12)+IF($L$6=5,D79,0)</f>
        <v>0</v>
      </c>
      <c r="M79" s="15" t="n">
        <f aca="false">MAX(0,H79-IF('1. Your Debts'!$F$5&gt;0,MIN('1. Your Debts'!$F$5,H79),MIN(MAX(H79*'1. Your Debts'!$D$5,'1. Your Debts'!$E$5),H79)))</f>
        <v>0</v>
      </c>
      <c r="N79" s="15" t="n">
        <f aca="false">MAX(0,I79-IF('1. Your Debts'!$F$6&gt;0,MIN('1. Your Debts'!$F$6,I79),MIN(MAX(I79*'1. Your Debts'!$D$6,'1. Your Debts'!$E$6),I79)))</f>
        <v>0</v>
      </c>
      <c r="O79" s="15" t="n">
        <f aca="false">MAX(0,J79-IF('1. Your Debts'!$F$7&gt;0,MIN('1. Your Debts'!$F$7,J79),MIN(MAX(J79*'1. Your Debts'!$D$7,'1. Your Debts'!$E$7),J79)))</f>
        <v>0</v>
      </c>
      <c r="P79" s="15" t="n">
        <f aca="false">MAX(0,K79-IF('1. Your Debts'!$F$8&gt;0,MIN('1. Your Debts'!$F$8,K79),MIN(MAX(K79*'1. Your Debts'!$D$8,'1. Your Debts'!$E$8),K79)))</f>
        <v>0</v>
      </c>
      <c r="Q79" s="15" t="n">
        <f aca="false">MAX(0,L79-IF('1. Your Debts'!$F$9&gt;0,MIN('1. Your Debts'!$F$9,L79),MIN(MAX(L79*'1. Your Debts'!$D$9,'1. Your Debts'!$E$9),L79)))</f>
        <v>0</v>
      </c>
      <c r="R79" s="15" t="n">
        <f aca="false">M79-MIN(M79,MAX(0,G79-SUMPRODUCT(($M$8:$Q$8&lt;M$8)*M79:Q79)))</f>
        <v>0</v>
      </c>
      <c r="S79" s="15" t="n">
        <f aca="false">N79-MIN(N79,MAX(0,G79-SUMPRODUCT(($M$8:$Q$8&lt;N$8)*M79:Q79)))</f>
        <v>0</v>
      </c>
      <c r="T79" s="15" t="n">
        <f aca="false">O79-MIN(O79,MAX(0,G79-SUMPRODUCT(($M$8:$Q$8&lt;O$8)*M79:Q79)))</f>
        <v>0</v>
      </c>
      <c r="U79" s="15" t="n">
        <f aca="false">P79-MIN(P79,MAX(0,G79-SUMPRODUCT(($M$8:$Q$8&lt;P$8)*M79:Q79)))</f>
        <v>0</v>
      </c>
      <c r="V79" s="15" t="n">
        <f aca="false">Q79-MIN(Q79,MAX(0,G79-SUMPRODUCT(($M$8:$Q$8&lt;Q$8)*M79:Q79)))</f>
        <v>0</v>
      </c>
      <c r="W79" s="15" t="n">
        <f aca="false">(R78*'1. Your Debts'!$C$5+S78*'1. Your Debts'!$C$6+T78*'1. Your Debts'!$C$7+U78*'1. Your Debts'!$C$8+V78*'1. Your Debts'!$C$9)/12</f>
        <v>0</v>
      </c>
      <c r="X79" s="15" t="n">
        <f aca="false">Y78+W79+D79-Y79</f>
        <v>0</v>
      </c>
      <c r="Y79" s="15" t="n">
        <f aca="false">SUM(R79:V79)</f>
        <v>0</v>
      </c>
    </row>
    <row r="80" customFormat="false" ht="15" hidden="false" customHeight="false" outlineLevel="0" collapsed="false">
      <c r="A80" s="10" t="n">
        <v>70</v>
      </c>
      <c r="B80" s="15" t="n">
        <f aca="false">F79</f>
        <v>0</v>
      </c>
      <c r="C80" s="15" t="n">
        <f aca="false">IF(A80=$D$6,MIN(B80,$B$6),0)</f>
        <v>0</v>
      </c>
      <c r="D80" s="15" t="n">
        <f aca="false">IF(A80=$D$6,$B$6-C80,0)</f>
        <v>0</v>
      </c>
      <c r="E80" s="15" t="n">
        <f aca="false">MIN($H$6,MAX(0,$F$6-(B80-C80)),$J$6)</f>
        <v>0</v>
      </c>
      <c r="F80" s="15" t="n">
        <f aca="false">B80-C80+E80</f>
        <v>0</v>
      </c>
      <c r="G80" s="15" t="n">
        <f aca="false">$J$6-E80</f>
        <v>250</v>
      </c>
      <c r="H80" s="15" t="n">
        <f aca="false">R79*(1+'1. Your Debts'!$C$5/12)+IF($L$6=1,D80,0)</f>
        <v>0</v>
      </c>
      <c r="I80" s="15" t="n">
        <f aca="false">S79*(1+'1. Your Debts'!$C$6/12)+IF($L$6=2,D80,0)</f>
        <v>0</v>
      </c>
      <c r="J80" s="15" t="n">
        <f aca="false">T79*(1+'1. Your Debts'!$C$7/12)+IF($L$6=3,D80,0)</f>
        <v>0</v>
      </c>
      <c r="K80" s="15" t="n">
        <f aca="false">U79*(1+'1. Your Debts'!$C$8/12)+IF($L$6=4,D80,0)</f>
        <v>0</v>
      </c>
      <c r="L80" s="15" t="n">
        <f aca="false">V79*(1+'1. Your Debts'!$C$9/12)+IF($L$6=5,D80,0)</f>
        <v>0</v>
      </c>
      <c r="M80" s="15" t="n">
        <f aca="false">MAX(0,H80-IF('1. Your Debts'!$F$5&gt;0,MIN('1. Your Debts'!$F$5,H80),MIN(MAX(H80*'1. Your Debts'!$D$5,'1. Your Debts'!$E$5),H80)))</f>
        <v>0</v>
      </c>
      <c r="N80" s="15" t="n">
        <f aca="false">MAX(0,I80-IF('1. Your Debts'!$F$6&gt;0,MIN('1. Your Debts'!$F$6,I80),MIN(MAX(I80*'1. Your Debts'!$D$6,'1. Your Debts'!$E$6),I80)))</f>
        <v>0</v>
      </c>
      <c r="O80" s="15" t="n">
        <f aca="false">MAX(0,J80-IF('1. Your Debts'!$F$7&gt;0,MIN('1. Your Debts'!$F$7,J80),MIN(MAX(J80*'1. Your Debts'!$D$7,'1. Your Debts'!$E$7),J80)))</f>
        <v>0</v>
      </c>
      <c r="P80" s="15" t="n">
        <f aca="false">MAX(0,K80-IF('1. Your Debts'!$F$8&gt;0,MIN('1. Your Debts'!$F$8,K80),MIN(MAX(K80*'1. Your Debts'!$D$8,'1. Your Debts'!$E$8),K80)))</f>
        <v>0</v>
      </c>
      <c r="Q80" s="15" t="n">
        <f aca="false">MAX(0,L80-IF('1. Your Debts'!$F$9&gt;0,MIN('1. Your Debts'!$F$9,L80),MIN(MAX(L80*'1. Your Debts'!$D$9,'1. Your Debts'!$E$9),L80)))</f>
        <v>0</v>
      </c>
      <c r="R80" s="15" t="n">
        <f aca="false">M80-MIN(M80,MAX(0,G80-SUMPRODUCT(($M$8:$Q$8&lt;M$8)*M80:Q80)))</f>
        <v>0</v>
      </c>
      <c r="S80" s="15" t="n">
        <f aca="false">N80-MIN(N80,MAX(0,G80-SUMPRODUCT(($M$8:$Q$8&lt;N$8)*M80:Q80)))</f>
        <v>0</v>
      </c>
      <c r="T80" s="15" t="n">
        <f aca="false">O80-MIN(O80,MAX(0,G80-SUMPRODUCT(($M$8:$Q$8&lt;O$8)*M80:Q80)))</f>
        <v>0</v>
      </c>
      <c r="U80" s="15" t="n">
        <f aca="false">P80-MIN(P80,MAX(0,G80-SUMPRODUCT(($M$8:$Q$8&lt;P$8)*M80:Q80)))</f>
        <v>0</v>
      </c>
      <c r="V80" s="15" t="n">
        <f aca="false">Q80-MIN(Q80,MAX(0,G80-SUMPRODUCT(($M$8:$Q$8&lt;Q$8)*M80:Q80)))</f>
        <v>0</v>
      </c>
      <c r="W80" s="15" t="n">
        <f aca="false">(R79*'1. Your Debts'!$C$5+S79*'1. Your Debts'!$C$6+T79*'1. Your Debts'!$C$7+U79*'1. Your Debts'!$C$8+V79*'1. Your Debts'!$C$9)/12</f>
        <v>0</v>
      </c>
      <c r="X80" s="15" t="n">
        <f aca="false">Y79+W80+D80-Y80</f>
        <v>0</v>
      </c>
      <c r="Y80" s="15" t="n">
        <f aca="false">SUM(R80:V80)</f>
        <v>0</v>
      </c>
    </row>
    <row r="81" customFormat="false" ht="15" hidden="false" customHeight="false" outlineLevel="0" collapsed="false">
      <c r="A81" s="10" t="n">
        <v>71</v>
      </c>
      <c r="B81" s="15" t="n">
        <f aca="false">F80</f>
        <v>0</v>
      </c>
      <c r="C81" s="15" t="n">
        <f aca="false">IF(A81=$D$6,MIN(B81,$B$6),0)</f>
        <v>0</v>
      </c>
      <c r="D81" s="15" t="n">
        <f aca="false">IF(A81=$D$6,$B$6-C81,0)</f>
        <v>0</v>
      </c>
      <c r="E81" s="15" t="n">
        <f aca="false">MIN($H$6,MAX(0,$F$6-(B81-C81)),$J$6)</f>
        <v>0</v>
      </c>
      <c r="F81" s="15" t="n">
        <f aca="false">B81-C81+E81</f>
        <v>0</v>
      </c>
      <c r="G81" s="15" t="n">
        <f aca="false">$J$6-E81</f>
        <v>250</v>
      </c>
      <c r="H81" s="15" t="n">
        <f aca="false">R80*(1+'1. Your Debts'!$C$5/12)+IF($L$6=1,D81,0)</f>
        <v>0</v>
      </c>
      <c r="I81" s="15" t="n">
        <f aca="false">S80*(1+'1. Your Debts'!$C$6/12)+IF($L$6=2,D81,0)</f>
        <v>0</v>
      </c>
      <c r="J81" s="15" t="n">
        <f aca="false">T80*(1+'1. Your Debts'!$C$7/12)+IF($L$6=3,D81,0)</f>
        <v>0</v>
      </c>
      <c r="K81" s="15" t="n">
        <f aca="false">U80*(1+'1. Your Debts'!$C$8/12)+IF($L$6=4,D81,0)</f>
        <v>0</v>
      </c>
      <c r="L81" s="15" t="n">
        <f aca="false">V80*(1+'1. Your Debts'!$C$9/12)+IF($L$6=5,D81,0)</f>
        <v>0</v>
      </c>
      <c r="M81" s="15" t="n">
        <f aca="false">MAX(0,H81-IF('1. Your Debts'!$F$5&gt;0,MIN('1. Your Debts'!$F$5,H81),MIN(MAX(H81*'1. Your Debts'!$D$5,'1. Your Debts'!$E$5),H81)))</f>
        <v>0</v>
      </c>
      <c r="N81" s="15" t="n">
        <f aca="false">MAX(0,I81-IF('1. Your Debts'!$F$6&gt;0,MIN('1. Your Debts'!$F$6,I81),MIN(MAX(I81*'1. Your Debts'!$D$6,'1. Your Debts'!$E$6),I81)))</f>
        <v>0</v>
      </c>
      <c r="O81" s="15" t="n">
        <f aca="false">MAX(0,J81-IF('1. Your Debts'!$F$7&gt;0,MIN('1. Your Debts'!$F$7,J81),MIN(MAX(J81*'1. Your Debts'!$D$7,'1. Your Debts'!$E$7),J81)))</f>
        <v>0</v>
      </c>
      <c r="P81" s="15" t="n">
        <f aca="false">MAX(0,K81-IF('1. Your Debts'!$F$8&gt;0,MIN('1. Your Debts'!$F$8,K81),MIN(MAX(K81*'1. Your Debts'!$D$8,'1. Your Debts'!$E$8),K81)))</f>
        <v>0</v>
      </c>
      <c r="Q81" s="15" t="n">
        <f aca="false">MAX(0,L81-IF('1. Your Debts'!$F$9&gt;0,MIN('1. Your Debts'!$F$9,L81),MIN(MAX(L81*'1. Your Debts'!$D$9,'1. Your Debts'!$E$9),L81)))</f>
        <v>0</v>
      </c>
      <c r="R81" s="15" t="n">
        <f aca="false">M81-MIN(M81,MAX(0,G81-SUMPRODUCT(($M$8:$Q$8&lt;M$8)*M81:Q81)))</f>
        <v>0</v>
      </c>
      <c r="S81" s="15" t="n">
        <f aca="false">N81-MIN(N81,MAX(0,G81-SUMPRODUCT(($M$8:$Q$8&lt;N$8)*M81:Q81)))</f>
        <v>0</v>
      </c>
      <c r="T81" s="15" t="n">
        <f aca="false">O81-MIN(O81,MAX(0,G81-SUMPRODUCT(($M$8:$Q$8&lt;O$8)*M81:Q81)))</f>
        <v>0</v>
      </c>
      <c r="U81" s="15" t="n">
        <f aca="false">P81-MIN(P81,MAX(0,G81-SUMPRODUCT(($M$8:$Q$8&lt;P$8)*M81:Q81)))</f>
        <v>0</v>
      </c>
      <c r="V81" s="15" t="n">
        <f aca="false">Q81-MIN(Q81,MAX(0,G81-SUMPRODUCT(($M$8:$Q$8&lt;Q$8)*M81:Q81)))</f>
        <v>0</v>
      </c>
      <c r="W81" s="15" t="n">
        <f aca="false">(R80*'1. Your Debts'!$C$5+S80*'1. Your Debts'!$C$6+T80*'1. Your Debts'!$C$7+U80*'1. Your Debts'!$C$8+V80*'1. Your Debts'!$C$9)/12</f>
        <v>0</v>
      </c>
      <c r="X81" s="15" t="n">
        <f aca="false">Y80+W81+D81-Y81</f>
        <v>0</v>
      </c>
      <c r="Y81" s="15" t="n">
        <f aca="false">SUM(R81:V81)</f>
        <v>0</v>
      </c>
    </row>
    <row r="82" customFormat="false" ht="15" hidden="false" customHeight="false" outlineLevel="0" collapsed="false">
      <c r="A82" s="10" t="n">
        <v>72</v>
      </c>
      <c r="B82" s="15" t="n">
        <f aca="false">F81</f>
        <v>0</v>
      </c>
      <c r="C82" s="15" t="n">
        <f aca="false">IF(A82=$D$6,MIN(B82,$B$6),0)</f>
        <v>0</v>
      </c>
      <c r="D82" s="15" t="n">
        <f aca="false">IF(A82=$D$6,$B$6-C82,0)</f>
        <v>0</v>
      </c>
      <c r="E82" s="15" t="n">
        <f aca="false">MIN($H$6,MAX(0,$F$6-(B82-C82)),$J$6)</f>
        <v>0</v>
      </c>
      <c r="F82" s="15" t="n">
        <f aca="false">B82-C82+E82</f>
        <v>0</v>
      </c>
      <c r="G82" s="15" t="n">
        <f aca="false">$J$6-E82</f>
        <v>250</v>
      </c>
      <c r="H82" s="15" t="n">
        <f aca="false">R81*(1+'1. Your Debts'!$C$5/12)+IF($L$6=1,D82,0)</f>
        <v>0</v>
      </c>
      <c r="I82" s="15" t="n">
        <f aca="false">S81*(1+'1. Your Debts'!$C$6/12)+IF($L$6=2,D82,0)</f>
        <v>0</v>
      </c>
      <c r="J82" s="15" t="n">
        <f aca="false">T81*(1+'1. Your Debts'!$C$7/12)+IF($L$6=3,D82,0)</f>
        <v>0</v>
      </c>
      <c r="K82" s="15" t="n">
        <f aca="false">U81*(1+'1. Your Debts'!$C$8/12)+IF($L$6=4,D82,0)</f>
        <v>0</v>
      </c>
      <c r="L82" s="15" t="n">
        <f aca="false">V81*(1+'1. Your Debts'!$C$9/12)+IF($L$6=5,D82,0)</f>
        <v>0</v>
      </c>
      <c r="M82" s="15" t="n">
        <f aca="false">MAX(0,H82-IF('1. Your Debts'!$F$5&gt;0,MIN('1. Your Debts'!$F$5,H82),MIN(MAX(H82*'1. Your Debts'!$D$5,'1. Your Debts'!$E$5),H82)))</f>
        <v>0</v>
      </c>
      <c r="N82" s="15" t="n">
        <f aca="false">MAX(0,I82-IF('1. Your Debts'!$F$6&gt;0,MIN('1. Your Debts'!$F$6,I82),MIN(MAX(I82*'1. Your Debts'!$D$6,'1. Your Debts'!$E$6),I82)))</f>
        <v>0</v>
      </c>
      <c r="O82" s="15" t="n">
        <f aca="false">MAX(0,J82-IF('1. Your Debts'!$F$7&gt;0,MIN('1. Your Debts'!$F$7,J82),MIN(MAX(J82*'1. Your Debts'!$D$7,'1. Your Debts'!$E$7),J82)))</f>
        <v>0</v>
      </c>
      <c r="P82" s="15" t="n">
        <f aca="false">MAX(0,K82-IF('1. Your Debts'!$F$8&gt;0,MIN('1. Your Debts'!$F$8,K82),MIN(MAX(K82*'1. Your Debts'!$D$8,'1. Your Debts'!$E$8),K82)))</f>
        <v>0</v>
      </c>
      <c r="Q82" s="15" t="n">
        <f aca="false">MAX(0,L82-IF('1. Your Debts'!$F$9&gt;0,MIN('1. Your Debts'!$F$9,L82),MIN(MAX(L82*'1. Your Debts'!$D$9,'1. Your Debts'!$E$9),L82)))</f>
        <v>0</v>
      </c>
      <c r="R82" s="15" t="n">
        <f aca="false">M82-MIN(M82,MAX(0,G82-SUMPRODUCT(($M$8:$Q$8&lt;M$8)*M82:Q82)))</f>
        <v>0</v>
      </c>
      <c r="S82" s="15" t="n">
        <f aca="false">N82-MIN(N82,MAX(0,G82-SUMPRODUCT(($M$8:$Q$8&lt;N$8)*M82:Q82)))</f>
        <v>0</v>
      </c>
      <c r="T82" s="15" t="n">
        <f aca="false">O82-MIN(O82,MAX(0,G82-SUMPRODUCT(($M$8:$Q$8&lt;O$8)*M82:Q82)))</f>
        <v>0</v>
      </c>
      <c r="U82" s="15" t="n">
        <f aca="false">P82-MIN(P82,MAX(0,G82-SUMPRODUCT(($M$8:$Q$8&lt;P$8)*M82:Q82)))</f>
        <v>0</v>
      </c>
      <c r="V82" s="15" t="n">
        <f aca="false">Q82-MIN(Q82,MAX(0,G82-SUMPRODUCT(($M$8:$Q$8&lt;Q$8)*M82:Q82)))</f>
        <v>0</v>
      </c>
      <c r="W82" s="15" t="n">
        <f aca="false">(R81*'1. Your Debts'!$C$5+S81*'1. Your Debts'!$C$6+T81*'1. Your Debts'!$C$7+U81*'1. Your Debts'!$C$8+V81*'1. Your Debts'!$C$9)/12</f>
        <v>0</v>
      </c>
      <c r="X82" s="15" t="n">
        <f aca="false">Y81+W82+D82-Y82</f>
        <v>0</v>
      </c>
      <c r="Y82" s="15" t="n">
        <f aca="false">SUM(R82:V82)</f>
        <v>0</v>
      </c>
    </row>
    <row r="83" customFormat="false" ht="15" hidden="false" customHeight="false" outlineLevel="0" collapsed="false">
      <c r="A83" s="10" t="n">
        <v>73</v>
      </c>
      <c r="B83" s="15" t="n">
        <f aca="false">F82</f>
        <v>0</v>
      </c>
      <c r="C83" s="15" t="n">
        <f aca="false">IF(A83=$D$6,MIN(B83,$B$6),0)</f>
        <v>0</v>
      </c>
      <c r="D83" s="15" t="n">
        <f aca="false">IF(A83=$D$6,$B$6-C83,0)</f>
        <v>0</v>
      </c>
      <c r="E83" s="15" t="n">
        <f aca="false">MIN($H$6,MAX(0,$F$6-(B83-C83)),$J$6)</f>
        <v>0</v>
      </c>
      <c r="F83" s="15" t="n">
        <f aca="false">B83-C83+E83</f>
        <v>0</v>
      </c>
      <c r="G83" s="15" t="n">
        <f aca="false">$J$6-E83</f>
        <v>250</v>
      </c>
      <c r="H83" s="15" t="n">
        <f aca="false">R82*(1+'1. Your Debts'!$C$5/12)+IF($L$6=1,D83,0)</f>
        <v>0</v>
      </c>
      <c r="I83" s="15" t="n">
        <f aca="false">S82*(1+'1. Your Debts'!$C$6/12)+IF($L$6=2,D83,0)</f>
        <v>0</v>
      </c>
      <c r="J83" s="15" t="n">
        <f aca="false">T82*(1+'1. Your Debts'!$C$7/12)+IF($L$6=3,D83,0)</f>
        <v>0</v>
      </c>
      <c r="K83" s="15" t="n">
        <f aca="false">U82*(1+'1. Your Debts'!$C$8/12)+IF($L$6=4,D83,0)</f>
        <v>0</v>
      </c>
      <c r="L83" s="15" t="n">
        <f aca="false">V82*(1+'1. Your Debts'!$C$9/12)+IF($L$6=5,D83,0)</f>
        <v>0</v>
      </c>
      <c r="M83" s="15" t="n">
        <f aca="false">MAX(0,H83-IF('1. Your Debts'!$F$5&gt;0,MIN('1. Your Debts'!$F$5,H83),MIN(MAX(H83*'1. Your Debts'!$D$5,'1. Your Debts'!$E$5),H83)))</f>
        <v>0</v>
      </c>
      <c r="N83" s="15" t="n">
        <f aca="false">MAX(0,I83-IF('1. Your Debts'!$F$6&gt;0,MIN('1. Your Debts'!$F$6,I83),MIN(MAX(I83*'1. Your Debts'!$D$6,'1. Your Debts'!$E$6),I83)))</f>
        <v>0</v>
      </c>
      <c r="O83" s="15" t="n">
        <f aca="false">MAX(0,J83-IF('1. Your Debts'!$F$7&gt;0,MIN('1. Your Debts'!$F$7,J83),MIN(MAX(J83*'1. Your Debts'!$D$7,'1. Your Debts'!$E$7),J83)))</f>
        <v>0</v>
      </c>
      <c r="P83" s="15" t="n">
        <f aca="false">MAX(0,K83-IF('1. Your Debts'!$F$8&gt;0,MIN('1. Your Debts'!$F$8,K83),MIN(MAX(K83*'1. Your Debts'!$D$8,'1. Your Debts'!$E$8),K83)))</f>
        <v>0</v>
      </c>
      <c r="Q83" s="15" t="n">
        <f aca="false">MAX(0,L83-IF('1. Your Debts'!$F$9&gt;0,MIN('1. Your Debts'!$F$9,L83),MIN(MAX(L83*'1. Your Debts'!$D$9,'1. Your Debts'!$E$9),L83)))</f>
        <v>0</v>
      </c>
      <c r="R83" s="15" t="n">
        <f aca="false">M83-MIN(M83,MAX(0,G83-SUMPRODUCT(($M$8:$Q$8&lt;M$8)*M83:Q83)))</f>
        <v>0</v>
      </c>
      <c r="S83" s="15" t="n">
        <f aca="false">N83-MIN(N83,MAX(0,G83-SUMPRODUCT(($M$8:$Q$8&lt;N$8)*M83:Q83)))</f>
        <v>0</v>
      </c>
      <c r="T83" s="15" t="n">
        <f aca="false">O83-MIN(O83,MAX(0,G83-SUMPRODUCT(($M$8:$Q$8&lt;O$8)*M83:Q83)))</f>
        <v>0</v>
      </c>
      <c r="U83" s="15" t="n">
        <f aca="false">P83-MIN(P83,MAX(0,G83-SUMPRODUCT(($M$8:$Q$8&lt;P$8)*M83:Q83)))</f>
        <v>0</v>
      </c>
      <c r="V83" s="15" t="n">
        <f aca="false">Q83-MIN(Q83,MAX(0,G83-SUMPRODUCT(($M$8:$Q$8&lt;Q$8)*M83:Q83)))</f>
        <v>0</v>
      </c>
      <c r="W83" s="15" t="n">
        <f aca="false">(R82*'1. Your Debts'!$C$5+S82*'1. Your Debts'!$C$6+T82*'1. Your Debts'!$C$7+U82*'1. Your Debts'!$C$8+V82*'1. Your Debts'!$C$9)/12</f>
        <v>0</v>
      </c>
      <c r="X83" s="15" t="n">
        <f aca="false">Y82+W83+D83-Y83</f>
        <v>0</v>
      </c>
      <c r="Y83" s="15" t="n">
        <f aca="false">SUM(R83:V83)</f>
        <v>0</v>
      </c>
    </row>
    <row r="84" customFormat="false" ht="15" hidden="false" customHeight="false" outlineLevel="0" collapsed="false">
      <c r="A84" s="10" t="n">
        <v>74</v>
      </c>
      <c r="B84" s="15" t="n">
        <f aca="false">F83</f>
        <v>0</v>
      </c>
      <c r="C84" s="15" t="n">
        <f aca="false">IF(A84=$D$6,MIN(B84,$B$6),0)</f>
        <v>0</v>
      </c>
      <c r="D84" s="15" t="n">
        <f aca="false">IF(A84=$D$6,$B$6-C84,0)</f>
        <v>0</v>
      </c>
      <c r="E84" s="15" t="n">
        <f aca="false">MIN($H$6,MAX(0,$F$6-(B84-C84)),$J$6)</f>
        <v>0</v>
      </c>
      <c r="F84" s="15" t="n">
        <f aca="false">B84-C84+E84</f>
        <v>0</v>
      </c>
      <c r="G84" s="15" t="n">
        <f aca="false">$J$6-E84</f>
        <v>250</v>
      </c>
      <c r="H84" s="15" t="n">
        <f aca="false">R83*(1+'1. Your Debts'!$C$5/12)+IF($L$6=1,D84,0)</f>
        <v>0</v>
      </c>
      <c r="I84" s="15" t="n">
        <f aca="false">S83*(1+'1. Your Debts'!$C$6/12)+IF($L$6=2,D84,0)</f>
        <v>0</v>
      </c>
      <c r="J84" s="15" t="n">
        <f aca="false">T83*(1+'1. Your Debts'!$C$7/12)+IF($L$6=3,D84,0)</f>
        <v>0</v>
      </c>
      <c r="K84" s="15" t="n">
        <f aca="false">U83*(1+'1. Your Debts'!$C$8/12)+IF($L$6=4,D84,0)</f>
        <v>0</v>
      </c>
      <c r="L84" s="15" t="n">
        <f aca="false">V83*(1+'1. Your Debts'!$C$9/12)+IF($L$6=5,D84,0)</f>
        <v>0</v>
      </c>
      <c r="M84" s="15" t="n">
        <f aca="false">MAX(0,H84-IF('1. Your Debts'!$F$5&gt;0,MIN('1. Your Debts'!$F$5,H84),MIN(MAX(H84*'1. Your Debts'!$D$5,'1. Your Debts'!$E$5),H84)))</f>
        <v>0</v>
      </c>
      <c r="N84" s="15" t="n">
        <f aca="false">MAX(0,I84-IF('1. Your Debts'!$F$6&gt;0,MIN('1. Your Debts'!$F$6,I84),MIN(MAX(I84*'1. Your Debts'!$D$6,'1. Your Debts'!$E$6),I84)))</f>
        <v>0</v>
      </c>
      <c r="O84" s="15" t="n">
        <f aca="false">MAX(0,J84-IF('1. Your Debts'!$F$7&gt;0,MIN('1. Your Debts'!$F$7,J84),MIN(MAX(J84*'1. Your Debts'!$D$7,'1. Your Debts'!$E$7),J84)))</f>
        <v>0</v>
      </c>
      <c r="P84" s="15" t="n">
        <f aca="false">MAX(0,K84-IF('1. Your Debts'!$F$8&gt;0,MIN('1. Your Debts'!$F$8,K84),MIN(MAX(K84*'1. Your Debts'!$D$8,'1. Your Debts'!$E$8),K84)))</f>
        <v>0</v>
      </c>
      <c r="Q84" s="15" t="n">
        <f aca="false">MAX(0,L84-IF('1. Your Debts'!$F$9&gt;0,MIN('1. Your Debts'!$F$9,L84),MIN(MAX(L84*'1. Your Debts'!$D$9,'1. Your Debts'!$E$9),L84)))</f>
        <v>0</v>
      </c>
      <c r="R84" s="15" t="n">
        <f aca="false">M84-MIN(M84,MAX(0,G84-SUMPRODUCT(($M$8:$Q$8&lt;M$8)*M84:Q84)))</f>
        <v>0</v>
      </c>
      <c r="S84" s="15" t="n">
        <f aca="false">N84-MIN(N84,MAX(0,G84-SUMPRODUCT(($M$8:$Q$8&lt;N$8)*M84:Q84)))</f>
        <v>0</v>
      </c>
      <c r="T84" s="15" t="n">
        <f aca="false">O84-MIN(O84,MAX(0,G84-SUMPRODUCT(($M$8:$Q$8&lt;O$8)*M84:Q84)))</f>
        <v>0</v>
      </c>
      <c r="U84" s="15" t="n">
        <f aca="false">P84-MIN(P84,MAX(0,G84-SUMPRODUCT(($M$8:$Q$8&lt;P$8)*M84:Q84)))</f>
        <v>0</v>
      </c>
      <c r="V84" s="15" t="n">
        <f aca="false">Q84-MIN(Q84,MAX(0,G84-SUMPRODUCT(($M$8:$Q$8&lt;Q$8)*M84:Q84)))</f>
        <v>0</v>
      </c>
      <c r="W84" s="15" t="n">
        <f aca="false">(R83*'1. Your Debts'!$C$5+S83*'1. Your Debts'!$C$6+T83*'1. Your Debts'!$C$7+U83*'1. Your Debts'!$C$8+V83*'1. Your Debts'!$C$9)/12</f>
        <v>0</v>
      </c>
      <c r="X84" s="15" t="n">
        <f aca="false">Y83+W84+D84-Y84</f>
        <v>0</v>
      </c>
      <c r="Y84" s="15" t="n">
        <f aca="false">SUM(R84:V84)</f>
        <v>0</v>
      </c>
    </row>
    <row r="85" customFormat="false" ht="15" hidden="false" customHeight="false" outlineLevel="0" collapsed="false">
      <c r="A85" s="10" t="n">
        <v>75</v>
      </c>
      <c r="B85" s="15" t="n">
        <f aca="false">F84</f>
        <v>0</v>
      </c>
      <c r="C85" s="15" t="n">
        <f aca="false">IF(A85=$D$6,MIN(B85,$B$6),0)</f>
        <v>0</v>
      </c>
      <c r="D85" s="15" t="n">
        <f aca="false">IF(A85=$D$6,$B$6-C85,0)</f>
        <v>0</v>
      </c>
      <c r="E85" s="15" t="n">
        <f aca="false">MIN($H$6,MAX(0,$F$6-(B85-C85)),$J$6)</f>
        <v>0</v>
      </c>
      <c r="F85" s="15" t="n">
        <f aca="false">B85-C85+E85</f>
        <v>0</v>
      </c>
      <c r="G85" s="15" t="n">
        <f aca="false">$J$6-E85</f>
        <v>250</v>
      </c>
      <c r="H85" s="15" t="n">
        <f aca="false">R84*(1+'1. Your Debts'!$C$5/12)+IF($L$6=1,D85,0)</f>
        <v>0</v>
      </c>
      <c r="I85" s="15" t="n">
        <f aca="false">S84*(1+'1. Your Debts'!$C$6/12)+IF($L$6=2,D85,0)</f>
        <v>0</v>
      </c>
      <c r="J85" s="15" t="n">
        <f aca="false">T84*(1+'1. Your Debts'!$C$7/12)+IF($L$6=3,D85,0)</f>
        <v>0</v>
      </c>
      <c r="K85" s="15" t="n">
        <f aca="false">U84*(1+'1. Your Debts'!$C$8/12)+IF($L$6=4,D85,0)</f>
        <v>0</v>
      </c>
      <c r="L85" s="15" t="n">
        <f aca="false">V84*(1+'1. Your Debts'!$C$9/12)+IF($L$6=5,D85,0)</f>
        <v>0</v>
      </c>
      <c r="M85" s="15" t="n">
        <f aca="false">MAX(0,H85-IF('1. Your Debts'!$F$5&gt;0,MIN('1. Your Debts'!$F$5,H85),MIN(MAX(H85*'1. Your Debts'!$D$5,'1. Your Debts'!$E$5),H85)))</f>
        <v>0</v>
      </c>
      <c r="N85" s="15" t="n">
        <f aca="false">MAX(0,I85-IF('1. Your Debts'!$F$6&gt;0,MIN('1. Your Debts'!$F$6,I85),MIN(MAX(I85*'1. Your Debts'!$D$6,'1. Your Debts'!$E$6),I85)))</f>
        <v>0</v>
      </c>
      <c r="O85" s="15" t="n">
        <f aca="false">MAX(0,J85-IF('1. Your Debts'!$F$7&gt;0,MIN('1. Your Debts'!$F$7,J85),MIN(MAX(J85*'1. Your Debts'!$D$7,'1. Your Debts'!$E$7),J85)))</f>
        <v>0</v>
      </c>
      <c r="P85" s="15" t="n">
        <f aca="false">MAX(0,K85-IF('1. Your Debts'!$F$8&gt;0,MIN('1. Your Debts'!$F$8,K85),MIN(MAX(K85*'1. Your Debts'!$D$8,'1. Your Debts'!$E$8),K85)))</f>
        <v>0</v>
      </c>
      <c r="Q85" s="15" t="n">
        <f aca="false">MAX(0,L85-IF('1. Your Debts'!$F$9&gt;0,MIN('1. Your Debts'!$F$9,L85),MIN(MAX(L85*'1. Your Debts'!$D$9,'1. Your Debts'!$E$9),L85)))</f>
        <v>0</v>
      </c>
      <c r="R85" s="15" t="n">
        <f aca="false">M85-MIN(M85,MAX(0,G85-SUMPRODUCT(($M$8:$Q$8&lt;M$8)*M85:Q85)))</f>
        <v>0</v>
      </c>
      <c r="S85" s="15" t="n">
        <f aca="false">N85-MIN(N85,MAX(0,G85-SUMPRODUCT(($M$8:$Q$8&lt;N$8)*M85:Q85)))</f>
        <v>0</v>
      </c>
      <c r="T85" s="15" t="n">
        <f aca="false">O85-MIN(O85,MAX(0,G85-SUMPRODUCT(($M$8:$Q$8&lt;O$8)*M85:Q85)))</f>
        <v>0</v>
      </c>
      <c r="U85" s="15" t="n">
        <f aca="false">P85-MIN(P85,MAX(0,G85-SUMPRODUCT(($M$8:$Q$8&lt;P$8)*M85:Q85)))</f>
        <v>0</v>
      </c>
      <c r="V85" s="15" t="n">
        <f aca="false">Q85-MIN(Q85,MAX(0,G85-SUMPRODUCT(($M$8:$Q$8&lt;Q$8)*M85:Q85)))</f>
        <v>0</v>
      </c>
      <c r="W85" s="15" t="n">
        <f aca="false">(R84*'1. Your Debts'!$C$5+S84*'1. Your Debts'!$C$6+T84*'1. Your Debts'!$C$7+U84*'1. Your Debts'!$C$8+V84*'1. Your Debts'!$C$9)/12</f>
        <v>0</v>
      </c>
      <c r="X85" s="15" t="n">
        <f aca="false">Y84+W85+D85-Y85</f>
        <v>0</v>
      </c>
      <c r="Y85" s="15" t="n">
        <f aca="false">SUM(R85:V85)</f>
        <v>0</v>
      </c>
    </row>
    <row r="86" customFormat="false" ht="15" hidden="false" customHeight="false" outlineLevel="0" collapsed="false">
      <c r="A86" s="10" t="n">
        <v>76</v>
      </c>
      <c r="B86" s="15" t="n">
        <f aca="false">F85</f>
        <v>0</v>
      </c>
      <c r="C86" s="15" t="n">
        <f aca="false">IF(A86=$D$6,MIN(B86,$B$6),0)</f>
        <v>0</v>
      </c>
      <c r="D86" s="15" t="n">
        <f aca="false">IF(A86=$D$6,$B$6-C86,0)</f>
        <v>0</v>
      </c>
      <c r="E86" s="15" t="n">
        <f aca="false">MIN($H$6,MAX(0,$F$6-(B86-C86)),$J$6)</f>
        <v>0</v>
      </c>
      <c r="F86" s="15" t="n">
        <f aca="false">B86-C86+E86</f>
        <v>0</v>
      </c>
      <c r="G86" s="15" t="n">
        <f aca="false">$J$6-E86</f>
        <v>250</v>
      </c>
      <c r="H86" s="15" t="n">
        <f aca="false">R85*(1+'1. Your Debts'!$C$5/12)+IF($L$6=1,D86,0)</f>
        <v>0</v>
      </c>
      <c r="I86" s="15" t="n">
        <f aca="false">S85*(1+'1. Your Debts'!$C$6/12)+IF($L$6=2,D86,0)</f>
        <v>0</v>
      </c>
      <c r="J86" s="15" t="n">
        <f aca="false">T85*(1+'1. Your Debts'!$C$7/12)+IF($L$6=3,D86,0)</f>
        <v>0</v>
      </c>
      <c r="K86" s="15" t="n">
        <f aca="false">U85*(1+'1. Your Debts'!$C$8/12)+IF($L$6=4,D86,0)</f>
        <v>0</v>
      </c>
      <c r="L86" s="15" t="n">
        <f aca="false">V85*(1+'1. Your Debts'!$C$9/12)+IF($L$6=5,D86,0)</f>
        <v>0</v>
      </c>
      <c r="M86" s="15" t="n">
        <f aca="false">MAX(0,H86-IF('1. Your Debts'!$F$5&gt;0,MIN('1. Your Debts'!$F$5,H86),MIN(MAX(H86*'1. Your Debts'!$D$5,'1. Your Debts'!$E$5),H86)))</f>
        <v>0</v>
      </c>
      <c r="N86" s="15" t="n">
        <f aca="false">MAX(0,I86-IF('1. Your Debts'!$F$6&gt;0,MIN('1. Your Debts'!$F$6,I86),MIN(MAX(I86*'1. Your Debts'!$D$6,'1. Your Debts'!$E$6),I86)))</f>
        <v>0</v>
      </c>
      <c r="O86" s="15" t="n">
        <f aca="false">MAX(0,J86-IF('1. Your Debts'!$F$7&gt;0,MIN('1. Your Debts'!$F$7,J86),MIN(MAX(J86*'1. Your Debts'!$D$7,'1. Your Debts'!$E$7),J86)))</f>
        <v>0</v>
      </c>
      <c r="P86" s="15" t="n">
        <f aca="false">MAX(0,K86-IF('1. Your Debts'!$F$8&gt;0,MIN('1. Your Debts'!$F$8,K86),MIN(MAX(K86*'1. Your Debts'!$D$8,'1. Your Debts'!$E$8),K86)))</f>
        <v>0</v>
      </c>
      <c r="Q86" s="15" t="n">
        <f aca="false">MAX(0,L86-IF('1. Your Debts'!$F$9&gt;0,MIN('1. Your Debts'!$F$9,L86),MIN(MAX(L86*'1. Your Debts'!$D$9,'1. Your Debts'!$E$9),L86)))</f>
        <v>0</v>
      </c>
      <c r="R86" s="15" t="n">
        <f aca="false">M86-MIN(M86,MAX(0,G86-SUMPRODUCT(($M$8:$Q$8&lt;M$8)*M86:Q86)))</f>
        <v>0</v>
      </c>
      <c r="S86" s="15" t="n">
        <f aca="false">N86-MIN(N86,MAX(0,G86-SUMPRODUCT(($M$8:$Q$8&lt;N$8)*M86:Q86)))</f>
        <v>0</v>
      </c>
      <c r="T86" s="15" t="n">
        <f aca="false">O86-MIN(O86,MAX(0,G86-SUMPRODUCT(($M$8:$Q$8&lt;O$8)*M86:Q86)))</f>
        <v>0</v>
      </c>
      <c r="U86" s="15" t="n">
        <f aca="false">P86-MIN(P86,MAX(0,G86-SUMPRODUCT(($M$8:$Q$8&lt;P$8)*M86:Q86)))</f>
        <v>0</v>
      </c>
      <c r="V86" s="15" t="n">
        <f aca="false">Q86-MIN(Q86,MAX(0,G86-SUMPRODUCT(($M$8:$Q$8&lt;Q$8)*M86:Q86)))</f>
        <v>0</v>
      </c>
      <c r="W86" s="15" t="n">
        <f aca="false">(R85*'1. Your Debts'!$C$5+S85*'1. Your Debts'!$C$6+T85*'1. Your Debts'!$C$7+U85*'1. Your Debts'!$C$8+V85*'1. Your Debts'!$C$9)/12</f>
        <v>0</v>
      </c>
      <c r="X86" s="15" t="n">
        <f aca="false">Y85+W86+D86-Y86</f>
        <v>0</v>
      </c>
      <c r="Y86" s="15" t="n">
        <f aca="false">SUM(R86:V86)</f>
        <v>0</v>
      </c>
    </row>
    <row r="87" customFormat="false" ht="15" hidden="false" customHeight="false" outlineLevel="0" collapsed="false">
      <c r="A87" s="10" t="n">
        <v>77</v>
      </c>
      <c r="B87" s="15" t="n">
        <f aca="false">F86</f>
        <v>0</v>
      </c>
      <c r="C87" s="15" t="n">
        <f aca="false">IF(A87=$D$6,MIN(B87,$B$6),0)</f>
        <v>0</v>
      </c>
      <c r="D87" s="15" t="n">
        <f aca="false">IF(A87=$D$6,$B$6-C87,0)</f>
        <v>0</v>
      </c>
      <c r="E87" s="15" t="n">
        <f aca="false">MIN($H$6,MAX(0,$F$6-(B87-C87)),$J$6)</f>
        <v>0</v>
      </c>
      <c r="F87" s="15" t="n">
        <f aca="false">B87-C87+E87</f>
        <v>0</v>
      </c>
      <c r="G87" s="15" t="n">
        <f aca="false">$J$6-E87</f>
        <v>250</v>
      </c>
      <c r="H87" s="15" t="n">
        <f aca="false">R86*(1+'1. Your Debts'!$C$5/12)+IF($L$6=1,D87,0)</f>
        <v>0</v>
      </c>
      <c r="I87" s="15" t="n">
        <f aca="false">S86*(1+'1. Your Debts'!$C$6/12)+IF($L$6=2,D87,0)</f>
        <v>0</v>
      </c>
      <c r="J87" s="15" t="n">
        <f aca="false">T86*(1+'1. Your Debts'!$C$7/12)+IF($L$6=3,D87,0)</f>
        <v>0</v>
      </c>
      <c r="K87" s="15" t="n">
        <f aca="false">U86*(1+'1. Your Debts'!$C$8/12)+IF($L$6=4,D87,0)</f>
        <v>0</v>
      </c>
      <c r="L87" s="15" t="n">
        <f aca="false">V86*(1+'1. Your Debts'!$C$9/12)+IF($L$6=5,D87,0)</f>
        <v>0</v>
      </c>
      <c r="M87" s="15" t="n">
        <f aca="false">MAX(0,H87-IF('1. Your Debts'!$F$5&gt;0,MIN('1. Your Debts'!$F$5,H87),MIN(MAX(H87*'1. Your Debts'!$D$5,'1. Your Debts'!$E$5),H87)))</f>
        <v>0</v>
      </c>
      <c r="N87" s="15" t="n">
        <f aca="false">MAX(0,I87-IF('1. Your Debts'!$F$6&gt;0,MIN('1. Your Debts'!$F$6,I87),MIN(MAX(I87*'1. Your Debts'!$D$6,'1. Your Debts'!$E$6),I87)))</f>
        <v>0</v>
      </c>
      <c r="O87" s="15" t="n">
        <f aca="false">MAX(0,J87-IF('1. Your Debts'!$F$7&gt;0,MIN('1. Your Debts'!$F$7,J87),MIN(MAX(J87*'1. Your Debts'!$D$7,'1. Your Debts'!$E$7),J87)))</f>
        <v>0</v>
      </c>
      <c r="P87" s="15" t="n">
        <f aca="false">MAX(0,K87-IF('1. Your Debts'!$F$8&gt;0,MIN('1. Your Debts'!$F$8,K87),MIN(MAX(K87*'1. Your Debts'!$D$8,'1. Your Debts'!$E$8),K87)))</f>
        <v>0</v>
      </c>
      <c r="Q87" s="15" t="n">
        <f aca="false">MAX(0,L87-IF('1. Your Debts'!$F$9&gt;0,MIN('1. Your Debts'!$F$9,L87),MIN(MAX(L87*'1. Your Debts'!$D$9,'1. Your Debts'!$E$9),L87)))</f>
        <v>0</v>
      </c>
      <c r="R87" s="15" t="n">
        <f aca="false">M87-MIN(M87,MAX(0,G87-SUMPRODUCT(($M$8:$Q$8&lt;M$8)*M87:Q87)))</f>
        <v>0</v>
      </c>
      <c r="S87" s="15" t="n">
        <f aca="false">N87-MIN(N87,MAX(0,G87-SUMPRODUCT(($M$8:$Q$8&lt;N$8)*M87:Q87)))</f>
        <v>0</v>
      </c>
      <c r="T87" s="15" t="n">
        <f aca="false">O87-MIN(O87,MAX(0,G87-SUMPRODUCT(($M$8:$Q$8&lt;O$8)*M87:Q87)))</f>
        <v>0</v>
      </c>
      <c r="U87" s="15" t="n">
        <f aca="false">P87-MIN(P87,MAX(0,G87-SUMPRODUCT(($M$8:$Q$8&lt;P$8)*M87:Q87)))</f>
        <v>0</v>
      </c>
      <c r="V87" s="15" t="n">
        <f aca="false">Q87-MIN(Q87,MAX(0,G87-SUMPRODUCT(($M$8:$Q$8&lt;Q$8)*M87:Q87)))</f>
        <v>0</v>
      </c>
      <c r="W87" s="15" t="n">
        <f aca="false">(R86*'1. Your Debts'!$C$5+S86*'1. Your Debts'!$C$6+T86*'1. Your Debts'!$C$7+U86*'1. Your Debts'!$C$8+V86*'1. Your Debts'!$C$9)/12</f>
        <v>0</v>
      </c>
      <c r="X87" s="15" t="n">
        <f aca="false">Y86+W87+D87-Y87</f>
        <v>0</v>
      </c>
      <c r="Y87" s="15" t="n">
        <f aca="false">SUM(R87:V87)</f>
        <v>0</v>
      </c>
    </row>
    <row r="88" customFormat="false" ht="15" hidden="false" customHeight="false" outlineLevel="0" collapsed="false">
      <c r="A88" s="10" t="n">
        <v>78</v>
      </c>
      <c r="B88" s="15" t="n">
        <f aca="false">F87</f>
        <v>0</v>
      </c>
      <c r="C88" s="15" t="n">
        <f aca="false">IF(A88=$D$6,MIN(B88,$B$6),0)</f>
        <v>0</v>
      </c>
      <c r="D88" s="15" t="n">
        <f aca="false">IF(A88=$D$6,$B$6-C88,0)</f>
        <v>0</v>
      </c>
      <c r="E88" s="15" t="n">
        <f aca="false">MIN($H$6,MAX(0,$F$6-(B88-C88)),$J$6)</f>
        <v>0</v>
      </c>
      <c r="F88" s="15" t="n">
        <f aca="false">B88-C88+E88</f>
        <v>0</v>
      </c>
      <c r="G88" s="15" t="n">
        <f aca="false">$J$6-E88</f>
        <v>250</v>
      </c>
      <c r="H88" s="15" t="n">
        <f aca="false">R87*(1+'1. Your Debts'!$C$5/12)+IF($L$6=1,D88,0)</f>
        <v>0</v>
      </c>
      <c r="I88" s="15" t="n">
        <f aca="false">S87*(1+'1. Your Debts'!$C$6/12)+IF($L$6=2,D88,0)</f>
        <v>0</v>
      </c>
      <c r="J88" s="15" t="n">
        <f aca="false">T87*(1+'1. Your Debts'!$C$7/12)+IF($L$6=3,D88,0)</f>
        <v>0</v>
      </c>
      <c r="K88" s="15" t="n">
        <f aca="false">U87*(1+'1. Your Debts'!$C$8/12)+IF($L$6=4,D88,0)</f>
        <v>0</v>
      </c>
      <c r="L88" s="15" t="n">
        <f aca="false">V87*(1+'1. Your Debts'!$C$9/12)+IF($L$6=5,D88,0)</f>
        <v>0</v>
      </c>
      <c r="M88" s="15" t="n">
        <f aca="false">MAX(0,H88-IF('1. Your Debts'!$F$5&gt;0,MIN('1. Your Debts'!$F$5,H88),MIN(MAX(H88*'1. Your Debts'!$D$5,'1. Your Debts'!$E$5),H88)))</f>
        <v>0</v>
      </c>
      <c r="N88" s="15" t="n">
        <f aca="false">MAX(0,I88-IF('1. Your Debts'!$F$6&gt;0,MIN('1. Your Debts'!$F$6,I88),MIN(MAX(I88*'1. Your Debts'!$D$6,'1. Your Debts'!$E$6),I88)))</f>
        <v>0</v>
      </c>
      <c r="O88" s="15" t="n">
        <f aca="false">MAX(0,J88-IF('1. Your Debts'!$F$7&gt;0,MIN('1. Your Debts'!$F$7,J88),MIN(MAX(J88*'1. Your Debts'!$D$7,'1. Your Debts'!$E$7),J88)))</f>
        <v>0</v>
      </c>
      <c r="P88" s="15" t="n">
        <f aca="false">MAX(0,K88-IF('1. Your Debts'!$F$8&gt;0,MIN('1. Your Debts'!$F$8,K88),MIN(MAX(K88*'1. Your Debts'!$D$8,'1. Your Debts'!$E$8),K88)))</f>
        <v>0</v>
      </c>
      <c r="Q88" s="15" t="n">
        <f aca="false">MAX(0,L88-IF('1. Your Debts'!$F$9&gt;0,MIN('1. Your Debts'!$F$9,L88),MIN(MAX(L88*'1. Your Debts'!$D$9,'1. Your Debts'!$E$9),L88)))</f>
        <v>0</v>
      </c>
      <c r="R88" s="15" t="n">
        <f aca="false">M88-MIN(M88,MAX(0,G88-SUMPRODUCT(($M$8:$Q$8&lt;M$8)*M88:Q88)))</f>
        <v>0</v>
      </c>
      <c r="S88" s="15" t="n">
        <f aca="false">N88-MIN(N88,MAX(0,G88-SUMPRODUCT(($M$8:$Q$8&lt;N$8)*M88:Q88)))</f>
        <v>0</v>
      </c>
      <c r="T88" s="15" t="n">
        <f aca="false">O88-MIN(O88,MAX(0,G88-SUMPRODUCT(($M$8:$Q$8&lt;O$8)*M88:Q88)))</f>
        <v>0</v>
      </c>
      <c r="U88" s="15" t="n">
        <f aca="false">P88-MIN(P88,MAX(0,G88-SUMPRODUCT(($M$8:$Q$8&lt;P$8)*M88:Q88)))</f>
        <v>0</v>
      </c>
      <c r="V88" s="15" t="n">
        <f aca="false">Q88-MIN(Q88,MAX(0,G88-SUMPRODUCT(($M$8:$Q$8&lt;Q$8)*M88:Q88)))</f>
        <v>0</v>
      </c>
      <c r="W88" s="15" t="n">
        <f aca="false">(R87*'1. Your Debts'!$C$5+S87*'1. Your Debts'!$C$6+T87*'1. Your Debts'!$C$7+U87*'1. Your Debts'!$C$8+V87*'1. Your Debts'!$C$9)/12</f>
        <v>0</v>
      </c>
      <c r="X88" s="15" t="n">
        <f aca="false">Y87+W88+D88-Y88</f>
        <v>0</v>
      </c>
      <c r="Y88" s="15" t="n">
        <f aca="false">SUM(R88:V88)</f>
        <v>0</v>
      </c>
    </row>
    <row r="89" customFormat="false" ht="15" hidden="false" customHeight="false" outlineLevel="0" collapsed="false">
      <c r="A89" s="10" t="n">
        <v>79</v>
      </c>
      <c r="B89" s="15" t="n">
        <f aca="false">F88</f>
        <v>0</v>
      </c>
      <c r="C89" s="15" t="n">
        <f aca="false">IF(A89=$D$6,MIN(B89,$B$6),0)</f>
        <v>0</v>
      </c>
      <c r="D89" s="15" t="n">
        <f aca="false">IF(A89=$D$6,$B$6-C89,0)</f>
        <v>0</v>
      </c>
      <c r="E89" s="15" t="n">
        <f aca="false">MIN($H$6,MAX(0,$F$6-(B89-C89)),$J$6)</f>
        <v>0</v>
      </c>
      <c r="F89" s="15" t="n">
        <f aca="false">B89-C89+E89</f>
        <v>0</v>
      </c>
      <c r="G89" s="15" t="n">
        <f aca="false">$J$6-E89</f>
        <v>250</v>
      </c>
      <c r="H89" s="15" t="n">
        <f aca="false">R88*(1+'1. Your Debts'!$C$5/12)+IF($L$6=1,D89,0)</f>
        <v>0</v>
      </c>
      <c r="I89" s="15" t="n">
        <f aca="false">S88*(1+'1. Your Debts'!$C$6/12)+IF($L$6=2,D89,0)</f>
        <v>0</v>
      </c>
      <c r="J89" s="15" t="n">
        <f aca="false">T88*(1+'1. Your Debts'!$C$7/12)+IF($L$6=3,D89,0)</f>
        <v>0</v>
      </c>
      <c r="K89" s="15" t="n">
        <f aca="false">U88*(1+'1. Your Debts'!$C$8/12)+IF($L$6=4,D89,0)</f>
        <v>0</v>
      </c>
      <c r="L89" s="15" t="n">
        <f aca="false">V88*(1+'1. Your Debts'!$C$9/12)+IF($L$6=5,D89,0)</f>
        <v>0</v>
      </c>
      <c r="M89" s="15" t="n">
        <f aca="false">MAX(0,H89-IF('1. Your Debts'!$F$5&gt;0,MIN('1. Your Debts'!$F$5,H89),MIN(MAX(H89*'1. Your Debts'!$D$5,'1. Your Debts'!$E$5),H89)))</f>
        <v>0</v>
      </c>
      <c r="N89" s="15" t="n">
        <f aca="false">MAX(0,I89-IF('1. Your Debts'!$F$6&gt;0,MIN('1. Your Debts'!$F$6,I89),MIN(MAX(I89*'1. Your Debts'!$D$6,'1. Your Debts'!$E$6),I89)))</f>
        <v>0</v>
      </c>
      <c r="O89" s="15" t="n">
        <f aca="false">MAX(0,J89-IF('1. Your Debts'!$F$7&gt;0,MIN('1. Your Debts'!$F$7,J89),MIN(MAX(J89*'1. Your Debts'!$D$7,'1. Your Debts'!$E$7),J89)))</f>
        <v>0</v>
      </c>
      <c r="P89" s="15" t="n">
        <f aca="false">MAX(0,K89-IF('1. Your Debts'!$F$8&gt;0,MIN('1. Your Debts'!$F$8,K89),MIN(MAX(K89*'1. Your Debts'!$D$8,'1. Your Debts'!$E$8),K89)))</f>
        <v>0</v>
      </c>
      <c r="Q89" s="15" t="n">
        <f aca="false">MAX(0,L89-IF('1. Your Debts'!$F$9&gt;0,MIN('1. Your Debts'!$F$9,L89),MIN(MAX(L89*'1. Your Debts'!$D$9,'1. Your Debts'!$E$9),L89)))</f>
        <v>0</v>
      </c>
      <c r="R89" s="15" t="n">
        <f aca="false">M89-MIN(M89,MAX(0,G89-SUMPRODUCT(($M$8:$Q$8&lt;M$8)*M89:Q89)))</f>
        <v>0</v>
      </c>
      <c r="S89" s="15" t="n">
        <f aca="false">N89-MIN(N89,MAX(0,G89-SUMPRODUCT(($M$8:$Q$8&lt;N$8)*M89:Q89)))</f>
        <v>0</v>
      </c>
      <c r="T89" s="15" t="n">
        <f aca="false">O89-MIN(O89,MAX(0,G89-SUMPRODUCT(($M$8:$Q$8&lt;O$8)*M89:Q89)))</f>
        <v>0</v>
      </c>
      <c r="U89" s="15" t="n">
        <f aca="false">P89-MIN(P89,MAX(0,G89-SUMPRODUCT(($M$8:$Q$8&lt;P$8)*M89:Q89)))</f>
        <v>0</v>
      </c>
      <c r="V89" s="15" t="n">
        <f aca="false">Q89-MIN(Q89,MAX(0,G89-SUMPRODUCT(($M$8:$Q$8&lt;Q$8)*M89:Q89)))</f>
        <v>0</v>
      </c>
      <c r="W89" s="15" t="n">
        <f aca="false">(R88*'1. Your Debts'!$C$5+S88*'1. Your Debts'!$C$6+T88*'1. Your Debts'!$C$7+U88*'1. Your Debts'!$C$8+V88*'1. Your Debts'!$C$9)/12</f>
        <v>0</v>
      </c>
      <c r="X89" s="15" t="n">
        <f aca="false">Y88+W89+D89-Y89</f>
        <v>0</v>
      </c>
      <c r="Y89" s="15" t="n">
        <f aca="false">SUM(R89:V89)</f>
        <v>0</v>
      </c>
    </row>
    <row r="90" customFormat="false" ht="15" hidden="false" customHeight="false" outlineLevel="0" collapsed="false">
      <c r="A90" s="10" t="n">
        <v>80</v>
      </c>
      <c r="B90" s="15" t="n">
        <f aca="false">F89</f>
        <v>0</v>
      </c>
      <c r="C90" s="15" t="n">
        <f aca="false">IF(A90=$D$6,MIN(B90,$B$6),0)</f>
        <v>0</v>
      </c>
      <c r="D90" s="15" t="n">
        <f aca="false">IF(A90=$D$6,$B$6-C90,0)</f>
        <v>0</v>
      </c>
      <c r="E90" s="15" t="n">
        <f aca="false">MIN($H$6,MAX(0,$F$6-(B90-C90)),$J$6)</f>
        <v>0</v>
      </c>
      <c r="F90" s="15" t="n">
        <f aca="false">B90-C90+E90</f>
        <v>0</v>
      </c>
      <c r="G90" s="15" t="n">
        <f aca="false">$J$6-E90</f>
        <v>250</v>
      </c>
      <c r="H90" s="15" t="n">
        <f aca="false">R89*(1+'1. Your Debts'!$C$5/12)+IF($L$6=1,D90,0)</f>
        <v>0</v>
      </c>
      <c r="I90" s="15" t="n">
        <f aca="false">S89*(1+'1. Your Debts'!$C$6/12)+IF($L$6=2,D90,0)</f>
        <v>0</v>
      </c>
      <c r="J90" s="15" t="n">
        <f aca="false">T89*(1+'1. Your Debts'!$C$7/12)+IF($L$6=3,D90,0)</f>
        <v>0</v>
      </c>
      <c r="K90" s="15" t="n">
        <f aca="false">U89*(1+'1. Your Debts'!$C$8/12)+IF($L$6=4,D90,0)</f>
        <v>0</v>
      </c>
      <c r="L90" s="15" t="n">
        <f aca="false">V89*(1+'1. Your Debts'!$C$9/12)+IF($L$6=5,D90,0)</f>
        <v>0</v>
      </c>
      <c r="M90" s="15" t="n">
        <f aca="false">MAX(0,H90-IF('1. Your Debts'!$F$5&gt;0,MIN('1. Your Debts'!$F$5,H90),MIN(MAX(H90*'1. Your Debts'!$D$5,'1. Your Debts'!$E$5),H90)))</f>
        <v>0</v>
      </c>
      <c r="N90" s="15" t="n">
        <f aca="false">MAX(0,I90-IF('1. Your Debts'!$F$6&gt;0,MIN('1. Your Debts'!$F$6,I90),MIN(MAX(I90*'1. Your Debts'!$D$6,'1. Your Debts'!$E$6),I90)))</f>
        <v>0</v>
      </c>
      <c r="O90" s="15" t="n">
        <f aca="false">MAX(0,J90-IF('1. Your Debts'!$F$7&gt;0,MIN('1. Your Debts'!$F$7,J90),MIN(MAX(J90*'1. Your Debts'!$D$7,'1. Your Debts'!$E$7),J90)))</f>
        <v>0</v>
      </c>
      <c r="P90" s="15" t="n">
        <f aca="false">MAX(0,K90-IF('1. Your Debts'!$F$8&gt;0,MIN('1. Your Debts'!$F$8,K90),MIN(MAX(K90*'1. Your Debts'!$D$8,'1. Your Debts'!$E$8),K90)))</f>
        <v>0</v>
      </c>
      <c r="Q90" s="15" t="n">
        <f aca="false">MAX(0,L90-IF('1. Your Debts'!$F$9&gt;0,MIN('1. Your Debts'!$F$9,L90),MIN(MAX(L90*'1. Your Debts'!$D$9,'1. Your Debts'!$E$9),L90)))</f>
        <v>0</v>
      </c>
      <c r="R90" s="15" t="n">
        <f aca="false">M90-MIN(M90,MAX(0,G90-SUMPRODUCT(($M$8:$Q$8&lt;M$8)*M90:Q90)))</f>
        <v>0</v>
      </c>
      <c r="S90" s="15" t="n">
        <f aca="false">N90-MIN(N90,MAX(0,G90-SUMPRODUCT(($M$8:$Q$8&lt;N$8)*M90:Q90)))</f>
        <v>0</v>
      </c>
      <c r="T90" s="15" t="n">
        <f aca="false">O90-MIN(O90,MAX(0,G90-SUMPRODUCT(($M$8:$Q$8&lt;O$8)*M90:Q90)))</f>
        <v>0</v>
      </c>
      <c r="U90" s="15" t="n">
        <f aca="false">P90-MIN(P90,MAX(0,G90-SUMPRODUCT(($M$8:$Q$8&lt;P$8)*M90:Q90)))</f>
        <v>0</v>
      </c>
      <c r="V90" s="15" t="n">
        <f aca="false">Q90-MIN(Q90,MAX(0,G90-SUMPRODUCT(($M$8:$Q$8&lt;Q$8)*M90:Q90)))</f>
        <v>0</v>
      </c>
      <c r="W90" s="15" t="n">
        <f aca="false">(R89*'1. Your Debts'!$C$5+S89*'1. Your Debts'!$C$6+T89*'1. Your Debts'!$C$7+U89*'1. Your Debts'!$C$8+V89*'1. Your Debts'!$C$9)/12</f>
        <v>0</v>
      </c>
      <c r="X90" s="15" t="n">
        <f aca="false">Y89+W90+D90-Y90</f>
        <v>0</v>
      </c>
      <c r="Y90" s="15" t="n">
        <f aca="false">SUM(R90:V90)</f>
        <v>0</v>
      </c>
    </row>
    <row r="91" customFormat="false" ht="15" hidden="false" customHeight="false" outlineLevel="0" collapsed="false">
      <c r="A91" s="10" t="n">
        <v>81</v>
      </c>
      <c r="B91" s="15" t="n">
        <f aca="false">F90</f>
        <v>0</v>
      </c>
      <c r="C91" s="15" t="n">
        <f aca="false">IF(A91=$D$6,MIN(B91,$B$6),0)</f>
        <v>0</v>
      </c>
      <c r="D91" s="15" t="n">
        <f aca="false">IF(A91=$D$6,$B$6-C91,0)</f>
        <v>0</v>
      </c>
      <c r="E91" s="15" t="n">
        <f aca="false">MIN($H$6,MAX(0,$F$6-(B91-C91)),$J$6)</f>
        <v>0</v>
      </c>
      <c r="F91" s="15" t="n">
        <f aca="false">B91-C91+E91</f>
        <v>0</v>
      </c>
      <c r="G91" s="15" t="n">
        <f aca="false">$J$6-E91</f>
        <v>250</v>
      </c>
      <c r="H91" s="15" t="n">
        <f aca="false">R90*(1+'1. Your Debts'!$C$5/12)+IF($L$6=1,D91,0)</f>
        <v>0</v>
      </c>
      <c r="I91" s="15" t="n">
        <f aca="false">S90*(1+'1. Your Debts'!$C$6/12)+IF($L$6=2,D91,0)</f>
        <v>0</v>
      </c>
      <c r="J91" s="15" t="n">
        <f aca="false">T90*(1+'1. Your Debts'!$C$7/12)+IF($L$6=3,D91,0)</f>
        <v>0</v>
      </c>
      <c r="K91" s="15" t="n">
        <f aca="false">U90*(1+'1. Your Debts'!$C$8/12)+IF($L$6=4,D91,0)</f>
        <v>0</v>
      </c>
      <c r="L91" s="15" t="n">
        <f aca="false">V90*(1+'1. Your Debts'!$C$9/12)+IF($L$6=5,D91,0)</f>
        <v>0</v>
      </c>
      <c r="M91" s="15" t="n">
        <f aca="false">MAX(0,H91-IF('1. Your Debts'!$F$5&gt;0,MIN('1. Your Debts'!$F$5,H91),MIN(MAX(H91*'1. Your Debts'!$D$5,'1. Your Debts'!$E$5),H91)))</f>
        <v>0</v>
      </c>
      <c r="N91" s="15" t="n">
        <f aca="false">MAX(0,I91-IF('1. Your Debts'!$F$6&gt;0,MIN('1. Your Debts'!$F$6,I91),MIN(MAX(I91*'1. Your Debts'!$D$6,'1. Your Debts'!$E$6),I91)))</f>
        <v>0</v>
      </c>
      <c r="O91" s="15" t="n">
        <f aca="false">MAX(0,J91-IF('1. Your Debts'!$F$7&gt;0,MIN('1. Your Debts'!$F$7,J91),MIN(MAX(J91*'1. Your Debts'!$D$7,'1. Your Debts'!$E$7),J91)))</f>
        <v>0</v>
      </c>
      <c r="P91" s="15" t="n">
        <f aca="false">MAX(0,K91-IF('1. Your Debts'!$F$8&gt;0,MIN('1. Your Debts'!$F$8,K91),MIN(MAX(K91*'1. Your Debts'!$D$8,'1. Your Debts'!$E$8),K91)))</f>
        <v>0</v>
      </c>
      <c r="Q91" s="15" t="n">
        <f aca="false">MAX(0,L91-IF('1. Your Debts'!$F$9&gt;0,MIN('1. Your Debts'!$F$9,L91),MIN(MAX(L91*'1. Your Debts'!$D$9,'1. Your Debts'!$E$9),L91)))</f>
        <v>0</v>
      </c>
      <c r="R91" s="15" t="n">
        <f aca="false">M91-MIN(M91,MAX(0,G91-SUMPRODUCT(($M$8:$Q$8&lt;M$8)*M91:Q91)))</f>
        <v>0</v>
      </c>
      <c r="S91" s="15" t="n">
        <f aca="false">N91-MIN(N91,MAX(0,G91-SUMPRODUCT(($M$8:$Q$8&lt;N$8)*M91:Q91)))</f>
        <v>0</v>
      </c>
      <c r="T91" s="15" t="n">
        <f aca="false">O91-MIN(O91,MAX(0,G91-SUMPRODUCT(($M$8:$Q$8&lt;O$8)*M91:Q91)))</f>
        <v>0</v>
      </c>
      <c r="U91" s="15" t="n">
        <f aca="false">P91-MIN(P91,MAX(0,G91-SUMPRODUCT(($M$8:$Q$8&lt;P$8)*M91:Q91)))</f>
        <v>0</v>
      </c>
      <c r="V91" s="15" t="n">
        <f aca="false">Q91-MIN(Q91,MAX(0,G91-SUMPRODUCT(($M$8:$Q$8&lt;Q$8)*M91:Q91)))</f>
        <v>0</v>
      </c>
      <c r="W91" s="15" t="n">
        <f aca="false">(R90*'1. Your Debts'!$C$5+S90*'1. Your Debts'!$C$6+T90*'1. Your Debts'!$C$7+U90*'1. Your Debts'!$C$8+V90*'1. Your Debts'!$C$9)/12</f>
        <v>0</v>
      </c>
      <c r="X91" s="15" t="n">
        <f aca="false">Y90+W91+D91-Y91</f>
        <v>0</v>
      </c>
      <c r="Y91" s="15" t="n">
        <f aca="false">SUM(R91:V91)</f>
        <v>0</v>
      </c>
    </row>
    <row r="92" customFormat="false" ht="15" hidden="false" customHeight="false" outlineLevel="0" collapsed="false">
      <c r="A92" s="10" t="n">
        <v>82</v>
      </c>
      <c r="B92" s="15" t="n">
        <f aca="false">F91</f>
        <v>0</v>
      </c>
      <c r="C92" s="15" t="n">
        <f aca="false">IF(A92=$D$6,MIN(B92,$B$6),0)</f>
        <v>0</v>
      </c>
      <c r="D92" s="15" t="n">
        <f aca="false">IF(A92=$D$6,$B$6-C92,0)</f>
        <v>0</v>
      </c>
      <c r="E92" s="15" t="n">
        <f aca="false">MIN($H$6,MAX(0,$F$6-(B92-C92)),$J$6)</f>
        <v>0</v>
      </c>
      <c r="F92" s="15" t="n">
        <f aca="false">B92-C92+E92</f>
        <v>0</v>
      </c>
      <c r="G92" s="15" t="n">
        <f aca="false">$J$6-E92</f>
        <v>250</v>
      </c>
      <c r="H92" s="15" t="n">
        <f aca="false">R91*(1+'1. Your Debts'!$C$5/12)+IF($L$6=1,D92,0)</f>
        <v>0</v>
      </c>
      <c r="I92" s="15" t="n">
        <f aca="false">S91*(1+'1. Your Debts'!$C$6/12)+IF($L$6=2,D92,0)</f>
        <v>0</v>
      </c>
      <c r="J92" s="15" t="n">
        <f aca="false">T91*(1+'1. Your Debts'!$C$7/12)+IF($L$6=3,D92,0)</f>
        <v>0</v>
      </c>
      <c r="K92" s="15" t="n">
        <f aca="false">U91*(1+'1. Your Debts'!$C$8/12)+IF($L$6=4,D92,0)</f>
        <v>0</v>
      </c>
      <c r="L92" s="15" t="n">
        <f aca="false">V91*(1+'1. Your Debts'!$C$9/12)+IF($L$6=5,D92,0)</f>
        <v>0</v>
      </c>
      <c r="M92" s="15" t="n">
        <f aca="false">MAX(0,H92-IF('1. Your Debts'!$F$5&gt;0,MIN('1. Your Debts'!$F$5,H92),MIN(MAX(H92*'1. Your Debts'!$D$5,'1. Your Debts'!$E$5),H92)))</f>
        <v>0</v>
      </c>
      <c r="N92" s="15" t="n">
        <f aca="false">MAX(0,I92-IF('1. Your Debts'!$F$6&gt;0,MIN('1. Your Debts'!$F$6,I92),MIN(MAX(I92*'1. Your Debts'!$D$6,'1. Your Debts'!$E$6),I92)))</f>
        <v>0</v>
      </c>
      <c r="O92" s="15" t="n">
        <f aca="false">MAX(0,J92-IF('1. Your Debts'!$F$7&gt;0,MIN('1. Your Debts'!$F$7,J92),MIN(MAX(J92*'1. Your Debts'!$D$7,'1. Your Debts'!$E$7),J92)))</f>
        <v>0</v>
      </c>
      <c r="P92" s="15" t="n">
        <f aca="false">MAX(0,K92-IF('1. Your Debts'!$F$8&gt;0,MIN('1. Your Debts'!$F$8,K92),MIN(MAX(K92*'1. Your Debts'!$D$8,'1. Your Debts'!$E$8),K92)))</f>
        <v>0</v>
      </c>
      <c r="Q92" s="15" t="n">
        <f aca="false">MAX(0,L92-IF('1. Your Debts'!$F$9&gt;0,MIN('1. Your Debts'!$F$9,L92),MIN(MAX(L92*'1. Your Debts'!$D$9,'1. Your Debts'!$E$9),L92)))</f>
        <v>0</v>
      </c>
      <c r="R92" s="15" t="n">
        <f aca="false">M92-MIN(M92,MAX(0,G92-SUMPRODUCT(($M$8:$Q$8&lt;M$8)*M92:Q92)))</f>
        <v>0</v>
      </c>
      <c r="S92" s="15" t="n">
        <f aca="false">N92-MIN(N92,MAX(0,G92-SUMPRODUCT(($M$8:$Q$8&lt;N$8)*M92:Q92)))</f>
        <v>0</v>
      </c>
      <c r="T92" s="15" t="n">
        <f aca="false">O92-MIN(O92,MAX(0,G92-SUMPRODUCT(($M$8:$Q$8&lt;O$8)*M92:Q92)))</f>
        <v>0</v>
      </c>
      <c r="U92" s="15" t="n">
        <f aca="false">P92-MIN(P92,MAX(0,G92-SUMPRODUCT(($M$8:$Q$8&lt;P$8)*M92:Q92)))</f>
        <v>0</v>
      </c>
      <c r="V92" s="15" t="n">
        <f aca="false">Q92-MIN(Q92,MAX(0,G92-SUMPRODUCT(($M$8:$Q$8&lt;Q$8)*M92:Q92)))</f>
        <v>0</v>
      </c>
      <c r="W92" s="15" t="n">
        <f aca="false">(R91*'1. Your Debts'!$C$5+S91*'1. Your Debts'!$C$6+T91*'1. Your Debts'!$C$7+U91*'1. Your Debts'!$C$8+V91*'1. Your Debts'!$C$9)/12</f>
        <v>0</v>
      </c>
      <c r="X92" s="15" t="n">
        <f aca="false">Y91+W92+D92-Y92</f>
        <v>0</v>
      </c>
      <c r="Y92" s="15" t="n">
        <f aca="false">SUM(R92:V92)</f>
        <v>0</v>
      </c>
    </row>
    <row r="93" customFormat="false" ht="15" hidden="false" customHeight="false" outlineLevel="0" collapsed="false">
      <c r="A93" s="10" t="n">
        <v>83</v>
      </c>
      <c r="B93" s="15" t="n">
        <f aca="false">F92</f>
        <v>0</v>
      </c>
      <c r="C93" s="15" t="n">
        <f aca="false">IF(A93=$D$6,MIN(B93,$B$6),0)</f>
        <v>0</v>
      </c>
      <c r="D93" s="15" t="n">
        <f aca="false">IF(A93=$D$6,$B$6-C93,0)</f>
        <v>0</v>
      </c>
      <c r="E93" s="15" t="n">
        <f aca="false">MIN($H$6,MAX(0,$F$6-(B93-C93)),$J$6)</f>
        <v>0</v>
      </c>
      <c r="F93" s="15" t="n">
        <f aca="false">B93-C93+E93</f>
        <v>0</v>
      </c>
      <c r="G93" s="15" t="n">
        <f aca="false">$J$6-E93</f>
        <v>250</v>
      </c>
      <c r="H93" s="15" t="n">
        <f aca="false">R92*(1+'1. Your Debts'!$C$5/12)+IF($L$6=1,D93,0)</f>
        <v>0</v>
      </c>
      <c r="I93" s="15" t="n">
        <f aca="false">S92*(1+'1. Your Debts'!$C$6/12)+IF($L$6=2,D93,0)</f>
        <v>0</v>
      </c>
      <c r="J93" s="15" t="n">
        <f aca="false">T92*(1+'1. Your Debts'!$C$7/12)+IF($L$6=3,D93,0)</f>
        <v>0</v>
      </c>
      <c r="K93" s="15" t="n">
        <f aca="false">U92*(1+'1. Your Debts'!$C$8/12)+IF($L$6=4,D93,0)</f>
        <v>0</v>
      </c>
      <c r="L93" s="15" t="n">
        <f aca="false">V92*(1+'1. Your Debts'!$C$9/12)+IF($L$6=5,D93,0)</f>
        <v>0</v>
      </c>
      <c r="M93" s="15" t="n">
        <f aca="false">MAX(0,H93-IF('1. Your Debts'!$F$5&gt;0,MIN('1. Your Debts'!$F$5,H93),MIN(MAX(H93*'1. Your Debts'!$D$5,'1. Your Debts'!$E$5),H93)))</f>
        <v>0</v>
      </c>
      <c r="N93" s="15" t="n">
        <f aca="false">MAX(0,I93-IF('1. Your Debts'!$F$6&gt;0,MIN('1. Your Debts'!$F$6,I93),MIN(MAX(I93*'1. Your Debts'!$D$6,'1. Your Debts'!$E$6),I93)))</f>
        <v>0</v>
      </c>
      <c r="O93" s="15" t="n">
        <f aca="false">MAX(0,J93-IF('1. Your Debts'!$F$7&gt;0,MIN('1. Your Debts'!$F$7,J93),MIN(MAX(J93*'1. Your Debts'!$D$7,'1. Your Debts'!$E$7),J93)))</f>
        <v>0</v>
      </c>
      <c r="P93" s="15" t="n">
        <f aca="false">MAX(0,K93-IF('1. Your Debts'!$F$8&gt;0,MIN('1. Your Debts'!$F$8,K93),MIN(MAX(K93*'1. Your Debts'!$D$8,'1. Your Debts'!$E$8),K93)))</f>
        <v>0</v>
      </c>
      <c r="Q93" s="15" t="n">
        <f aca="false">MAX(0,L93-IF('1. Your Debts'!$F$9&gt;0,MIN('1. Your Debts'!$F$9,L93),MIN(MAX(L93*'1. Your Debts'!$D$9,'1. Your Debts'!$E$9),L93)))</f>
        <v>0</v>
      </c>
      <c r="R93" s="15" t="n">
        <f aca="false">M93-MIN(M93,MAX(0,G93-SUMPRODUCT(($M$8:$Q$8&lt;M$8)*M93:Q93)))</f>
        <v>0</v>
      </c>
      <c r="S93" s="15" t="n">
        <f aca="false">N93-MIN(N93,MAX(0,G93-SUMPRODUCT(($M$8:$Q$8&lt;N$8)*M93:Q93)))</f>
        <v>0</v>
      </c>
      <c r="T93" s="15" t="n">
        <f aca="false">O93-MIN(O93,MAX(0,G93-SUMPRODUCT(($M$8:$Q$8&lt;O$8)*M93:Q93)))</f>
        <v>0</v>
      </c>
      <c r="U93" s="15" t="n">
        <f aca="false">P93-MIN(P93,MAX(0,G93-SUMPRODUCT(($M$8:$Q$8&lt;P$8)*M93:Q93)))</f>
        <v>0</v>
      </c>
      <c r="V93" s="15" t="n">
        <f aca="false">Q93-MIN(Q93,MAX(0,G93-SUMPRODUCT(($M$8:$Q$8&lt;Q$8)*M93:Q93)))</f>
        <v>0</v>
      </c>
      <c r="W93" s="15" t="n">
        <f aca="false">(R92*'1. Your Debts'!$C$5+S92*'1. Your Debts'!$C$6+T92*'1. Your Debts'!$C$7+U92*'1. Your Debts'!$C$8+V92*'1. Your Debts'!$C$9)/12</f>
        <v>0</v>
      </c>
      <c r="X93" s="15" t="n">
        <f aca="false">Y92+W93+D93-Y93</f>
        <v>0</v>
      </c>
      <c r="Y93" s="15" t="n">
        <f aca="false">SUM(R93:V93)</f>
        <v>0</v>
      </c>
    </row>
    <row r="94" customFormat="false" ht="15" hidden="false" customHeight="false" outlineLevel="0" collapsed="false">
      <c r="A94" s="10" t="n">
        <v>84</v>
      </c>
      <c r="B94" s="15" t="n">
        <f aca="false">F93</f>
        <v>0</v>
      </c>
      <c r="C94" s="15" t="n">
        <f aca="false">IF(A94=$D$6,MIN(B94,$B$6),0)</f>
        <v>0</v>
      </c>
      <c r="D94" s="15" t="n">
        <f aca="false">IF(A94=$D$6,$B$6-C94,0)</f>
        <v>0</v>
      </c>
      <c r="E94" s="15" t="n">
        <f aca="false">MIN($H$6,MAX(0,$F$6-(B94-C94)),$J$6)</f>
        <v>0</v>
      </c>
      <c r="F94" s="15" t="n">
        <f aca="false">B94-C94+E94</f>
        <v>0</v>
      </c>
      <c r="G94" s="15" t="n">
        <f aca="false">$J$6-E94</f>
        <v>250</v>
      </c>
      <c r="H94" s="15" t="n">
        <f aca="false">R93*(1+'1. Your Debts'!$C$5/12)+IF($L$6=1,D94,0)</f>
        <v>0</v>
      </c>
      <c r="I94" s="15" t="n">
        <f aca="false">S93*(1+'1. Your Debts'!$C$6/12)+IF($L$6=2,D94,0)</f>
        <v>0</v>
      </c>
      <c r="J94" s="15" t="n">
        <f aca="false">T93*(1+'1. Your Debts'!$C$7/12)+IF($L$6=3,D94,0)</f>
        <v>0</v>
      </c>
      <c r="K94" s="15" t="n">
        <f aca="false">U93*(1+'1. Your Debts'!$C$8/12)+IF($L$6=4,D94,0)</f>
        <v>0</v>
      </c>
      <c r="L94" s="15" t="n">
        <f aca="false">V93*(1+'1. Your Debts'!$C$9/12)+IF($L$6=5,D94,0)</f>
        <v>0</v>
      </c>
      <c r="M94" s="15" t="n">
        <f aca="false">MAX(0,H94-IF('1. Your Debts'!$F$5&gt;0,MIN('1. Your Debts'!$F$5,H94),MIN(MAX(H94*'1. Your Debts'!$D$5,'1. Your Debts'!$E$5),H94)))</f>
        <v>0</v>
      </c>
      <c r="N94" s="15" t="n">
        <f aca="false">MAX(0,I94-IF('1. Your Debts'!$F$6&gt;0,MIN('1. Your Debts'!$F$6,I94),MIN(MAX(I94*'1. Your Debts'!$D$6,'1. Your Debts'!$E$6),I94)))</f>
        <v>0</v>
      </c>
      <c r="O94" s="15" t="n">
        <f aca="false">MAX(0,J94-IF('1. Your Debts'!$F$7&gt;0,MIN('1. Your Debts'!$F$7,J94),MIN(MAX(J94*'1. Your Debts'!$D$7,'1. Your Debts'!$E$7),J94)))</f>
        <v>0</v>
      </c>
      <c r="P94" s="15" t="n">
        <f aca="false">MAX(0,K94-IF('1. Your Debts'!$F$8&gt;0,MIN('1. Your Debts'!$F$8,K94),MIN(MAX(K94*'1. Your Debts'!$D$8,'1. Your Debts'!$E$8),K94)))</f>
        <v>0</v>
      </c>
      <c r="Q94" s="15" t="n">
        <f aca="false">MAX(0,L94-IF('1. Your Debts'!$F$9&gt;0,MIN('1. Your Debts'!$F$9,L94),MIN(MAX(L94*'1. Your Debts'!$D$9,'1. Your Debts'!$E$9),L94)))</f>
        <v>0</v>
      </c>
      <c r="R94" s="15" t="n">
        <f aca="false">M94-MIN(M94,MAX(0,G94-SUMPRODUCT(($M$8:$Q$8&lt;M$8)*M94:Q94)))</f>
        <v>0</v>
      </c>
      <c r="S94" s="15" t="n">
        <f aca="false">N94-MIN(N94,MAX(0,G94-SUMPRODUCT(($M$8:$Q$8&lt;N$8)*M94:Q94)))</f>
        <v>0</v>
      </c>
      <c r="T94" s="15" t="n">
        <f aca="false">O94-MIN(O94,MAX(0,G94-SUMPRODUCT(($M$8:$Q$8&lt;O$8)*M94:Q94)))</f>
        <v>0</v>
      </c>
      <c r="U94" s="15" t="n">
        <f aca="false">P94-MIN(P94,MAX(0,G94-SUMPRODUCT(($M$8:$Q$8&lt;P$8)*M94:Q94)))</f>
        <v>0</v>
      </c>
      <c r="V94" s="15" t="n">
        <f aca="false">Q94-MIN(Q94,MAX(0,G94-SUMPRODUCT(($M$8:$Q$8&lt;Q$8)*M94:Q94)))</f>
        <v>0</v>
      </c>
      <c r="W94" s="15" t="n">
        <f aca="false">(R93*'1. Your Debts'!$C$5+S93*'1. Your Debts'!$C$6+T93*'1. Your Debts'!$C$7+U93*'1. Your Debts'!$C$8+V93*'1. Your Debts'!$C$9)/12</f>
        <v>0</v>
      </c>
      <c r="X94" s="15" t="n">
        <f aca="false">Y93+W94+D94-Y94</f>
        <v>0</v>
      </c>
      <c r="Y94" s="15" t="n">
        <f aca="false">SUM(R94:V94)</f>
        <v>0</v>
      </c>
    </row>
    <row r="95" customFormat="false" ht="15" hidden="false" customHeight="false" outlineLevel="0" collapsed="false">
      <c r="A95" s="10" t="n">
        <v>85</v>
      </c>
      <c r="B95" s="15" t="n">
        <f aca="false">F94</f>
        <v>0</v>
      </c>
      <c r="C95" s="15" t="n">
        <f aca="false">IF(A95=$D$6,MIN(B95,$B$6),0)</f>
        <v>0</v>
      </c>
      <c r="D95" s="15" t="n">
        <f aca="false">IF(A95=$D$6,$B$6-C95,0)</f>
        <v>0</v>
      </c>
      <c r="E95" s="15" t="n">
        <f aca="false">MIN($H$6,MAX(0,$F$6-(B95-C95)),$J$6)</f>
        <v>0</v>
      </c>
      <c r="F95" s="15" t="n">
        <f aca="false">B95-C95+E95</f>
        <v>0</v>
      </c>
      <c r="G95" s="15" t="n">
        <f aca="false">$J$6-E95</f>
        <v>250</v>
      </c>
      <c r="H95" s="15" t="n">
        <f aca="false">R94*(1+'1. Your Debts'!$C$5/12)+IF($L$6=1,D95,0)</f>
        <v>0</v>
      </c>
      <c r="I95" s="15" t="n">
        <f aca="false">S94*(1+'1. Your Debts'!$C$6/12)+IF($L$6=2,D95,0)</f>
        <v>0</v>
      </c>
      <c r="J95" s="15" t="n">
        <f aca="false">T94*(1+'1. Your Debts'!$C$7/12)+IF($L$6=3,D95,0)</f>
        <v>0</v>
      </c>
      <c r="K95" s="15" t="n">
        <f aca="false">U94*(1+'1. Your Debts'!$C$8/12)+IF($L$6=4,D95,0)</f>
        <v>0</v>
      </c>
      <c r="L95" s="15" t="n">
        <f aca="false">V94*(1+'1. Your Debts'!$C$9/12)+IF($L$6=5,D95,0)</f>
        <v>0</v>
      </c>
      <c r="M95" s="15" t="n">
        <f aca="false">MAX(0,H95-IF('1. Your Debts'!$F$5&gt;0,MIN('1. Your Debts'!$F$5,H95),MIN(MAX(H95*'1. Your Debts'!$D$5,'1. Your Debts'!$E$5),H95)))</f>
        <v>0</v>
      </c>
      <c r="N95" s="15" t="n">
        <f aca="false">MAX(0,I95-IF('1. Your Debts'!$F$6&gt;0,MIN('1. Your Debts'!$F$6,I95),MIN(MAX(I95*'1. Your Debts'!$D$6,'1. Your Debts'!$E$6),I95)))</f>
        <v>0</v>
      </c>
      <c r="O95" s="15" t="n">
        <f aca="false">MAX(0,J95-IF('1. Your Debts'!$F$7&gt;0,MIN('1. Your Debts'!$F$7,J95),MIN(MAX(J95*'1. Your Debts'!$D$7,'1. Your Debts'!$E$7),J95)))</f>
        <v>0</v>
      </c>
      <c r="P95" s="15" t="n">
        <f aca="false">MAX(0,K95-IF('1. Your Debts'!$F$8&gt;0,MIN('1. Your Debts'!$F$8,K95),MIN(MAX(K95*'1. Your Debts'!$D$8,'1. Your Debts'!$E$8),K95)))</f>
        <v>0</v>
      </c>
      <c r="Q95" s="15" t="n">
        <f aca="false">MAX(0,L95-IF('1. Your Debts'!$F$9&gt;0,MIN('1. Your Debts'!$F$9,L95),MIN(MAX(L95*'1. Your Debts'!$D$9,'1. Your Debts'!$E$9),L95)))</f>
        <v>0</v>
      </c>
      <c r="R95" s="15" t="n">
        <f aca="false">M95-MIN(M95,MAX(0,G95-SUMPRODUCT(($M$8:$Q$8&lt;M$8)*M95:Q95)))</f>
        <v>0</v>
      </c>
      <c r="S95" s="15" t="n">
        <f aca="false">N95-MIN(N95,MAX(0,G95-SUMPRODUCT(($M$8:$Q$8&lt;N$8)*M95:Q95)))</f>
        <v>0</v>
      </c>
      <c r="T95" s="15" t="n">
        <f aca="false">O95-MIN(O95,MAX(0,G95-SUMPRODUCT(($M$8:$Q$8&lt;O$8)*M95:Q95)))</f>
        <v>0</v>
      </c>
      <c r="U95" s="15" t="n">
        <f aca="false">P95-MIN(P95,MAX(0,G95-SUMPRODUCT(($M$8:$Q$8&lt;P$8)*M95:Q95)))</f>
        <v>0</v>
      </c>
      <c r="V95" s="15" t="n">
        <f aca="false">Q95-MIN(Q95,MAX(0,G95-SUMPRODUCT(($M$8:$Q$8&lt;Q$8)*M95:Q95)))</f>
        <v>0</v>
      </c>
      <c r="W95" s="15" t="n">
        <f aca="false">(R94*'1. Your Debts'!$C$5+S94*'1. Your Debts'!$C$6+T94*'1. Your Debts'!$C$7+U94*'1. Your Debts'!$C$8+V94*'1. Your Debts'!$C$9)/12</f>
        <v>0</v>
      </c>
      <c r="X95" s="15" t="n">
        <f aca="false">Y94+W95+D95-Y95</f>
        <v>0</v>
      </c>
      <c r="Y95" s="15" t="n">
        <f aca="false">SUM(R95:V95)</f>
        <v>0</v>
      </c>
    </row>
    <row r="96" customFormat="false" ht="15" hidden="false" customHeight="false" outlineLevel="0" collapsed="false">
      <c r="A96" s="10" t="n">
        <v>86</v>
      </c>
      <c r="B96" s="15" t="n">
        <f aca="false">F95</f>
        <v>0</v>
      </c>
      <c r="C96" s="15" t="n">
        <f aca="false">IF(A96=$D$6,MIN(B96,$B$6),0)</f>
        <v>0</v>
      </c>
      <c r="D96" s="15" t="n">
        <f aca="false">IF(A96=$D$6,$B$6-C96,0)</f>
        <v>0</v>
      </c>
      <c r="E96" s="15" t="n">
        <f aca="false">MIN($H$6,MAX(0,$F$6-(B96-C96)),$J$6)</f>
        <v>0</v>
      </c>
      <c r="F96" s="15" t="n">
        <f aca="false">B96-C96+E96</f>
        <v>0</v>
      </c>
      <c r="G96" s="15" t="n">
        <f aca="false">$J$6-E96</f>
        <v>250</v>
      </c>
      <c r="H96" s="15" t="n">
        <f aca="false">R95*(1+'1. Your Debts'!$C$5/12)+IF($L$6=1,D96,0)</f>
        <v>0</v>
      </c>
      <c r="I96" s="15" t="n">
        <f aca="false">S95*(1+'1. Your Debts'!$C$6/12)+IF($L$6=2,D96,0)</f>
        <v>0</v>
      </c>
      <c r="J96" s="15" t="n">
        <f aca="false">T95*(1+'1. Your Debts'!$C$7/12)+IF($L$6=3,D96,0)</f>
        <v>0</v>
      </c>
      <c r="K96" s="15" t="n">
        <f aca="false">U95*(1+'1. Your Debts'!$C$8/12)+IF($L$6=4,D96,0)</f>
        <v>0</v>
      </c>
      <c r="L96" s="15" t="n">
        <f aca="false">V95*(1+'1. Your Debts'!$C$9/12)+IF($L$6=5,D96,0)</f>
        <v>0</v>
      </c>
      <c r="M96" s="15" t="n">
        <f aca="false">MAX(0,H96-IF('1. Your Debts'!$F$5&gt;0,MIN('1. Your Debts'!$F$5,H96),MIN(MAX(H96*'1. Your Debts'!$D$5,'1. Your Debts'!$E$5),H96)))</f>
        <v>0</v>
      </c>
      <c r="N96" s="15" t="n">
        <f aca="false">MAX(0,I96-IF('1. Your Debts'!$F$6&gt;0,MIN('1. Your Debts'!$F$6,I96),MIN(MAX(I96*'1. Your Debts'!$D$6,'1. Your Debts'!$E$6),I96)))</f>
        <v>0</v>
      </c>
      <c r="O96" s="15" t="n">
        <f aca="false">MAX(0,J96-IF('1. Your Debts'!$F$7&gt;0,MIN('1. Your Debts'!$F$7,J96),MIN(MAX(J96*'1. Your Debts'!$D$7,'1. Your Debts'!$E$7),J96)))</f>
        <v>0</v>
      </c>
      <c r="P96" s="15" t="n">
        <f aca="false">MAX(0,K96-IF('1. Your Debts'!$F$8&gt;0,MIN('1. Your Debts'!$F$8,K96),MIN(MAX(K96*'1. Your Debts'!$D$8,'1. Your Debts'!$E$8),K96)))</f>
        <v>0</v>
      </c>
      <c r="Q96" s="15" t="n">
        <f aca="false">MAX(0,L96-IF('1. Your Debts'!$F$9&gt;0,MIN('1. Your Debts'!$F$9,L96),MIN(MAX(L96*'1. Your Debts'!$D$9,'1. Your Debts'!$E$9),L96)))</f>
        <v>0</v>
      </c>
      <c r="R96" s="15" t="n">
        <f aca="false">M96-MIN(M96,MAX(0,G96-SUMPRODUCT(($M$8:$Q$8&lt;M$8)*M96:Q96)))</f>
        <v>0</v>
      </c>
      <c r="S96" s="15" t="n">
        <f aca="false">N96-MIN(N96,MAX(0,G96-SUMPRODUCT(($M$8:$Q$8&lt;N$8)*M96:Q96)))</f>
        <v>0</v>
      </c>
      <c r="T96" s="15" t="n">
        <f aca="false">O96-MIN(O96,MAX(0,G96-SUMPRODUCT(($M$8:$Q$8&lt;O$8)*M96:Q96)))</f>
        <v>0</v>
      </c>
      <c r="U96" s="15" t="n">
        <f aca="false">P96-MIN(P96,MAX(0,G96-SUMPRODUCT(($M$8:$Q$8&lt;P$8)*M96:Q96)))</f>
        <v>0</v>
      </c>
      <c r="V96" s="15" t="n">
        <f aca="false">Q96-MIN(Q96,MAX(0,G96-SUMPRODUCT(($M$8:$Q$8&lt;Q$8)*M96:Q96)))</f>
        <v>0</v>
      </c>
      <c r="W96" s="15" t="n">
        <f aca="false">(R95*'1. Your Debts'!$C$5+S95*'1. Your Debts'!$C$6+T95*'1. Your Debts'!$C$7+U95*'1. Your Debts'!$C$8+V95*'1. Your Debts'!$C$9)/12</f>
        <v>0</v>
      </c>
      <c r="X96" s="15" t="n">
        <f aca="false">Y95+W96+D96-Y96</f>
        <v>0</v>
      </c>
      <c r="Y96" s="15" t="n">
        <f aca="false">SUM(R96:V96)</f>
        <v>0</v>
      </c>
    </row>
    <row r="97" customFormat="false" ht="15" hidden="false" customHeight="false" outlineLevel="0" collapsed="false">
      <c r="A97" s="10" t="n">
        <v>87</v>
      </c>
      <c r="B97" s="15" t="n">
        <f aca="false">F96</f>
        <v>0</v>
      </c>
      <c r="C97" s="15" t="n">
        <f aca="false">IF(A97=$D$6,MIN(B97,$B$6),0)</f>
        <v>0</v>
      </c>
      <c r="D97" s="15" t="n">
        <f aca="false">IF(A97=$D$6,$B$6-C97,0)</f>
        <v>0</v>
      </c>
      <c r="E97" s="15" t="n">
        <f aca="false">MIN($H$6,MAX(0,$F$6-(B97-C97)),$J$6)</f>
        <v>0</v>
      </c>
      <c r="F97" s="15" t="n">
        <f aca="false">B97-C97+E97</f>
        <v>0</v>
      </c>
      <c r="G97" s="15" t="n">
        <f aca="false">$J$6-E97</f>
        <v>250</v>
      </c>
      <c r="H97" s="15" t="n">
        <f aca="false">R96*(1+'1. Your Debts'!$C$5/12)+IF($L$6=1,D97,0)</f>
        <v>0</v>
      </c>
      <c r="I97" s="15" t="n">
        <f aca="false">S96*(1+'1. Your Debts'!$C$6/12)+IF($L$6=2,D97,0)</f>
        <v>0</v>
      </c>
      <c r="J97" s="15" t="n">
        <f aca="false">T96*(1+'1. Your Debts'!$C$7/12)+IF($L$6=3,D97,0)</f>
        <v>0</v>
      </c>
      <c r="K97" s="15" t="n">
        <f aca="false">U96*(1+'1. Your Debts'!$C$8/12)+IF($L$6=4,D97,0)</f>
        <v>0</v>
      </c>
      <c r="L97" s="15" t="n">
        <f aca="false">V96*(1+'1. Your Debts'!$C$9/12)+IF($L$6=5,D97,0)</f>
        <v>0</v>
      </c>
      <c r="M97" s="15" t="n">
        <f aca="false">MAX(0,H97-IF('1. Your Debts'!$F$5&gt;0,MIN('1. Your Debts'!$F$5,H97),MIN(MAX(H97*'1. Your Debts'!$D$5,'1. Your Debts'!$E$5),H97)))</f>
        <v>0</v>
      </c>
      <c r="N97" s="15" t="n">
        <f aca="false">MAX(0,I97-IF('1. Your Debts'!$F$6&gt;0,MIN('1. Your Debts'!$F$6,I97),MIN(MAX(I97*'1. Your Debts'!$D$6,'1. Your Debts'!$E$6),I97)))</f>
        <v>0</v>
      </c>
      <c r="O97" s="15" t="n">
        <f aca="false">MAX(0,J97-IF('1. Your Debts'!$F$7&gt;0,MIN('1. Your Debts'!$F$7,J97),MIN(MAX(J97*'1. Your Debts'!$D$7,'1. Your Debts'!$E$7),J97)))</f>
        <v>0</v>
      </c>
      <c r="P97" s="15" t="n">
        <f aca="false">MAX(0,K97-IF('1. Your Debts'!$F$8&gt;0,MIN('1. Your Debts'!$F$8,K97),MIN(MAX(K97*'1. Your Debts'!$D$8,'1. Your Debts'!$E$8),K97)))</f>
        <v>0</v>
      </c>
      <c r="Q97" s="15" t="n">
        <f aca="false">MAX(0,L97-IF('1. Your Debts'!$F$9&gt;0,MIN('1. Your Debts'!$F$9,L97),MIN(MAX(L97*'1. Your Debts'!$D$9,'1. Your Debts'!$E$9),L97)))</f>
        <v>0</v>
      </c>
      <c r="R97" s="15" t="n">
        <f aca="false">M97-MIN(M97,MAX(0,G97-SUMPRODUCT(($M$8:$Q$8&lt;M$8)*M97:Q97)))</f>
        <v>0</v>
      </c>
      <c r="S97" s="15" t="n">
        <f aca="false">N97-MIN(N97,MAX(0,G97-SUMPRODUCT(($M$8:$Q$8&lt;N$8)*M97:Q97)))</f>
        <v>0</v>
      </c>
      <c r="T97" s="15" t="n">
        <f aca="false">O97-MIN(O97,MAX(0,G97-SUMPRODUCT(($M$8:$Q$8&lt;O$8)*M97:Q97)))</f>
        <v>0</v>
      </c>
      <c r="U97" s="15" t="n">
        <f aca="false">P97-MIN(P97,MAX(0,G97-SUMPRODUCT(($M$8:$Q$8&lt;P$8)*M97:Q97)))</f>
        <v>0</v>
      </c>
      <c r="V97" s="15" t="n">
        <f aca="false">Q97-MIN(Q97,MAX(0,G97-SUMPRODUCT(($M$8:$Q$8&lt;Q$8)*M97:Q97)))</f>
        <v>0</v>
      </c>
      <c r="W97" s="15" t="n">
        <f aca="false">(R96*'1. Your Debts'!$C$5+S96*'1. Your Debts'!$C$6+T96*'1. Your Debts'!$C$7+U96*'1. Your Debts'!$C$8+V96*'1. Your Debts'!$C$9)/12</f>
        <v>0</v>
      </c>
      <c r="X97" s="15" t="n">
        <f aca="false">Y96+W97+D97-Y97</f>
        <v>0</v>
      </c>
      <c r="Y97" s="15" t="n">
        <f aca="false">SUM(R97:V97)</f>
        <v>0</v>
      </c>
    </row>
    <row r="98" customFormat="false" ht="15" hidden="false" customHeight="false" outlineLevel="0" collapsed="false">
      <c r="A98" s="10" t="n">
        <v>88</v>
      </c>
      <c r="B98" s="15" t="n">
        <f aca="false">F97</f>
        <v>0</v>
      </c>
      <c r="C98" s="15" t="n">
        <f aca="false">IF(A98=$D$6,MIN(B98,$B$6),0)</f>
        <v>0</v>
      </c>
      <c r="D98" s="15" t="n">
        <f aca="false">IF(A98=$D$6,$B$6-C98,0)</f>
        <v>0</v>
      </c>
      <c r="E98" s="15" t="n">
        <f aca="false">MIN($H$6,MAX(0,$F$6-(B98-C98)),$J$6)</f>
        <v>0</v>
      </c>
      <c r="F98" s="15" t="n">
        <f aca="false">B98-C98+E98</f>
        <v>0</v>
      </c>
      <c r="G98" s="15" t="n">
        <f aca="false">$J$6-E98</f>
        <v>250</v>
      </c>
      <c r="H98" s="15" t="n">
        <f aca="false">R97*(1+'1. Your Debts'!$C$5/12)+IF($L$6=1,D98,0)</f>
        <v>0</v>
      </c>
      <c r="I98" s="15" t="n">
        <f aca="false">S97*(1+'1. Your Debts'!$C$6/12)+IF($L$6=2,D98,0)</f>
        <v>0</v>
      </c>
      <c r="J98" s="15" t="n">
        <f aca="false">T97*(1+'1. Your Debts'!$C$7/12)+IF($L$6=3,D98,0)</f>
        <v>0</v>
      </c>
      <c r="K98" s="15" t="n">
        <f aca="false">U97*(1+'1. Your Debts'!$C$8/12)+IF($L$6=4,D98,0)</f>
        <v>0</v>
      </c>
      <c r="L98" s="15" t="n">
        <f aca="false">V97*(1+'1. Your Debts'!$C$9/12)+IF($L$6=5,D98,0)</f>
        <v>0</v>
      </c>
      <c r="M98" s="15" t="n">
        <f aca="false">MAX(0,H98-IF('1. Your Debts'!$F$5&gt;0,MIN('1. Your Debts'!$F$5,H98),MIN(MAX(H98*'1. Your Debts'!$D$5,'1. Your Debts'!$E$5),H98)))</f>
        <v>0</v>
      </c>
      <c r="N98" s="15" t="n">
        <f aca="false">MAX(0,I98-IF('1. Your Debts'!$F$6&gt;0,MIN('1. Your Debts'!$F$6,I98),MIN(MAX(I98*'1. Your Debts'!$D$6,'1. Your Debts'!$E$6),I98)))</f>
        <v>0</v>
      </c>
      <c r="O98" s="15" t="n">
        <f aca="false">MAX(0,J98-IF('1. Your Debts'!$F$7&gt;0,MIN('1. Your Debts'!$F$7,J98),MIN(MAX(J98*'1. Your Debts'!$D$7,'1. Your Debts'!$E$7),J98)))</f>
        <v>0</v>
      </c>
      <c r="P98" s="15" t="n">
        <f aca="false">MAX(0,K98-IF('1. Your Debts'!$F$8&gt;0,MIN('1. Your Debts'!$F$8,K98),MIN(MAX(K98*'1. Your Debts'!$D$8,'1. Your Debts'!$E$8),K98)))</f>
        <v>0</v>
      </c>
      <c r="Q98" s="15" t="n">
        <f aca="false">MAX(0,L98-IF('1. Your Debts'!$F$9&gt;0,MIN('1. Your Debts'!$F$9,L98),MIN(MAX(L98*'1. Your Debts'!$D$9,'1. Your Debts'!$E$9),L98)))</f>
        <v>0</v>
      </c>
      <c r="R98" s="15" t="n">
        <f aca="false">M98-MIN(M98,MAX(0,G98-SUMPRODUCT(($M$8:$Q$8&lt;M$8)*M98:Q98)))</f>
        <v>0</v>
      </c>
      <c r="S98" s="15" t="n">
        <f aca="false">N98-MIN(N98,MAX(0,G98-SUMPRODUCT(($M$8:$Q$8&lt;N$8)*M98:Q98)))</f>
        <v>0</v>
      </c>
      <c r="T98" s="15" t="n">
        <f aca="false">O98-MIN(O98,MAX(0,G98-SUMPRODUCT(($M$8:$Q$8&lt;O$8)*M98:Q98)))</f>
        <v>0</v>
      </c>
      <c r="U98" s="15" t="n">
        <f aca="false">P98-MIN(P98,MAX(0,G98-SUMPRODUCT(($M$8:$Q$8&lt;P$8)*M98:Q98)))</f>
        <v>0</v>
      </c>
      <c r="V98" s="15" t="n">
        <f aca="false">Q98-MIN(Q98,MAX(0,G98-SUMPRODUCT(($M$8:$Q$8&lt;Q$8)*M98:Q98)))</f>
        <v>0</v>
      </c>
      <c r="W98" s="15" t="n">
        <f aca="false">(R97*'1. Your Debts'!$C$5+S97*'1. Your Debts'!$C$6+T97*'1. Your Debts'!$C$7+U97*'1. Your Debts'!$C$8+V97*'1. Your Debts'!$C$9)/12</f>
        <v>0</v>
      </c>
      <c r="X98" s="15" t="n">
        <f aca="false">Y97+W98+D98-Y98</f>
        <v>0</v>
      </c>
      <c r="Y98" s="15" t="n">
        <f aca="false">SUM(R98:V98)</f>
        <v>0</v>
      </c>
    </row>
    <row r="99" customFormat="false" ht="15" hidden="false" customHeight="false" outlineLevel="0" collapsed="false">
      <c r="A99" s="10" t="n">
        <v>89</v>
      </c>
      <c r="B99" s="15" t="n">
        <f aca="false">F98</f>
        <v>0</v>
      </c>
      <c r="C99" s="15" t="n">
        <f aca="false">IF(A99=$D$6,MIN(B99,$B$6),0)</f>
        <v>0</v>
      </c>
      <c r="D99" s="15" t="n">
        <f aca="false">IF(A99=$D$6,$B$6-C99,0)</f>
        <v>0</v>
      </c>
      <c r="E99" s="15" t="n">
        <f aca="false">MIN($H$6,MAX(0,$F$6-(B99-C99)),$J$6)</f>
        <v>0</v>
      </c>
      <c r="F99" s="15" t="n">
        <f aca="false">B99-C99+E99</f>
        <v>0</v>
      </c>
      <c r="G99" s="15" t="n">
        <f aca="false">$J$6-E99</f>
        <v>250</v>
      </c>
      <c r="H99" s="15" t="n">
        <f aca="false">R98*(1+'1. Your Debts'!$C$5/12)+IF($L$6=1,D99,0)</f>
        <v>0</v>
      </c>
      <c r="I99" s="15" t="n">
        <f aca="false">S98*(1+'1. Your Debts'!$C$6/12)+IF($L$6=2,D99,0)</f>
        <v>0</v>
      </c>
      <c r="J99" s="15" t="n">
        <f aca="false">T98*(1+'1. Your Debts'!$C$7/12)+IF($L$6=3,D99,0)</f>
        <v>0</v>
      </c>
      <c r="K99" s="15" t="n">
        <f aca="false">U98*(1+'1. Your Debts'!$C$8/12)+IF($L$6=4,D99,0)</f>
        <v>0</v>
      </c>
      <c r="L99" s="15" t="n">
        <f aca="false">V98*(1+'1. Your Debts'!$C$9/12)+IF($L$6=5,D99,0)</f>
        <v>0</v>
      </c>
      <c r="M99" s="15" t="n">
        <f aca="false">MAX(0,H99-IF('1. Your Debts'!$F$5&gt;0,MIN('1. Your Debts'!$F$5,H99),MIN(MAX(H99*'1. Your Debts'!$D$5,'1. Your Debts'!$E$5),H99)))</f>
        <v>0</v>
      </c>
      <c r="N99" s="15" t="n">
        <f aca="false">MAX(0,I99-IF('1. Your Debts'!$F$6&gt;0,MIN('1. Your Debts'!$F$6,I99),MIN(MAX(I99*'1. Your Debts'!$D$6,'1. Your Debts'!$E$6),I99)))</f>
        <v>0</v>
      </c>
      <c r="O99" s="15" t="n">
        <f aca="false">MAX(0,J99-IF('1. Your Debts'!$F$7&gt;0,MIN('1. Your Debts'!$F$7,J99),MIN(MAX(J99*'1. Your Debts'!$D$7,'1. Your Debts'!$E$7),J99)))</f>
        <v>0</v>
      </c>
      <c r="P99" s="15" t="n">
        <f aca="false">MAX(0,K99-IF('1. Your Debts'!$F$8&gt;0,MIN('1. Your Debts'!$F$8,K99),MIN(MAX(K99*'1. Your Debts'!$D$8,'1. Your Debts'!$E$8),K99)))</f>
        <v>0</v>
      </c>
      <c r="Q99" s="15" t="n">
        <f aca="false">MAX(0,L99-IF('1. Your Debts'!$F$9&gt;0,MIN('1. Your Debts'!$F$9,L99),MIN(MAX(L99*'1. Your Debts'!$D$9,'1. Your Debts'!$E$9),L99)))</f>
        <v>0</v>
      </c>
      <c r="R99" s="15" t="n">
        <f aca="false">M99-MIN(M99,MAX(0,G99-SUMPRODUCT(($M$8:$Q$8&lt;M$8)*M99:Q99)))</f>
        <v>0</v>
      </c>
      <c r="S99" s="15" t="n">
        <f aca="false">N99-MIN(N99,MAX(0,G99-SUMPRODUCT(($M$8:$Q$8&lt;N$8)*M99:Q99)))</f>
        <v>0</v>
      </c>
      <c r="T99" s="15" t="n">
        <f aca="false">O99-MIN(O99,MAX(0,G99-SUMPRODUCT(($M$8:$Q$8&lt;O$8)*M99:Q99)))</f>
        <v>0</v>
      </c>
      <c r="U99" s="15" t="n">
        <f aca="false">P99-MIN(P99,MAX(0,G99-SUMPRODUCT(($M$8:$Q$8&lt;P$8)*M99:Q99)))</f>
        <v>0</v>
      </c>
      <c r="V99" s="15" t="n">
        <f aca="false">Q99-MIN(Q99,MAX(0,G99-SUMPRODUCT(($M$8:$Q$8&lt;Q$8)*M99:Q99)))</f>
        <v>0</v>
      </c>
      <c r="W99" s="15" t="n">
        <f aca="false">(R98*'1. Your Debts'!$C$5+S98*'1. Your Debts'!$C$6+T98*'1. Your Debts'!$C$7+U98*'1. Your Debts'!$C$8+V98*'1. Your Debts'!$C$9)/12</f>
        <v>0</v>
      </c>
      <c r="X99" s="15" t="n">
        <f aca="false">Y98+W99+D99-Y99</f>
        <v>0</v>
      </c>
      <c r="Y99" s="15" t="n">
        <f aca="false">SUM(R99:V99)</f>
        <v>0</v>
      </c>
    </row>
    <row r="100" customFormat="false" ht="15" hidden="false" customHeight="false" outlineLevel="0" collapsed="false">
      <c r="A100" s="10" t="n">
        <v>90</v>
      </c>
      <c r="B100" s="15" t="n">
        <f aca="false">F99</f>
        <v>0</v>
      </c>
      <c r="C100" s="15" t="n">
        <f aca="false">IF(A100=$D$6,MIN(B100,$B$6),0)</f>
        <v>0</v>
      </c>
      <c r="D100" s="15" t="n">
        <f aca="false">IF(A100=$D$6,$B$6-C100,0)</f>
        <v>0</v>
      </c>
      <c r="E100" s="15" t="n">
        <f aca="false">MIN($H$6,MAX(0,$F$6-(B100-C100)),$J$6)</f>
        <v>0</v>
      </c>
      <c r="F100" s="15" t="n">
        <f aca="false">B100-C100+E100</f>
        <v>0</v>
      </c>
      <c r="G100" s="15" t="n">
        <f aca="false">$J$6-E100</f>
        <v>250</v>
      </c>
      <c r="H100" s="15" t="n">
        <f aca="false">R99*(1+'1. Your Debts'!$C$5/12)+IF($L$6=1,D100,0)</f>
        <v>0</v>
      </c>
      <c r="I100" s="15" t="n">
        <f aca="false">S99*(1+'1. Your Debts'!$C$6/12)+IF($L$6=2,D100,0)</f>
        <v>0</v>
      </c>
      <c r="J100" s="15" t="n">
        <f aca="false">T99*(1+'1. Your Debts'!$C$7/12)+IF($L$6=3,D100,0)</f>
        <v>0</v>
      </c>
      <c r="K100" s="15" t="n">
        <f aca="false">U99*(1+'1. Your Debts'!$C$8/12)+IF($L$6=4,D100,0)</f>
        <v>0</v>
      </c>
      <c r="L100" s="15" t="n">
        <f aca="false">V99*(1+'1. Your Debts'!$C$9/12)+IF($L$6=5,D100,0)</f>
        <v>0</v>
      </c>
      <c r="M100" s="15" t="n">
        <f aca="false">MAX(0,H100-IF('1. Your Debts'!$F$5&gt;0,MIN('1. Your Debts'!$F$5,H100),MIN(MAX(H100*'1. Your Debts'!$D$5,'1. Your Debts'!$E$5),H100)))</f>
        <v>0</v>
      </c>
      <c r="N100" s="15" t="n">
        <f aca="false">MAX(0,I100-IF('1. Your Debts'!$F$6&gt;0,MIN('1. Your Debts'!$F$6,I100),MIN(MAX(I100*'1. Your Debts'!$D$6,'1. Your Debts'!$E$6),I100)))</f>
        <v>0</v>
      </c>
      <c r="O100" s="15" t="n">
        <f aca="false">MAX(0,J100-IF('1. Your Debts'!$F$7&gt;0,MIN('1. Your Debts'!$F$7,J100),MIN(MAX(J100*'1. Your Debts'!$D$7,'1. Your Debts'!$E$7),J100)))</f>
        <v>0</v>
      </c>
      <c r="P100" s="15" t="n">
        <f aca="false">MAX(0,K100-IF('1. Your Debts'!$F$8&gt;0,MIN('1. Your Debts'!$F$8,K100),MIN(MAX(K100*'1. Your Debts'!$D$8,'1. Your Debts'!$E$8),K100)))</f>
        <v>0</v>
      </c>
      <c r="Q100" s="15" t="n">
        <f aca="false">MAX(0,L100-IF('1. Your Debts'!$F$9&gt;0,MIN('1. Your Debts'!$F$9,L100),MIN(MAX(L100*'1. Your Debts'!$D$9,'1. Your Debts'!$E$9),L100)))</f>
        <v>0</v>
      </c>
      <c r="R100" s="15" t="n">
        <f aca="false">M100-MIN(M100,MAX(0,G100-SUMPRODUCT(($M$8:$Q$8&lt;M$8)*M100:Q100)))</f>
        <v>0</v>
      </c>
      <c r="S100" s="15" t="n">
        <f aca="false">N100-MIN(N100,MAX(0,G100-SUMPRODUCT(($M$8:$Q$8&lt;N$8)*M100:Q100)))</f>
        <v>0</v>
      </c>
      <c r="T100" s="15" t="n">
        <f aca="false">O100-MIN(O100,MAX(0,G100-SUMPRODUCT(($M$8:$Q$8&lt;O$8)*M100:Q100)))</f>
        <v>0</v>
      </c>
      <c r="U100" s="15" t="n">
        <f aca="false">P100-MIN(P100,MAX(0,G100-SUMPRODUCT(($M$8:$Q$8&lt;P$8)*M100:Q100)))</f>
        <v>0</v>
      </c>
      <c r="V100" s="15" t="n">
        <f aca="false">Q100-MIN(Q100,MAX(0,G100-SUMPRODUCT(($M$8:$Q$8&lt;Q$8)*M100:Q100)))</f>
        <v>0</v>
      </c>
      <c r="W100" s="15" t="n">
        <f aca="false">(R99*'1. Your Debts'!$C$5+S99*'1. Your Debts'!$C$6+T99*'1. Your Debts'!$C$7+U99*'1. Your Debts'!$C$8+V99*'1. Your Debts'!$C$9)/12</f>
        <v>0</v>
      </c>
      <c r="X100" s="15" t="n">
        <f aca="false">Y99+W100+D100-Y100</f>
        <v>0</v>
      </c>
      <c r="Y100" s="15" t="n">
        <f aca="false">SUM(R100:V100)</f>
        <v>0</v>
      </c>
    </row>
    <row r="101" customFormat="false" ht="15" hidden="false" customHeight="false" outlineLevel="0" collapsed="false">
      <c r="A101" s="10" t="n">
        <v>91</v>
      </c>
      <c r="B101" s="15" t="n">
        <f aca="false">F100</f>
        <v>0</v>
      </c>
      <c r="C101" s="15" t="n">
        <f aca="false">IF(A101=$D$6,MIN(B101,$B$6),0)</f>
        <v>0</v>
      </c>
      <c r="D101" s="15" t="n">
        <f aca="false">IF(A101=$D$6,$B$6-C101,0)</f>
        <v>0</v>
      </c>
      <c r="E101" s="15" t="n">
        <f aca="false">MIN($H$6,MAX(0,$F$6-(B101-C101)),$J$6)</f>
        <v>0</v>
      </c>
      <c r="F101" s="15" t="n">
        <f aca="false">B101-C101+E101</f>
        <v>0</v>
      </c>
      <c r="G101" s="15" t="n">
        <f aca="false">$J$6-E101</f>
        <v>250</v>
      </c>
      <c r="H101" s="15" t="n">
        <f aca="false">R100*(1+'1. Your Debts'!$C$5/12)+IF($L$6=1,D101,0)</f>
        <v>0</v>
      </c>
      <c r="I101" s="15" t="n">
        <f aca="false">S100*(1+'1. Your Debts'!$C$6/12)+IF($L$6=2,D101,0)</f>
        <v>0</v>
      </c>
      <c r="J101" s="15" t="n">
        <f aca="false">T100*(1+'1. Your Debts'!$C$7/12)+IF($L$6=3,D101,0)</f>
        <v>0</v>
      </c>
      <c r="K101" s="15" t="n">
        <f aca="false">U100*(1+'1. Your Debts'!$C$8/12)+IF($L$6=4,D101,0)</f>
        <v>0</v>
      </c>
      <c r="L101" s="15" t="n">
        <f aca="false">V100*(1+'1. Your Debts'!$C$9/12)+IF($L$6=5,D101,0)</f>
        <v>0</v>
      </c>
      <c r="M101" s="15" t="n">
        <f aca="false">MAX(0,H101-IF('1. Your Debts'!$F$5&gt;0,MIN('1. Your Debts'!$F$5,H101),MIN(MAX(H101*'1. Your Debts'!$D$5,'1. Your Debts'!$E$5),H101)))</f>
        <v>0</v>
      </c>
      <c r="N101" s="15" t="n">
        <f aca="false">MAX(0,I101-IF('1. Your Debts'!$F$6&gt;0,MIN('1. Your Debts'!$F$6,I101),MIN(MAX(I101*'1. Your Debts'!$D$6,'1. Your Debts'!$E$6),I101)))</f>
        <v>0</v>
      </c>
      <c r="O101" s="15" t="n">
        <f aca="false">MAX(0,J101-IF('1. Your Debts'!$F$7&gt;0,MIN('1. Your Debts'!$F$7,J101),MIN(MAX(J101*'1. Your Debts'!$D$7,'1. Your Debts'!$E$7),J101)))</f>
        <v>0</v>
      </c>
      <c r="P101" s="15" t="n">
        <f aca="false">MAX(0,K101-IF('1. Your Debts'!$F$8&gt;0,MIN('1. Your Debts'!$F$8,K101),MIN(MAX(K101*'1. Your Debts'!$D$8,'1. Your Debts'!$E$8),K101)))</f>
        <v>0</v>
      </c>
      <c r="Q101" s="15" t="n">
        <f aca="false">MAX(0,L101-IF('1. Your Debts'!$F$9&gt;0,MIN('1. Your Debts'!$F$9,L101),MIN(MAX(L101*'1. Your Debts'!$D$9,'1. Your Debts'!$E$9),L101)))</f>
        <v>0</v>
      </c>
      <c r="R101" s="15" t="n">
        <f aca="false">M101-MIN(M101,MAX(0,G101-SUMPRODUCT(($M$8:$Q$8&lt;M$8)*M101:Q101)))</f>
        <v>0</v>
      </c>
      <c r="S101" s="15" t="n">
        <f aca="false">N101-MIN(N101,MAX(0,G101-SUMPRODUCT(($M$8:$Q$8&lt;N$8)*M101:Q101)))</f>
        <v>0</v>
      </c>
      <c r="T101" s="15" t="n">
        <f aca="false">O101-MIN(O101,MAX(0,G101-SUMPRODUCT(($M$8:$Q$8&lt;O$8)*M101:Q101)))</f>
        <v>0</v>
      </c>
      <c r="U101" s="15" t="n">
        <f aca="false">P101-MIN(P101,MAX(0,G101-SUMPRODUCT(($M$8:$Q$8&lt;P$8)*M101:Q101)))</f>
        <v>0</v>
      </c>
      <c r="V101" s="15" t="n">
        <f aca="false">Q101-MIN(Q101,MAX(0,G101-SUMPRODUCT(($M$8:$Q$8&lt;Q$8)*M101:Q101)))</f>
        <v>0</v>
      </c>
      <c r="W101" s="15" t="n">
        <f aca="false">(R100*'1. Your Debts'!$C$5+S100*'1. Your Debts'!$C$6+T100*'1. Your Debts'!$C$7+U100*'1. Your Debts'!$C$8+V100*'1. Your Debts'!$C$9)/12</f>
        <v>0</v>
      </c>
      <c r="X101" s="15" t="n">
        <f aca="false">Y100+W101+D101-Y101</f>
        <v>0</v>
      </c>
      <c r="Y101" s="15" t="n">
        <f aca="false">SUM(R101:V101)</f>
        <v>0</v>
      </c>
    </row>
    <row r="102" customFormat="false" ht="15" hidden="false" customHeight="false" outlineLevel="0" collapsed="false">
      <c r="A102" s="10" t="n">
        <v>92</v>
      </c>
      <c r="B102" s="15" t="n">
        <f aca="false">F101</f>
        <v>0</v>
      </c>
      <c r="C102" s="15" t="n">
        <f aca="false">IF(A102=$D$6,MIN(B102,$B$6),0)</f>
        <v>0</v>
      </c>
      <c r="D102" s="15" t="n">
        <f aca="false">IF(A102=$D$6,$B$6-C102,0)</f>
        <v>0</v>
      </c>
      <c r="E102" s="15" t="n">
        <f aca="false">MIN($H$6,MAX(0,$F$6-(B102-C102)),$J$6)</f>
        <v>0</v>
      </c>
      <c r="F102" s="15" t="n">
        <f aca="false">B102-C102+E102</f>
        <v>0</v>
      </c>
      <c r="G102" s="15" t="n">
        <f aca="false">$J$6-E102</f>
        <v>250</v>
      </c>
      <c r="H102" s="15" t="n">
        <f aca="false">R101*(1+'1. Your Debts'!$C$5/12)+IF($L$6=1,D102,0)</f>
        <v>0</v>
      </c>
      <c r="I102" s="15" t="n">
        <f aca="false">S101*(1+'1. Your Debts'!$C$6/12)+IF($L$6=2,D102,0)</f>
        <v>0</v>
      </c>
      <c r="J102" s="15" t="n">
        <f aca="false">T101*(1+'1. Your Debts'!$C$7/12)+IF($L$6=3,D102,0)</f>
        <v>0</v>
      </c>
      <c r="K102" s="15" t="n">
        <f aca="false">U101*(1+'1. Your Debts'!$C$8/12)+IF($L$6=4,D102,0)</f>
        <v>0</v>
      </c>
      <c r="L102" s="15" t="n">
        <f aca="false">V101*(1+'1. Your Debts'!$C$9/12)+IF($L$6=5,D102,0)</f>
        <v>0</v>
      </c>
      <c r="M102" s="15" t="n">
        <f aca="false">MAX(0,H102-IF('1. Your Debts'!$F$5&gt;0,MIN('1. Your Debts'!$F$5,H102),MIN(MAX(H102*'1. Your Debts'!$D$5,'1. Your Debts'!$E$5),H102)))</f>
        <v>0</v>
      </c>
      <c r="N102" s="15" t="n">
        <f aca="false">MAX(0,I102-IF('1. Your Debts'!$F$6&gt;0,MIN('1. Your Debts'!$F$6,I102),MIN(MAX(I102*'1. Your Debts'!$D$6,'1. Your Debts'!$E$6),I102)))</f>
        <v>0</v>
      </c>
      <c r="O102" s="15" t="n">
        <f aca="false">MAX(0,J102-IF('1. Your Debts'!$F$7&gt;0,MIN('1. Your Debts'!$F$7,J102),MIN(MAX(J102*'1. Your Debts'!$D$7,'1. Your Debts'!$E$7),J102)))</f>
        <v>0</v>
      </c>
      <c r="P102" s="15" t="n">
        <f aca="false">MAX(0,K102-IF('1. Your Debts'!$F$8&gt;0,MIN('1. Your Debts'!$F$8,K102),MIN(MAX(K102*'1. Your Debts'!$D$8,'1. Your Debts'!$E$8),K102)))</f>
        <v>0</v>
      </c>
      <c r="Q102" s="15" t="n">
        <f aca="false">MAX(0,L102-IF('1. Your Debts'!$F$9&gt;0,MIN('1. Your Debts'!$F$9,L102),MIN(MAX(L102*'1. Your Debts'!$D$9,'1. Your Debts'!$E$9),L102)))</f>
        <v>0</v>
      </c>
      <c r="R102" s="15" t="n">
        <f aca="false">M102-MIN(M102,MAX(0,G102-SUMPRODUCT(($M$8:$Q$8&lt;M$8)*M102:Q102)))</f>
        <v>0</v>
      </c>
      <c r="S102" s="15" t="n">
        <f aca="false">N102-MIN(N102,MAX(0,G102-SUMPRODUCT(($M$8:$Q$8&lt;N$8)*M102:Q102)))</f>
        <v>0</v>
      </c>
      <c r="T102" s="15" t="n">
        <f aca="false">O102-MIN(O102,MAX(0,G102-SUMPRODUCT(($M$8:$Q$8&lt;O$8)*M102:Q102)))</f>
        <v>0</v>
      </c>
      <c r="U102" s="15" t="n">
        <f aca="false">P102-MIN(P102,MAX(0,G102-SUMPRODUCT(($M$8:$Q$8&lt;P$8)*M102:Q102)))</f>
        <v>0</v>
      </c>
      <c r="V102" s="15" t="n">
        <f aca="false">Q102-MIN(Q102,MAX(0,G102-SUMPRODUCT(($M$8:$Q$8&lt;Q$8)*M102:Q102)))</f>
        <v>0</v>
      </c>
      <c r="W102" s="15" t="n">
        <f aca="false">(R101*'1. Your Debts'!$C$5+S101*'1. Your Debts'!$C$6+T101*'1. Your Debts'!$C$7+U101*'1. Your Debts'!$C$8+V101*'1. Your Debts'!$C$9)/12</f>
        <v>0</v>
      </c>
      <c r="X102" s="15" t="n">
        <f aca="false">Y101+W102+D102-Y102</f>
        <v>0</v>
      </c>
      <c r="Y102" s="15" t="n">
        <f aca="false">SUM(R102:V102)</f>
        <v>0</v>
      </c>
    </row>
    <row r="103" customFormat="false" ht="15" hidden="false" customHeight="false" outlineLevel="0" collapsed="false">
      <c r="A103" s="10" t="n">
        <v>93</v>
      </c>
      <c r="B103" s="15" t="n">
        <f aca="false">F102</f>
        <v>0</v>
      </c>
      <c r="C103" s="15" t="n">
        <f aca="false">IF(A103=$D$6,MIN(B103,$B$6),0)</f>
        <v>0</v>
      </c>
      <c r="D103" s="15" t="n">
        <f aca="false">IF(A103=$D$6,$B$6-C103,0)</f>
        <v>0</v>
      </c>
      <c r="E103" s="15" t="n">
        <f aca="false">MIN($H$6,MAX(0,$F$6-(B103-C103)),$J$6)</f>
        <v>0</v>
      </c>
      <c r="F103" s="15" t="n">
        <f aca="false">B103-C103+E103</f>
        <v>0</v>
      </c>
      <c r="G103" s="15" t="n">
        <f aca="false">$J$6-E103</f>
        <v>250</v>
      </c>
      <c r="H103" s="15" t="n">
        <f aca="false">R102*(1+'1. Your Debts'!$C$5/12)+IF($L$6=1,D103,0)</f>
        <v>0</v>
      </c>
      <c r="I103" s="15" t="n">
        <f aca="false">S102*(1+'1. Your Debts'!$C$6/12)+IF($L$6=2,D103,0)</f>
        <v>0</v>
      </c>
      <c r="J103" s="15" t="n">
        <f aca="false">T102*(1+'1. Your Debts'!$C$7/12)+IF($L$6=3,D103,0)</f>
        <v>0</v>
      </c>
      <c r="K103" s="15" t="n">
        <f aca="false">U102*(1+'1. Your Debts'!$C$8/12)+IF($L$6=4,D103,0)</f>
        <v>0</v>
      </c>
      <c r="L103" s="15" t="n">
        <f aca="false">V102*(1+'1. Your Debts'!$C$9/12)+IF($L$6=5,D103,0)</f>
        <v>0</v>
      </c>
      <c r="M103" s="15" t="n">
        <f aca="false">MAX(0,H103-IF('1. Your Debts'!$F$5&gt;0,MIN('1. Your Debts'!$F$5,H103),MIN(MAX(H103*'1. Your Debts'!$D$5,'1. Your Debts'!$E$5),H103)))</f>
        <v>0</v>
      </c>
      <c r="N103" s="15" t="n">
        <f aca="false">MAX(0,I103-IF('1. Your Debts'!$F$6&gt;0,MIN('1. Your Debts'!$F$6,I103),MIN(MAX(I103*'1. Your Debts'!$D$6,'1. Your Debts'!$E$6),I103)))</f>
        <v>0</v>
      </c>
      <c r="O103" s="15" t="n">
        <f aca="false">MAX(0,J103-IF('1. Your Debts'!$F$7&gt;0,MIN('1. Your Debts'!$F$7,J103),MIN(MAX(J103*'1. Your Debts'!$D$7,'1. Your Debts'!$E$7),J103)))</f>
        <v>0</v>
      </c>
      <c r="P103" s="15" t="n">
        <f aca="false">MAX(0,K103-IF('1. Your Debts'!$F$8&gt;0,MIN('1. Your Debts'!$F$8,K103),MIN(MAX(K103*'1. Your Debts'!$D$8,'1. Your Debts'!$E$8),K103)))</f>
        <v>0</v>
      </c>
      <c r="Q103" s="15" t="n">
        <f aca="false">MAX(0,L103-IF('1. Your Debts'!$F$9&gt;0,MIN('1. Your Debts'!$F$9,L103),MIN(MAX(L103*'1. Your Debts'!$D$9,'1. Your Debts'!$E$9),L103)))</f>
        <v>0</v>
      </c>
      <c r="R103" s="15" t="n">
        <f aca="false">M103-MIN(M103,MAX(0,G103-SUMPRODUCT(($M$8:$Q$8&lt;M$8)*M103:Q103)))</f>
        <v>0</v>
      </c>
      <c r="S103" s="15" t="n">
        <f aca="false">N103-MIN(N103,MAX(0,G103-SUMPRODUCT(($M$8:$Q$8&lt;N$8)*M103:Q103)))</f>
        <v>0</v>
      </c>
      <c r="T103" s="15" t="n">
        <f aca="false">O103-MIN(O103,MAX(0,G103-SUMPRODUCT(($M$8:$Q$8&lt;O$8)*M103:Q103)))</f>
        <v>0</v>
      </c>
      <c r="U103" s="15" t="n">
        <f aca="false">P103-MIN(P103,MAX(0,G103-SUMPRODUCT(($M$8:$Q$8&lt;P$8)*M103:Q103)))</f>
        <v>0</v>
      </c>
      <c r="V103" s="15" t="n">
        <f aca="false">Q103-MIN(Q103,MAX(0,G103-SUMPRODUCT(($M$8:$Q$8&lt;Q$8)*M103:Q103)))</f>
        <v>0</v>
      </c>
      <c r="W103" s="15" t="n">
        <f aca="false">(R102*'1. Your Debts'!$C$5+S102*'1. Your Debts'!$C$6+T102*'1. Your Debts'!$C$7+U102*'1. Your Debts'!$C$8+V102*'1. Your Debts'!$C$9)/12</f>
        <v>0</v>
      </c>
      <c r="X103" s="15" t="n">
        <f aca="false">Y102+W103+D103-Y103</f>
        <v>0</v>
      </c>
      <c r="Y103" s="15" t="n">
        <f aca="false">SUM(R103:V103)</f>
        <v>0</v>
      </c>
    </row>
    <row r="104" customFormat="false" ht="15" hidden="false" customHeight="false" outlineLevel="0" collapsed="false">
      <c r="A104" s="10" t="n">
        <v>94</v>
      </c>
      <c r="B104" s="15" t="n">
        <f aca="false">F103</f>
        <v>0</v>
      </c>
      <c r="C104" s="15" t="n">
        <f aca="false">IF(A104=$D$6,MIN(B104,$B$6),0)</f>
        <v>0</v>
      </c>
      <c r="D104" s="15" t="n">
        <f aca="false">IF(A104=$D$6,$B$6-C104,0)</f>
        <v>0</v>
      </c>
      <c r="E104" s="15" t="n">
        <f aca="false">MIN($H$6,MAX(0,$F$6-(B104-C104)),$J$6)</f>
        <v>0</v>
      </c>
      <c r="F104" s="15" t="n">
        <f aca="false">B104-C104+E104</f>
        <v>0</v>
      </c>
      <c r="G104" s="15" t="n">
        <f aca="false">$J$6-E104</f>
        <v>250</v>
      </c>
      <c r="H104" s="15" t="n">
        <f aca="false">R103*(1+'1. Your Debts'!$C$5/12)+IF($L$6=1,D104,0)</f>
        <v>0</v>
      </c>
      <c r="I104" s="15" t="n">
        <f aca="false">S103*(1+'1. Your Debts'!$C$6/12)+IF($L$6=2,D104,0)</f>
        <v>0</v>
      </c>
      <c r="J104" s="15" t="n">
        <f aca="false">T103*(1+'1. Your Debts'!$C$7/12)+IF($L$6=3,D104,0)</f>
        <v>0</v>
      </c>
      <c r="K104" s="15" t="n">
        <f aca="false">U103*(1+'1. Your Debts'!$C$8/12)+IF($L$6=4,D104,0)</f>
        <v>0</v>
      </c>
      <c r="L104" s="15" t="n">
        <f aca="false">V103*(1+'1. Your Debts'!$C$9/12)+IF($L$6=5,D104,0)</f>
        <v>0</v>
      </c>
      <c r="M104" s="15" t="n">
        <f aca="false">MAX(0,H104-IF('1. Your Debts'!$F$5&gt;0,MIN('1. Your Debts'!$F$5,H104),MIN(MAX(H104*'1. Your Debts'!$D$5,'1. Your Debts'!$E$5),H104)))</f>
        <v>0</v>
      </c>
      <c r="N104" s="15" t="n">
        <f aca="false">MAX(0,I104-IF('1. Your Debts'!$F$6&gt;0,MIN('1. Your Debts'!$F$6,I104),MIN(MAX(I104*'1. Your Debts'!$D$6,'1. Your Debts'!$E$6),I104)))</f>
        <v>0</v>
      </c>
      <c r="O104" s="15" t="n">
        <f aca="false">MAX(0,J104-IF('1. Your Debts'!$F$7&gt;0,MIN('1. Your Debts'!$F$7,J104),MIN(MAX(J104*'1. Your Debts'!$D$7,'1. Your Debts'!$E$7),J104)))</f>
        <v>0</v>
      </c>
      <c r="P104" s="15" t="n">
        <f aca="false">MAX(0,K104-IF('1. Your Debts'!$F$8&gt;0,MIN('1. Your Debts'!$F$8,K104),MIN(MAX(K104*'1. Your Debts'!$D$8,'1. Your Debts'!$E$8),K104)))</f>
        <v>0</v>
      </c>
      <c r="Q104" s="15" t="n">
        <f aca="false">MAX(0,L104-IF('1. Your Debts'!$F$9&gt;0,MIN('1. Your Debts'!$F$9,L104),MIN(MAX(L104*'1. Your Debts'!$D$9,'1. Your Debts'!$E$9),L104)))</f>
        <v>0</v>
      </c>
      <c r="R104" s="15" t="n">
        <f aca="false">M104-MIN(M104,MAX(0,G104-SUMPRODUCT(($M$8:$Q$8&lt;M$8)*M104:Q104)))</f>
        <v>0</v>
      </c>
      <c r="S104" s="15" t="n">
        <f aca="false">N104-MIN(N104,MAX(0,G104-SUMPRODUCT(($M$8:$Q$8&lt;N$8)*M104:Q104)))</f>
        <v>0</v>
      </c>
      <c r="T104" s="15" t="n">
        <f aca="false">O104-MIN(O104,MAX(0,G104-SUMPRODUCT(($M$8:$Q$8&lt;O$8)*M104:Q104)))</f>
        <v>0</v>
      </c>
      <c r="U104" s="15" t="n">
        <f aca="false">P104-MIN(P104,MAX(0,G104-SUMPRODUCT(($M$8:$Q$8&lt;P$8)*M104:Q104)))</f>
        <v>0</v>
      </c>
      <c r="V104" s="15" t="n">
        <f aca="false">Q104-MIN(Q104,MAX(0,G104-SUMPRODUCT(($M$8:$Q$8&lt;Q$8)*M104:Q104)))</f>
        <v>0</v>
      </c>
      <c r="W104" s="15" t="n">
        <f aca="false">(R103*'1. Your Debts'!$C$5+S103*'1. Your Debts'!$C$6+T103*'1. Your Debts'!$C$7+U103*'1. Your Debts'!$C$8+V103*'1. Your Debts'!$C$9)/12</f>
        <v>0</v>
      </c>
      <c r="X104" s="15" t="n">
        <f aca="false">Y103+W104+D104-Y104</f>
        <v>0</v>
      </c>
      <c r="Y104" s="15" t="n">
        <f aca="false">SUM(R104:V104)</f>
        <v>0</v>
      </c>
    </row>
    <row r="105" customFormat="false" ht="15" hidden="false" customHeight="false" outlineLevel="0" collapsed="false">
      <c r="A105" s="10" t="n">
        <v>95</v>
      </c>
      <c r="B105" s="15" t="n">
        <f aca="false">F104</f>
        <v>0</v>
      </c>
      <c r="C105" s="15" t="n">
        <f aca="false">IF(A105=$D$6,MIN(B105,$B$6),0)</f>
        <v>0</v>
      </c>
      <c r="D105" s="15" t="n">
        <f aca="false">IF(A105=$D$6,$B$6-C105,0)</f>
        <v>0</v>
      </c>
      <c r="E105" s="15" t="n">
        <f aca="false">MIN($H$6,MAX(0,$F$6-(B105-C105)),$J$6)</f>
        <v>0</v>
      </c>
      <c r="F105" s="15" t="n">
        <f aca="false">B105-C105+E105</f>
        <v>0</v>
      </c>
      <c r="G105" s="15" t="n">
        <f aca="false">$J$6-E105</f>
        <v>250</v>
      </c>
      <c r="H105" s="15" t="n">
        <f aca="false">R104*(1+'1. Your Debts'!$C$5/12)+IF($L$6=1,D105,0)</f>
        <v>0</v>
      </c>
      <c r="I105" s="15" t="n">
        <f aca="false">S104*(1+'1. Your Debts'!$C$6/12)+IF($L$6=2,D105,0)</f>
        <v>0</v>
      </c>
      <c r="J105" s="15" t="n">
        <f aca="false">T104*(1+'1. Your Debts'!$C$7/12)+IF($L$6=3,D105,0)</f>
        <v>0</v>
      </c>
      <c r="K105" s="15" t="n">
        <f aca="false">U104*(1+'1. Your Debts'!$C$8/12)+IF($L$6=4,D105,0)</f>
        <v>0</v>
      </c>
      <c r="L105" s="15" t="n">
        <f aca="false">V104*(1+'1. Your Debts'!$C$9/12)+IF($L$6=5,D105,0)</f>
        <v>0</v>
      </c>
      <c r="M105" s="15" t="n">
        <f aca="false">MAX(0,H105-IF('1. Your Debts'!$F$5&gt;0,MIN('1. Your Debts'!$F$5,H105),MIN(MAX(H105*'1. Your Debts'!$D$5,'1. Your Debts'!$E$5),H105)))</f>
        <v>0</v>
      </c>
      <c r="N105" s="15" t="n">
        <f aca="false">MAX(0,I105-IF('1. Your Debts'!$F$6&gt;0,MIN('1. Your Debts'!$F$6,I105),MIN(MAX(I105*'1. Your Debts'!$D$6,'1. Your Debts'!$E$6),I105)))</f>
        <v>0</v>
      </c>
      <c r="O105" s="15" t="n">
        <f aca="false">MAX(0,J105-IF('1. Your Debts'!$F$7&gt;0,MIN('1. Your Debts'!$F$7,J105),MIN(MAX(J105*'1. Your Debts'!$D$7,'1. Your Debts'!$E$7),J105)))</f>
        <v>0</v>
      </c>
      <c r="P105" s="15" t="n">
        <f aca="false">MAX(0,K105-IF('1. Your Debts'!$F$8&gt;0,MIN('1. Your Debts'!$F$8,K105),MIN(MAX(K105*'1. Your Debts'!$D$8,'1. Your Debts'!$E$8),K105)))</f>
        <v>0</v>
      </c>
      <c r="Q105" s="15" t="n">
        <f aca="false">MAX(0,L105-IF('1. Your Debts'!$F$9&gt;0,MIN('1. Your Debts'!$F$9,L105),MIN(MAX(L105*'1. Your Debts'!$D$9,'1. Your Debts'!$E$9),L105)))</f>
        <v>0</v>
      </c>
      <c r="R105" s="15" t="n">
        <f aca="false">M105-MIN(M105,MAX(0,G105-SUMPRODUCT(($M$8:$Q$8&lt;M$8)*M105:Q105)))</f>
        <v>0</v>
      </c>
      <c r="S105" s="15" t="n">
        <f aca="false">N105-MIN(N105,MAX(0,G105-SUMPRODUCT(($M$8:$Q$8&lt;N$8)*M105:Q105)))</f>
        <v>0</v>
      </c>
      <c r="T105" s="15" t="n">
        <f aca="false">O105-MIN(O105,MAX(0,G105-SUMPRODUCT(($M$8:$Q$8&lt;O$8)*M105:Q105)))</f>
        <v>0</v>
      </c>
      <c r="U105" s="15" t="n">
        <f aca="false">P105-MIN(P105,MAX(0,G105-SUMPRODUCT(($M$8:$Q$8&lt;P$8)*M105:Q105)))</f>
        <v>0</v>
      </c>
      <c r="V105" s="15" t="n">
        <f aca="false">Q105-MIN(Q105,MAX(0,G105-SUMPRODUCT(($M$8:$Q$8&lt;Q$8)*M105:Q105)))</f>
        <v>0</v>
      </c>
      <c r="W105" s="15" t="n">
        <f aca="false">(R104*'1. Your Debts'!$C$5+S104*'1. Your Debts'!$C$6+T104*'1. Your Debts'!$C$7+U104*'1. Your Debts'!$C$8+V104*'1. Your Debts'!$C$9)/12</f>
        <v>0</v>
      </c>
      <c r="X105" s="15" t="n">
        <f aca="false">Y104+W105+D105-Y105</f>
        <v>0</v>
      </c>
      <c r="Y105" s="15" t="n">
        <f aca="false">SUM(R105:V105)</f>
        <v>0</v>
      </c>
    </row>
    <row r="106" customFormat="false" ht="15" hidden="false" customHeight="false" outlineLevel="0" collapsed="false">
      <c r="A106" s="10" t="n">
        <v>96</v>
      </c>
      <c r="B106" s="15" t="n">
        <f aca="false">F105</f>
        <v>0</v>
      </c>
      <c r="C106" s="15" t="n">
        <f aca="false">IF(A106=$D$6,MIN(B106,$B$6),0)</f>
        <v>0</v>
      </c>
      <c r="D106" s="15" t="n">
        <f aca="false">IF(A106=$D$6,$B$6-C106,0)</f>
        <v>0</v>
      </c>
      <c r="E106" s="15" t="n">
        <f aca="false">MIN($H$6,MAX(0,$F$6-(B106-C106)),$J$6)</f>
        <v>0</v>
      </c>
      <c r="F106" s="15" t="n">
        <f aca="false">B106-C106+E106</f>
        <v>0</v>
      </c>
      <c r="G106" s="15" t="n">
        <f aca="false">$J$6-E106</f>
        <v>250</v>
      </c>
      <c r="H106" s="15" t="n">
        <f aca="false">R105*(1+'1. Your Debts'!$C$5/12)+IF($L$6=1,D106,0)</f>
        <v>0</v>
      </c>
      <c r="I106" s="15" t="n">
        <f aca="false">S105*(1+'1. Your Debts'!$C$6/12)+IF($L$6=2,D106,0)</f>
        <v>0</v>
      </c>
      <c r="J106" s="15" t="n">
        <f aca="false">T105*(1+'1. Your Debts'!$C$7/12)+IF($L$6=3,D106,0)</f>
        <v>0</v>
      </c>
      <c r="K106" s="15" t="n">
        <f aca="false">U105*(1+'1. Your Debts'!$C$8/12)+IF($L$6=4,D106,0)</f>
        <v>0</v>
      </c>
      <c r="L106" s="15" t="n">
        <f aca="false">V105*(1+'1. Your Debts'!$C$9/12)+IF($L$6=5,D106,0)</f>
        <v>0</v>
      </c>
      <c r="M106" s="15" t="n">
        <f aca="false">MAX(0,H106-IF('1. Your Debts'!$F$5&gt;0,MIN('1. Your Debts'!$F$5,H106),MIN(MAX(H106*'1. Your Debts'!$D$5,'1. Your Debts'!$E$5),H106)))</f>
        <v>0</v>
      </c>
      <c r="N106" s="15" t="n">
        <f aca="false">MAX(0,I106-IF('1. Your Debts'!$F$6&gt;0,MIN('1. Your Debts'!$F$6,I106),MIN(MAX(I106*'1. Your Debts'!$D$6,'1. Your Debts'!$E$6),I106)))</f>
        <v>0</v>
      </c>
      <c r="O106" s="15" t="n">
        <f aca="false">MAX(0,J106-IF('1. Your Debts'!$F$7&gt;0,MIN('1. Your Debts'!$F$7,J106),MIN(MAX(J106*'1. Your Debts'!$D$7,'1. Your Debts'!$E$7),J106)))</f>
        <v>0</v>
      </c>
      <c r="P106" s="15" t="n">
        <f aca="false">MAX(0,K106-IF('1. Your Debts'!$F$8&gt;0,MIN('1. Your Debts'!$F$8,K106),MIN(MAX(K106*'1. Your Debts'!$D$8,'1. Your Debts'!$E$8),K106)))</f>
        <v>0</v>
      </c>
      <c r="Q106" s="15" t="n">
        <f aca="false">MAX(0,L106-IF('1. Your Debts'!$F$9&gt;0,MIN('1. Your Debts'!$F$9,L106),MIN(MAX(L106*'1. Your Debts'!$D$9,'1. Your Debts'!$E$9),L106)))</f>
        <v>0</v>
      </c>
      <c r="R106" s="15" t="n">
        <f aca="false">M106-MIN(M106,MAX(0,G106-SUMPRODUCT(($M$8:$Q$8&lt;M$8)*M106:Q106)))</f>
        <v>0</v>
      </c>
      <c r="S106" s="15" t="n">
        <f aca="false">N106-MIN(N106,MAX(0,G106-SUMPRODUCT(($M$8:$Q$8&lt;N$8)*M106:Q106)))</f>
        <v>0</v>
      </c>
      <c r="T106" s="15" t="n">
        <f aca="false">O106-MIN(O106,MAX(0,G106-SUMPRODUCT(($M$8:$Q$8&lt;O$8)*M106:Q106)))</f>
        <v>0</v>
      </c>
      <c r="U106" s="15" t="n">
        <f aca="false">P106-MIN(P106,MAX(0,G106-SUMPRODUCT(($M$8:$Q$8&lt;P$8)*M106:Q106)))</f>
        <v>0</v>
      </c>
      <c r="V106" s="15" t="n">
        <f aca="false">Q106-MIN(Q106,MAX(0,G106-SUMPRODUCT(($M$8:$Q$8&lt;Q$8)*M106:Q106)))</f>
        <v>0</v>
      </c>
      <c r="W106" s="15" t="n">
        <f aca="false">(R105*'1. Your Debts'!$C$5+S105*'1. Your Debts'!$C$6+T105*'1. Your Debts'!$C$7+U105*'1. Your Debts'!$C$8+V105*'1. Your Debts'!$C$9)/12</f>
        <v>0</v>
      </c>
      <c r="X106" s="15" t="n">
        <f aca="false">Y105+W106+D106-Y106</f>
        <v>0</v>
      </c>
      <c r="Y106" s="15" t="n">
        <f aca="false">SUM(R106:V106)</f>
        <v>0</v>
      </c>
    </row>
    <row r="107" customFormat="false" ht="15" hidden="false" customHeight="false" outlineLevel="0" collapsed="false">
      <c r="A107" s="10" t="n">
        <v>97</v>
      </c>
      <c r="B107" s="15" t="n">
        <f aca="false">F106</f>
        <v>0</v>
      </c>
      <c r="C107" s="15" t="n">
        <f aca="false">IF(A107=$D$6,MIN(B107,$B$6),0)</f>
        <v>0</v>
      </c>
      <c r="D107" s="15" t="n">
        <f aca="false">IF(A107=$D$6,$B$6-C107,0)</f>
        <v>0</v>
      </c>
      <c r="E107" s="15" t="n">
        <f aca="false">MIN($H$6,MAX(0,$F$6-(B107-C107)),$J$6)</f>
        <v>0</v>
      </c>
      <c r="F107" s="15" t="n">
        <f aca="false">B107-C107+E107</f>
        <v>0</v>
      </c>
      <c r="G107" s="15" t="n">
        <f aca="false">$J$6-E107</f>
        <v>250</v>
      </c>
      <c r="H107" s="15" t="n">
        <f aca="false">R106*(1+'1. Your Debts'!$C$5/12)+IF($L$6=1,D107,0)</f>
        <v>0</v>
      </c>
      <c r="I107" s="15" t="n">
        <f aca="false">S106*(1+'1. Your Debts'!$C$6/12)+IF($L$6=2,D107,0)</f>
        <v>0</v>
      </c>
      <c r="J107" s="15" t="n">
        <f aca="false">T106*(1+'1. Your Debts'!$C$7/12)+IF($L$6=3,D107,0)</f>
        <v>0</v>
      </c>
      <c r="K107" s="15" t="n">
        <f aca="false">U106*(1+'1. Your Debts'!$C$8/12)+IF($L$6=4,D107,0)</f>
        <v>0</v>
      </c>
      <c r="L107" s="15" t="n">
        <f aca="false">V106*(1+'1. Your Debts'!$C$9/12)+IF($L$6=5,D107,0)</f>
        <v>0</v>
      </c>
      <c r="M107" s="15" t="n">
        <f aca="false">MAX(0,H107-IF('1. Your Debts'!$F$5&gt;0,MIN('1. Your Debts'!$F$5,H107),MIN(MAX(H107*'1. Your Debts'!$D$5,'1. Your Debts'!$E$5),H107)))</f>
        <v>0</v>
      </c>
      <c r="N107" s="15" t="n">
        <f aca="false">MAX(0,I107-IF('1. Your Debts'!$F$6&gt;0,MIN('1. Your Debts'!$F$6,I107),MIN(MAX(I107*'1. Your Debts'!$D$6,'1. Your Debts'!$E$6),I107)))</f>
        <v>0</v>
      </c>
      <c r="O107" s="15" t="n">
        <f aca="false">MAX(0,J107-IF('1. Your Debts'!$F$7&gt;0,MIN('1. Your Debts'!$F$7,J107),MIN(MAX(J107*'1. Your Debts'!$D$7,'1. Your Debts'!$E$7),J107)))</f>
        <v>0</v>
      </c>
      <c r="P107" s="15" t="n">
        <f aca="false">MAX(0,K107-IF('1. Your Debts'!$F$8&gt;0,MIN('1. Your Debts'!$F$8,K107),MIN(MAX(K107*'1. Your Debts'!$D$8,'1. Your Debts'!$E$8),K107)))</f>
        <v>0</v>
      </c>
      <c r="Q107" s="15" t="n">
        <f aca="false">MAX(0,L107-IF('1. Your Debts'!$F$9&gt;0,MIN('1. Your Debts'!$F$9,L107),MIN(MAX(L107*'1. Your Debts'!$D$9,'1. Your Debts'!$E$9),L107)))</f>
        <v>0</v>
      </c>
      <c r="R107" s="15" t="n">
        <f aca="false">M107-MIN(M107,MAX(0,G107-SUMPRODUCT(($M$8:$Q$8&lt;M$8)*M107:Q107)))</f>
        <v>0</v>
      </c>
      <c r="S107" s="15" t="n">
        <f aca="false">N107-MIN(N107,MAX(0,G107-SUMPRODUCT(($M$8:$Q$8&lt;N$8)*M107:Q107)))</f>
        <v>0</v>
      </c>
      <c r="T107" s="15" t="n">
        <f aca="false">O107-MIN(O107,MAX(0,G107-SUMPRODUCT(($M$8:$Q$8&lt;O$8)*M107:Q107)))</f>
        <v>0</v>
      </c>
      <c r="U107" s="15" t="n">
        <f aca="false">P107-MIN(P107,MAX(0,G107-SUMPRODUCT(($M$8:$Q$8&lt;P$8)*M107:Q107)))</f>
        <v>0</v>
      </c>
      <c r="V107" s="15" t="n">
        <f aca="false">Q107-MIN(Q107,MAX(0,G107-SUMPRODUCT(($M$8:$Q$8&lt;Q$8)*M107:Q107)))</f>
        <v>0</v>
      </c>
      <c r="W107" s="15" t="n">
        <f aca="false">(R106*'1. Your Debts'!$C$5+S106*'1. Your Debts'!$C$6+T106*'1. Your Debts'!$C$7+U106*'1. Your Debts'!$C$8+V106*'1. Your Debts'!$C$9)/12</f>
        <v>0</v>
      </c>
      <c r="X107" s="15" t="n">
        <f aca="false">Y106+W107+D107-Y107</f>
        <v>0</v>
      </c>
      <c r="Y107" s="15" t="n">
        <f aca="false">SUM(R107:V107)</f>
        <v>0</v>
      </c>
    </row>
    <row r="108" customFormat="false" ht="15" hidden="false" customHeight="false" outlineLevel="0" collapsed="false">
      <c r="A108" s="10" t="n">
        <v>98</v>
      </c>
      <c r="B108" s="15" t="n">
        <f aca="false">F107</f>
        <v>0</v>
      </c>
      <c r="C108" s="15" t="n">
        <f aca="false">IF(A108=$D$6,MIN(B108,$B$6),0)</f>
        <v>0</v>
      </c>
      <c r="D108" s="15" t="n">
        <f aca="false">IF(A108=$D$6,$B$6-C108,0)</f>
        <v>0</v>
      </c>
      <c r="E108" s="15" t="n">
        <f aca="false">MIN($H$6,MAX(0,$F$6-(B108-C108)),$J$6)</f>
        <v>0</v>
      </c>
      <c r="F108" s="15" t="n">
        <f aca="false">B108-C108+E108</f>
        <v>0</v>
      </c>
      <c r="G108" s="15" t="n">
        <f aca="false">$J$6-E108</f>
        <v>250</v>
      </c>
      <c r="H108" s="15" t="n">
        <f aca="false">R107*(1+'1. Your Debts'!$C$5/12)+IF($L$6=1,D108,0)</f>
        <v>0</v>
      </c>
      <c r="I108" s="15" t="n">
        <f aca="false">S107*(1+'1. Your Debts'!$C$6/12)+IF($L$6=2,D108,0)</f>
        <v>0</v>
      </c>
      <c r="J108" s="15" t="n">
        <f aca="false">T107*(1+'1. Your Debts'!$C$7/12)+IF($L$6=3,D108,0)</f>
        <v>0</v>
      </c>
      <c r="K108" s="15" t="n">
        <f aca="false">U107*(1+'1. Your Debts'!$C$8/12)+IF($L$6=4,D108,0)</f>
        <v>0</v>
      </c>
      <c r="L108" s="15" t="n">
        <f aca="false">V107*(1+'1. Your Debts'!$C$9/12)+IF($L$6=5,D108,0)</f>
        <v>0</v>
      </c>
      <c r="M108" s="15" t="n">
        <f aca="false">MAX(0,H108-IF('1. Your Debts'!$F$5&gt;0,MIN('1. Your Debts'!$F$5,H108),MIN(MAX(H108*'1. Your Debts'!$D$5,'1. Your Debts'!$E$5),H108)))</f>
        <v>0</v>
      </c>
      <c r="N108" s="15" t="n">
        <f aca="false">MAX(0,I108-IF('1. Your Debts'!$F$6&gt;0,MIN('1. Your Debts'!$F$6,I108),MIN(MAX(I108*'1. Your Debts'!$D$6,'1. Your Debts'!$E$6),I108)))</f>
        <v>0</v>
      </c>
      <c r="O108" s="15" t="n">
        <f aca="false">MAX(0,J108-IF('1. Your Debts'!$F$7&gt;0,MIN('1. Your Debts'!$F$7,J108),MIN(MAX(J108*'1. Your Debts'!$D$7,'1. Your Debts'!$E$7),J108)))</f>
        <v>0</v>
      </c>
      <c r="P108" s="15" t="n">
        <f aca="false">MAX(0,K108-IF('1. Your Debts'!$F$8&gt;0,MIN('1. Your Debts'!$F$8,K108),MIN(MAX(K108*'1. Your Debts'!$D$8,'1. Your Debts'!$E$8),K108)))</f>
        <v>0</v>
      </c>
      <c r="Q108" s="15" t="n">
        <f aca="false">MAX(0,L108-IF('1. Your Debts'!$F$9&gt;0,MIN('1. Your Debts'!$F$9,L108),MIN(MAX(L108*'1. Your Debts'!$D$9,'1. Your Debts'!$E$9),L108)))</f>
        <v>0</v>
      </c>
      <c r="R108" s="15" t="n">
        <f aca="false">M108-MIN(M108,MAX(0,G108-SUMPRODUCT(($M$8:$Q$8&lt;M$8)*M108:Q108)))</f>
        <v>0</v>
      </c>
      <c r="S108" s="15" t="n">
        <f aca="false">N108-MIN(N108,MAX(0,G108-SUMPRODUCT(($M$8:$Q$8&lt;N$8)*M108:Q108)))</f>
        <v>0</v>
      </c>
      <c r="T108" s="15" t="n">
        <f aca="false">O108-MIN(O108,MAX(0,G108-SUMPRODUCT(($M$8:$Q$8&lt;O$8)*M108:Q108)))</f>
        <v>0</v>
      </c>
      <c r="U108" s="15" t="n">
        <f aca="false">P108-MIN(P108,MAX(0,G108-SUMPRODUCT(($M$8:$Q$8&lt;P$8)*M108:Q108)))</f>
        <v>0</v>
      </c>
      <c r="V108" s="15" t="n">
        <f aca="false">Q108-MIN(Q108,MAX(0,G108-SUMPRODUCT(($M$8:$Q$8&lt;Q$8)*M108:Q108)))</f>
        <v>0</v>
      </c>
      <c r="W108" s="15" t="n">
        <f aca="false">(R107*'1. Your Debts'!$C$5+S107*'1. Your Debts'!$C$6+T107*'1. Your Debts'!$C$7+U107*'1. Your Debts'!$C$8+V107*'1. Your Debts'!$C$9)/12</f>
        <v>0</v>
      </c>
      <c r="X108" s="15" t="n">
        <f aca="false">Y107+W108+D108-Y108</f>
        <v>0</v>
      </c>
      <c r="Y108" s="15" t="n">
        <f aca="false">SUM(R108:V108)</f>
        <v>0</v>
      </c>
    </row>
    <row r="109" customFormat="false" ht="15" hidden="false" customHeight="false" outlineLevel="0" collapsed="false">
      <c r="A109" s="10" t="n">
        <v>99</v>
      </c>
      <c r="B109" s="15" t="n">
        <f aca="false">F108</f>
        <v>0</v>
      </c>
      <c r="C109" s="15" t="n">
        <f aca="false">IF(A109=$D$6,MIN(B109,$B$6),0)</f>
        <v>0</v>
      </c>
      <c r="D109" s="15" t="n">
        <f aca="false">IF(A109=$D$6,$B$6-C109,0)</f>
        <v>0</v>
      </c>
      <c r="E109" s="15" t="n">
        <f aca="false">MIN($H$6,MAX(0,$F$6-(B109-C109)),$J$6)</f>
        <v>0</v>
      </c>
      <c r="F109" s="15" t="n">
        <f aca="false">B109-C109+E109</f>
        <v>0</v>
      </c>
      <c r="G109" s="15" t="n">
        <f aca="false">$J$6-E109</f>
        <v>250</v>
      </c>
      <c r="H109" s="15" t="n">
        <f aca="false">R108*(1+'1. Your Debts'!$C$5/12)+IF($L$6=1,D109,0)</f>
        <v>0</v>
      </c>
      <c r="I109" s="15" t="n">
        <f aca="false">S108*(1+'1. Your Debts'!$C$6/12)+IF($L$6=2,D109,0)</f>
        <v>0</v>
      </c>
      <c r="J109" s="15" t="n">
        <f aca="false">T108*(1+'1. Your Debts'!$C$7/12)+IF($L$6=3,D109,0)</f>
        <v>0</v>
      </c>
      <c r="K109" s="15" t="n">
        <f aca="false">U108*(1+'1. Your Debts'!$C$8/12)+IF($L$6=4,D109,0)</f>
        <v>0</v>
      </c>
      <c r="L109" s="15" t="n">
        <f aca="false">V108*(1+'1. Your Debts'!$C$9/12)+IF($L$6=5,D109,0)</f>
        <v>0</v>
      </c>
      <c r="M109" s="15" t="n">
        <f aca="false">MAX(0,H109-IF('1. Your Debts'!$F$5&gt;0,MIN('1. Your Debts'!$F$5,H109),MIN(MAX(H109*'1. Your Debts'!$D$5,'1. Your Debts'!$E$5),H109)))</f>
        <v>0</v>
      </c>
      <c r="N109" s="15" t="n">
        <f aca="false">MAX(0,I109-IF('1. Your Debts'!$F$6&gt;0,MIN('1. Your Debts'!$F$6,I109),MIN(MAX(I109*'1. Your Debts'!$D$6,'1. Your Debts'!$E$6),I109)))</f>
        <v>0</v>
      </c>
      <c r="O109" s="15" t="n">
        <f aca="false">MAX(0,J109-IF('1. Your Debts'!$F$7&gt;0,MIN('1. Your Debts'!$F$7,J109),MIN(MAX(J109*'1. Your Debts'!$D$7,'1. Your Debts'!$E$7),J109)))</f>
        <v>0</v>
      </c>
      <c r="P109" s="15" t="n">
        <f aca="false">MAX(0,K109-IF('1. Your Debts'!$F$8&gt;0,MIN('1. Your Debts'!$F$8,K109),MIN(MAX(K109*'1. Your Debts'!$D$8,'1. Your Debts'!$E$8),K109)))</f>
        <v>0</v>
      </c>
      <c r="Q109" s="15" t="n">
        <f aca="false">MAX(0,L109-IF('1. Your Debts'!$F$9&gt;0,MIN('1. Your Debts'!$F$9,L109),MIN(MAX(L109*'1. Your Debts'!$D$9,'1. Your Debts'!$E$9),L109)))</f>
        <v>0</v>
      </c>
      <c r="R109" s="15" t="n">
        <f aca="false">M109-MIN(M109,MAX(0,G109-SUMPRODUCT(($M$8:$Q$8&lt;M$8)*M109:Q109)))</f>
        <v>0</v>
      </c>
      <c r="S109" s="15" t="n">
        <f aca="false">N109-MIN(N109,MAX(0,G109-SUMPRODUCT(($M$8:$Q$8&lt;N$8)*M109:Q109)))</f>
        <v>0</v>
      </c>
      <c r="T109" s="15" t="n">
        <f aca="false">O109-MIN(O109,MAX(0,G109-SUMPRODUCT(($M$8:$Q$8&lt;O$8)*M109:Q109)))</f>
        <v>0</v>
      </c>
      <c r="U109" s="15" t="n">
        <f aca="false">P109-MIN(P109,MAX(0,G109-SUMPRODUCT(($M$8:$Q$8&lt;P$8)*M109:Q109)))</f>
        <v>0</v>
      </c>
      <c r="V109" s="15" t="n">
        <f aca="false">Q109-MIN(Q109,MAX(0,G109-SUMPRODUCT(($M$8:$Q$8&lt;Q$8)*M109:Q109)))</f>
        <v>0</v>
      </c>
      <c r="W109" s="15" t="n">
        <f aca="false">(R108*'1. Your Debts'!$C$5+S108*'1. Your Debts'!$C$6+T108*'1. Your Debts'!$C$7+U108*'1. Your Debts'!$C$8+V108*'1. Your Debts'!$C$9)/12</f>
        <v>0</v>
      </c>
      <c r="X109" s="15" t="n">
        <f aca="false">Y108+W109+D109-Y109</f>
        <v>0</v>
      </c>
      <c r="Y109" s="15" t="n">
        <f aca="false">SUM(R109:V109)</f>
        <v>0</v>
      </c>
    </row>
    <row r="110" customFormat="false" ht="15" hidden="false" customHeight="false" outlineLevel="0" collapsed="false">
      <c r="A110" s="10" t="n">
        <v>100</v>
      </c>
      <c r="B110" s="15" t="n">
        <f aca="false">F109</f>
        <v>0</v>
      </c>
      <c r="C110" s="15" t="n">
        <f aca="false">IF(A110=$D$6,MIN(B110,$B$6),0)</f>
        <v>0</v>
      </c>
      <c r="D110" s="15" t="n">
        <f aca="false">IF(A110=$D$6,$B$6-C110,0)</f>
        <v>0</v>
      </c>
      <c r="E110" s="15" t="n">
        <f aca="false">MIN($H$6,MAX(0,$F$6-(B110-C110)),$J$6)</f>
        <v>0</v>
      </c>
      <c r="F110" s="15" t="n">
        <f aca="false">B110-C110+E110</f>
        <v>0</v>
      </c>
      <c r="G110" s="15" t="n">
        <f aca="false">$J$6-E110</f>
        <v>250</v>
      </c>
      <c r="H110" s="15" t="n">
        <f aca="false">R109*(1+'1. Your Debts'!$C$5/12)+IF($L$6=1,D110,0)</f>
        <v>0</v>
      </c>
      <c r="I110" s="15" t="n">
        <f aca="false">S109*(1+'1. Your Debts'!$C$6/12)+IF($L$6=2,D110,0)</f>
        <v>0</v>
      </c>
      <c r="J110" s="15" t="n">
        <f aca="false">T109*(1+'1. Your Debts'!$C$7/12)+IF($L$6=3,D110,0)</f>
        <v>0</v>
      </c>
      <c r="K110" s="15" t="n">
        <f aca="false">U109*(1+'1. Your Debts'!$C$8/12)+IF($L$6=4,D110,0)</f>
        <v>0</v>
      </c>
      <c r="L110" s="15" t="n">
        <f aca="false">V109*(1+'1. Your Debts'!$C$9/12)+IF($L$6=5,D110,0)</f>
        <v>0</v>
      </c>
      <c r="M110" s="15" t="n">
        <f aca="false">MAX(0,H110-IF('1. Your Debts'!$F$5&gt;0,MIN('1. Your Debts'!$F$5,H110),MIN(MAX(H110*'1. Your Debts'!$D$5,'1. Your Debts'!$E$5),H110)))</f>
        <v>0</v>
      </c>
      <c r="N110" s="15" t="n">
        <f aca="false">MAX(0,I110-IF('1. Your Debts'!$F$6&gt;0,MIN('1. Your Debts'!$F$6,I110),MIN(MAX(I110*'1. Your Debts'!$D$6,'1. Your Debts'!$E$6),I110)))</f>
        <v>0</v>
      </c>
      <c r="O110" s="15" t="n">
        <f aca="false">MAX(0,J110-IF('1. Your Debts'!$F$7&gt;0,MIN('1. Your Debts'!$F$7,J110),MIN(MAX(J110*'1. Your Debts'!$D$7,'1. Your Debts'!$E$7),J110)))</f>
        <v>0</v>
      </c>
      <c r="P110" s="15" t="n">
        <f aca="false">MAX(0,K110-IF('1. Your Debts'!$F$8&gt;0,MIN('1. Your Debts'!$F$8,K110),MIN(MAX(K110*'1. Your Debts'!$D$8,'1. Your Debts'!$E$8),K110)))</f>
        <v>0</v>
      </c>
      <c r="Q110" s="15" t="n">
        <f aca="false">MAX(0,L110-IF('1. Your Debts'!$F$9&gt;0,MIN('1. Your Debts'!$F$9,L110),MIN(MAX(L110*'1. Your Debts'!$D$9,'1. Your Debts'!$E$9),L110)))</f>
        <v>0</v>
      </c>
      <c r="R110" s="15" t="n">
        <f aca="false">M110-MIN(M110,MAX(0,G110-SUMPRODUCT(($M$8:$Q$8&lt;M$8)*M110:Q110)))</f>
        <v>0</v>
      </c>
      <c r="S110" s="15" t="n">
        <f aca="false">N110-MIN(N110,MAX(0,G110-SUMPRODUCT(($M$8:$Q$8&lt;N$8)*M110:Q110)))</f>
        <v>0</v>
      </c>
      <c r="T110" s="15" t="n">
        <f aca="false">O110-MIN(O110,MAX(0,G110-SUMPRODUCT(($M$8:$Q$8&lt;O$8)*M110:Q110)))</f>
        <v>0</v>
      </c>
      <c r="U110" s="15" t="n">
        <f aca="false">P110-MIN(P110,MAX(0,G110-SUMPRODUCT(($M$8:$Q$8&lt;P$8)*M110:Q110)))</f>
        <v>0</v>
      </c>
      <c r="V110" s="15" t="n">
        <f aca="false">Q110-MIN(Q110,MAX(0,G110-SUMPRODUCT(($M$8:$Q$8&lt;Q$8)*M110:Q110)))</f>
        <v>0</v>
      </c>
      <c r="W110" s="15" t="n">
        <f aca="false">(R109*'1. Your Debts'!$C$5+S109*'1. Your Debts'!$C$6+T109*'1. Your Debts'!$C$7+U109*'1. Your Debts'!$C$8+V109*'1. Your Debts'!$C$9)/12</f>
        <v>0</v>
      </c>
      <c r="X110" s="15" t="n">
        <f aca="false">Y109+W110+D110-Y110</f>
        <v>0</v>
      </c>
      <c r="Y110" s="15" t="n">
        <f aca="false">SUM(R110:V110)</f>
        <v>0</v>
      </c>
    </row>
    <row r="111" customFormat="false" ht="15" hidden="false" customHeight="false" outlineLevel="0" collapsed="false">
      <c r="A111" s="10" t="n">
        <v>101</v>
      </c>
      <c r="B111" s="15" t="n">
        <f aca="false">F110</f>
        <v>0</v>
      </c>
      <c r="C111" s="15" t="n">
        <f aca="false">IF(A111=$D$6,MIN(B111,$B$6),0)</f>
        <v>0</v>
      </c>
      <c r="D111" s="15" t="n">
        <f aca="false">IF(A111=$D$6,$B$6-C111,0)</f>
        <v>0</v>
      </c>
      <c r="E111" s="15" t="n">
        <f aca="false">MIN($H$6,MAX(0,$F$6-(B111-C111)),$J$6)</f>
        <v>0</v>
      </c>
      <c r="F111" s="15" t="n">
        <f aca="false">B111-C111+E111</f>
        <v>0</v>
      </c>
      <c r="G111" s="15" t="n">
        <f aca="false">$J$6-E111</f>
        <v>250</v>
      </c>
      <c r="H111" s="15" t="n">
        <f aca="false">R110*(1+'1. Your Debts'!$C$5/12)+IF($L$6=1,D111,0)</f>
        <v>0</v>
      </c>
      <c r="I111" s="15" t="n">
        <f aca="false">S110*(1+'1. Your Debts'!$C$6/12)+IF($L$6=2,D111,0)</f>
        <v>0</v>
      </c>
      <c r="J111" s="15" t="n">
        <f aca="false">T110*(1+'1. Your Debts'!$C$7/12)+IF($L$6=3,D111,0)</f>
        <v>0</v>
      </c>
      <c r="K111" s="15" t="n">
        <f aca="false">U110*(1+'1. Your Debts'!$C$8/12)+IF($L$6=4,D111,0)</f>
        <v>0</v>
      </c>
      <c r="L111" s="15" t="n">
        <f aca="false">V110*(1+'1. Your Debts'!$C$9/12)+IF($L$6=5,D111,0)</f>
        <v>0</v>
      </c>
      <c r="M111" s="15" t="n">
        <f aca="false">MAX(0,H111-IF('1. Your Debts'!$F$5&gt;0,MIN('1. Your Debts'!$F$5,H111),MIN(MAX(H111*'1. Your Debts'!$D$5,'1. Your Debts'!$E$5),H111)))</f>
        <v>0</v>
      </c>
      <c r="N111" s="15" t="n">
        <f aca="false">MAX(0,I111-IF('1. Your Debts'!$F$6&gt;0,MIN('1. Your Debts'!$F$6,I111),MIN(MAX(I111*'1. Your Debts'!$D$6,'1. Your Debts'!$E$6),I111)))</f>
        <v>0</v>
      </c>
      <c r="O111" s="15" t="n">
        <f aca="false">MAX(0,J111-IF('1. Your Debts'!$F$7&gt;0,MIN('1. Your Debts'!$F$7,J111),MIN(MAX(J111*'1. Your Debts'!$D$7,'1. Your Debts'!$E$7),J111)))</f>
        <v>0</v>
      </c>
      <c r="P111" s="15" t="n">
        <f aca="false">MAX(0,K111-IF('1. Your Debts'!$F$8&gt;0,MIN('1. Your Debts'!$F$8,K111),MIN(MAX(K111*'1. Your Debts'!$D$8,'1. Your Debts'!$E$8),K111)))</f>
        <v>0</v>
      </c>
      <c r="Q111" s="15" t="n">
        <f aca="false">MAX(0,L111-IF('1. Your Debts'!$F$9&gt;0,MIN('1. Your Debts'!$F$9,L111),MIN(MAX(L111*'1. Your Debts'!$D$9,'1. Your Debts'!$E$9),L111)))</f>
        <v>0</v>
      </c>
      <c r="R111" s="15" t="n">
        <f aca="false">M111-MIN(M111,MAX(0,G111-SUMPRODUCT(($M$8:$Q$8&lt;M$8)*M111:Q111)))</f>
        <v>0</v>
      </c>
      <c r="S111" s="15" t="n">
        <f aca="false">N111-MIN(N111,MAX(0,G111-SUMPRODUCT(($M$8:$Q$8&lt;N$8)*M111:Q111)))</f>
        <v>0</v>
      </c>
      <c r="T111" s="15" t="n">
        <f aca="false">O111-MIN(O111,MAX(0,G111-SUMPRODUCT(($M$8:$Q$8&lt;O$8)*M111:Q111)))</f>
        <v>0</v>
      </c>
      <c r="U111" s="15" t="n">
        <f aca="false">P111-MIN(P111,MAX(0,G111-SUMPRODUCT(($M$8:$Q$8&lt;P$8)*M111:Q111)))</f>
        <v>0</v>
      </c>
      <c r="V111" s="15" t="n">
        <f aca="false">Q111-MIN(Q111,MAX(0,G111-SUMPRODUCT(($M$8:$Q$8&lt;Q$8)*M111:Q111)))</f>
        <v>0</v>
      </c>
      <c r="W111" s="15" t="n">
        <f aca="false">(R110*'1. Your Debts'!$C$5+S110*'1. Your Debts'!$C$6+T110*'1. Your Debts'!$C$7+U110*'1. Your Debts'!$C$8+V110*'1. Your Debts'!$C$9)/12</f>
        <v>0</v>
      </c>
      <c r="X111" s="15" t="n">
        <f aca="false">Y110+W111+D111-Y111</f>
        <v>0</v>
      </c>
      <c r="Y111" s="15" t="n">
        <f aca="false">SUM(R111:V111)</f>
        <v>0</v>
      </c>
    </row>
    <row r="112" customFormat="false" ht="15" hidden="false" customHeight="false" outlineLevel="0" collapsed="false">
      <c r="A112" s="10" t="n">
        <v>102</v>
      </c>
      <c r="B112" s="15" t="n">
        <f aca="false">F111</f>
        <v>0</v>
      </c>
      <c r="C112" s="15" t="n">
        <f aca="false">IF(A112=$D$6,MIN(B112,$B$6),0)</f>
        <v>0</v>
      </c>
      <c r="D112" s="15" t="n">
        <f aca="false">IF(A112=$D$6,$B$6-C112,0)</f>
        <v>0</v>
      </c>
      <c r="E112" s="15" t="n">
        <f aca="false">MIN($H$6,MAX(0,$F$6-(B112-C112)),$J$6)</f>
        <v>0</v>
      </c>
      <c r="F112" s="15" t="n">
        <f aca="false">B112-C112+E112</f>
        <v>0</v>
      </c>
      <c r="G112" s="15" t="n">
        <f aca="false">$J$6-E112</f>
        <v>250</v>
      </c>
      <c r="H112" s="15" t="n">
        <f aca="false">R111*(1+'1. Your Debts'!$C$5/12)+IF($L$6=1,D112,0)</f>
        <v>0</v>
      </c>
      <c r="I112" s="15" t="n">
        <f aca="false">S111*(1+'1. Your Debts'!$C$6/12)+IF($L$6=2,D112,0)</f>
        <v>0</v>
      </c>
      <c r="J112" s="15" t="n">
        <f aca="false">T111*(1+'1. Your Debts'!$C$7/12)+IF($L$6=3,D112,0)</f>
        <v>0</v>
      </c>
      <c r="K112" s="15" t="n">
        <f aca="false">U111*(1+'1. Your Debts'!$C$8/12)+IF($L$6=4,D112,0)</f>
        <v>0</v>
      </c>
      <c r="L112" s="15" t="n">
        <f aca="false">V111*(1+'1. Your Debts'!$C$9/12)+IF($L$6=5,D112,0)</f>
        <v>0</v>
      </c>
      <c r="M112" s="15" t="n">
        <f aca="false">MAX(0,H112-IF('1. Your Debts'!$F$5&gt;0,MIN('1. Your Debts'!$F$5,H112),MIN(MAX(H112*'1. Your Debts'!$D$5,'1. Your Debts'!$E$5),H112)))</f>
        <v>0</v>
      </c>
      <c r="N112" s="15" t="n">
        <f aca="false">MAX(0,I112-IF('1. Your Debts'!$F$6&gt;0,MIN('1. Your Debts'!$F$6,I112),MIN(MAX(I112*'1. Your Debts'!$D$6,'1. Your Debts'!$E$6),I112)))</f>
        <v>0</v>
      </c>
      <c r="O112" s="15" t="n">
        <f aca="false">MAX(0,J112-IF('1. Your Debts'!$F$7&gt;0,MIN('1. Your Debts'!$F$7,J112),MIN(MAX(J112*'1. Your Debts'!$D$7,'1. Your Debts'!$E$7),J112)))</f>
        <v>0</v>
      </c>
      <c r="P112" s="15" t="n">
        <f aca="false">MAX(0,K112-IF('1. Your Debts'!$F$8&gt;0,MIN('1. Your Debts'!$F$8,K112),MIN(MAX(K112*'1. Your Debts'!$D$8,'1. Your Debts'!$E$8),K112)))</f>
        <v>0</v>
      </c>
      <c r="Q112" s="15" t="n">
        <f aca="false">MAX(0,L112-IF('1. Your Debts'!$F$9&gt;0,MIN('1. Your Debts'!$F$9,L112),MIN(MAX(L112*'1. Your Debts'!$D$9,'1. Your Debts'!$E$9),L112)))</f>
        <v>0</v>
      </c>
      <c r="R112" s="15" t="n">
        <f aca="false">M112-MIN(M112,MAX(0,G112-SUMPRODUCT(($M$8:$Q$8&lt;M$8)*M112:Q112)))</f>
        <v>0</v>
      </c>
      <c r="S112" s="15" t="n">
        <f aca="false">N112-MIN(N112,MAX(0,G112-SUMPRODUCT(($M$8:$Q$8&lt;N$8)*M112:Q112)))</f>
        <v>0</v>
      </c>
      <c r="T112" s="15" t="n">
        <f aca="false">O112-MIN(O112,MAX(0,G112-SUMPRODUCT(($M$8:$Q$8&lt;O$8)*M112:Q112)))</f>
        <v>0</v>
      </c>
      <c r="U112" s="15" t="n">
        <f aca="false">P112-MIN(P112,MAX(0,G112-SUMPRODUCT(($M$8:$Q$8&lt;P$8)*M112:Q112)))</f>
        <v>0</v>
      </c>
      <c r="V112" s="15" t="n">
        <f aca="false">Q112-MIN(Q112,MAX(0,G112-SUMPRODUCT(($M$8:$Q$8&lt;Q$8)*M112:Q112)))</f>
        <v>0</v>
      </c>
      <c r="W112" s="15" t="n">
        <f aca="false">(R111*'1. Your Debts'!$C$5+S111*'1. Your Debts'!$C$6+T111*'1. Your Debts'!$C$7+U111*'1. Your Debts'!$C$8+V111*'1. Your Debts'!$C$9)/12</f>
        <v>0</v>
      </c>
      <c r="X112" s="15" t="n">
        <f aca="false">Y111+W112+D112-Y112</f>
        <v>0</v>
      </c>
      <c r="Y112" s="15" t="n">
        <f aca="false">SUM(R112:V112)</f>
        <v>0</v>
      </c>
    </row>
    <row r="113" customFormat="false" ht="15" hidden="false" customHeight="false" outlineLevel="0" collapsed="false">
      <c r="A113" s="10" t="n">
        <v>103</v>
      </c>
      <c r="B113" s="15" t="n">
        <f aca="false">F112</f>
        <v>0</v>
      </c>
      <c r="C113" s="15" t="n">
        <f aca="false">IF(A113=$D$6,MIN(B113,$B$6),0)</f>
        <v>0</v>
      </c>
      <c r="D113" s="15" t="n">
        <f aca="false">IF(A113=$D$6,$B$6-C113,0)</f>
        <v>0</v>
      </c>
      <c r="E113" s="15" t="n">
        <f aca="false">MIN($H$6,MAX(0,$F$6-(B113-C113)),$J$6)</f>
        <v>0</v>
      </c>
      <c r="F113" s="15" t="n">
        <f aca="false">B113-C113+E113</f>
        <v>0</v>
      </c>
      <c r="G113" s="15" t="n">
        <f aca="false">$J$6-E113</f>
        <v>250</v>
      </c>
      <c r="H113" s="15" t="n">
        <f aca="false">R112*(1+'1. Your Debts'!$C$5/12)+IF($L$6=1,D113,0)</f>
        <v>0</v>
      </c>
      <c r="I113" s="15" t="n">
        <f aca="false">S112*(1+'1. Your Debts'!$C$6/12)+IF($L$6=2,D113,0)</f>
        <v>0</v>
      </c>
      <c r="J113" s="15" t="n">
        <f aca="false">T112*(1+'1. Your Debts'!$C$7/12)+IF($L$6=3,D113,0)</f>
        <v>0</v>
      </c>
      <c r="K113" s="15" t="n">
        <f aca="false">U112*(1+'1. Your Debts'!$C$8/12)+IF($L$6=4,D113,0)</f>
        <v>0</v>
      </c>
      <c r="L113" s="15" t="n">
        <f aca="false">V112*(1+'1. Your Debts'!$C$9/12)+IF($L$6=5,D113,0)</f>
        <v>0</v>
      </c>
      <c r="M113" s="15" t="n">
        <f aca="false">MAX(0,H113-IF('1. Your Debts'!$F$5&gt;0,MIN('1. Your Debts'!$F$5,H113),MIN(MAX(H113*'1. Your Debts'!$D$5,'1. Your Debts'!$E$5),H113)))</f>
        <v>0</v>
      </c>
      <c r="N113" s="15" t="n">
        <f aca="false">MAX(0,I113-IF('1. Your Debts'!$F$6&gt;0,MIN('1. Your Debts'!$F$6,I113),MIN(MAX(I113*'1. Your Debts'!$D$6,'1. Your Debts'!$E$6),I113)))</f>
        <v>0</v>
      </c>
      <c r="O113" s="15" t="n">
        <f aca="false">MAX(0,J113-IF('1. Your Debts'!$F$7&gt;0,MIN('1. Your Debts'!$F$7,J113),MIN(MAX(J113*'1. Your Debts'!$D$7,'1. Your Debts'!$E$7),J113)))</f>
        <v>0</v>
      </c>
      <c r="P113" s="15" t="n">
        <f aca="false">MAX(0,K113-IF('1. Your Debts'!$F$8&gt;0,MIN('1. Your Debts'!$F$8,K113),MIN(MAX(K113*'1. Your Debts'!$D$8,'1. Your Debts'!$E$8),K113)))</f>
        <v>0</v>
      </c>
      <c r="Q113" s="15" t="n">
        <f aca="false">MAX(0,L113-IF('1. Your Debts'!$F$9&gt;0,MIN('1. Your Debts'!$F$9,L113),MIN(MAX(L113*'1. Your Debts'!$D$9,'1. Your Debts'!$E$9),L113)))</f>
        <v>0</v>
      </c>
      <c r="R113" s="15" t="n">
        <f aca="false">M113-MIN(M113,MAX(0,G113-SUMPRODUCT(($M$8:$Q$8&lt;M$8)*M113:Q113)))</f>
        <v>0</v>
      </c>
      <c r="S113" s="15" t="n">
        <f aca="false">N113-MIN(N113,MAX(0,G113-SUMPRODUCT(($M$8:$Q$8&lt;N$8)*M113:Q113)))</f>
        <v>0</v>
      </c>
      <c r="T113" s="15" t="n">
        <f aca="false">O113-MIN(O113,MAX(0,G113-SUMPRODUCT(($M$8:$Q$8&lt;O$8)*M113:Q113)))</f>
        <v>0</v>
      </c>
      <c r="U113" s="15" t="n">
        <f aca="false">P113-MIN(P113,MAX(0,G113-SUMPRODUCT(($M$8:$Q$8&lt;P$8)*M113:Q113)))</f>
        <v>0</v>
      </c>
      <c r="V113" s="15" t="n">
        <f aca="false">Q113-MIN(Q113,MAX(0,G113-SUMPRODUCT(($M$8:$Q$8&lt;Q$8)*M113:Q113)))</f>
        <v>0</v>
      </c>
      <c r="W113" s="15" t="n">
        <f aca="false">(R112*'1. Your Debts'!$C$5+S112*'1. Your Debts'!$C$6+T112*'1. Your Debts'!$C$7+U112*'1. Your Debts'!$C$8+V112*'1. Your Debts'!$C$9)/12</f>
        <v>0</v>
      </c>
      <c r="X113" s="15" t="n">
        <f aca="false">Y112+W113+D113-Y113</f>
        <v>0</v>
      </c>
      <c r="Y113" s="15" t="n">
        <f aca="false">SUM(R113:V113)</f>
        <v>0</v>
      </c>
    </row>
    <row r="114" customFormat="false" ht="15" hidden="false" customHeight="false" outlineLevel="0" collapsed="false">
      <c r="A114" s="10" t="n">
        <v>104</v>
      </c>
      <c r="B114" s="15" t="n">
        <f aca="false">F113</f>
        <v>0</v>
      </c>
      <c r="C114" s="15" t="n">
        <f aca="false">IF(A114=$D$6,MIN(B114,$B$6),0)</f>
        <v>0</v>
      </c>
      <c r="D114" s="15" t="n">
        <f aca="false">IF(A114=$D$6,$B$6-C114,0)</f>
        <v>0</v>
      </c>
      <c r="E114" s="15" t="n">
        <f aca="false">MIN($H$6,MAX(0,$F$6-(B114-C114)),$J$6)</f>
        <v>0</v>
      </c>
      <c r="F114" s="15" t="n">
        <f aca="false">B114-C114+E114</f>
        <v>0</v>
      </c>
      <c r="G114" s="15" t="n">
        <f aca="false">$J$6-E114</f>
        <v>250</v>
      </c>
      <c r="H114" s="15" t="n">
        <f aca="false">R113*(1+'1. Your Debts'!$C$5/12)+IF($L$6=1,D114,0)</f>
        <v>0</v>
      </c>
      <c r="I114" s="15" t="n">
        <f aca="false">S113*(1+'1. Your Debts'!$C$6/12)+IF($L$6=2,D114,0)</f>
        <v>0</v>
      </c>
      <c r="J114" s="15" t="n">
        <f aca="false">T113*(1+'1. Your Debts'!$C$7/12)+IF($L$6=3,D114,0)</f>
        <v>0</v>
      </c>
      <c r="K114" s="15" t="n">
        <f aca="false">U113*(1+'1. Your Debts'!$C$8/12)+IF($L$6=4,D114,0)</f>
        <v>0</v>
      </c>
      <c r="L114" s="15" t="n">
        <f aca="false">V113*(1+'1. Your Debts'!$C$9/12)+IF($L$6=5,D114,0)</f>
        <v>0</v>
      </c>
      <c r="M114" s="15" t="n">
        <f aca="false">MAX(0,H114-IF('1. Your Debts'!$F$5&gt;0,MIN('1. Your Debts'!$F$5,H114),MIN(MAX(H114*'1. Your Debts'!$D$5,'1. Your Debts'!$E$5),H114)))</f>
        <v>0</v>
      </c>
      <c r="N114" s="15" t="n">
        <f aca="false">MAX(0,I114-IF('1. Your Debts'!$F$6&gt;0,MIN('1. Your Debts'!$F$6,I114),MIN(MAX(I114*'1. Your Debts'!$D$6,'1. Your Debts'!$E$6),I114)))</f>
        <v>0</v>
      </c>
      <c r="O114" s="15" t="n">
        <f aca="false">MAX(0,J114-IF('1. Your Debts'!$F$7&gt;0,MIN('1. Your Debts'!$F$7,J114),MIN(MAX(J114*'1. Your Debts'!$D$7,'1. Your Debts'!$E$7),J114)))</f>
        <v>0</v>
      </c>
      <c r="P114" s="15" t="n">
        <f aca="false">MAX(0,K114-IF('1. Your Debts'!$F$8&gt;0,MIN('1. Your Debts'!$F$8,K114),MIN(MAX(K114*'1. Your Debts'!$D$8,'1. Your Debts'!$E$8),K114)))</f>
        <v>0</v>
      </c>
      <c r="Q114" s="15" t="n">
        <f aca="false">MAX(0,L114-IF('1. Your Debts'!$F$9&gt;0,MIN('1. Your Debts'!$F$9,L114),MIN(MAX(L114*'1. Your Debts'!$D$9,'1. Your Debts'!$E$9),L114)))</f>
        <v>0</v>
      </c>
      <c r="R114" s="15" t="n">
        <f aca="false">M114-MIN(M114,MAX(0,G114-SUMPRODUCT(($M$8:$Q$8&lt;M$8)*M114:Q114)))</f>
        <v>0</v>
      </c>
      <c r="S114" s="15" t="n">
        <f aca="false">N114-MIN(N114,MAX(0,G114-SUMPRODUCT(($M$8:$Q$8&lt;N$8)*M114:Q114)))</f>
        <v>0</v>
      </c>
      <c r="T114" s="15" t="n">
        <f aca="false">O114-MIN(O114,MAX(0,G114-SUMPRODUCT(($M$8:$Q$8&lt;O$8)*M114:Q114)))</f>
        <v>0</v>
      </c>
      <c r="U114" s="15" t="n">
        <f aca="false">P114-MIN(P114,MAX(0,G114-SUMPRODUCT(($M$8:$Q$8&lt;P$8)*M114:Q114)))</f>
        <v>0</v>
      </c>
      <c r="V114" s="15" t="n">
        <f aca="false">Q114-MIN(Q114,MAX(0,G114-SUMPRODUCT(($M$8:$Q$8&lt;Q$8)*M114:Q114)))</f>
        <v>0</v>
      </c>
      <c r="W114" s="15" t="n">
        <f aca="false">(R113*'1. Your Debts'!$C$5+S113*'1. Your Debts'!$C$6+T113*'1. Your Debts'!$C$7+U113*'1. Your Debts'!$C$8+V113*'1. Your Debts'!$C$9)/12</f>
        <v>0</v>
      </c>
      <c r="X114" s="15" t="n">
        <f aca="false">Y113+W114+D114-Y114</f>
        <v>0</v>
      </c>
      <c r="Y114" s="15" t="n">
        <f aca="false">SUM(R114:V114)</f>
        <v>0</v>
      </c>
    </row>
    <row r="115" customFormat="false" ht="15" hidden="false" customHeight="false" outlineLevel="0" collapsed="false">
      <c r="A115" s="10" t="n">
        <v>105</v>
      </c>
      <c r="B115" s="15" t="n">
        <f aca="false">F114</f>
        <v>0</v>
      </c>
      <c r="C115" s="15" t="n">
        <f aca="false">IF(A115=$D$6,MIN(B115,$B$6),0)</f>
        <v>0</v>
      </c>
      <c r="D115" s="15" t="n">
        <f aca="false">IF(A115=$D$6,$B$6-C115,0)</f>
        <v>0</v>
      </c>
      <c r="E115" s="15" t="n">
        <f aca="false">MIN($H$6,MAX(0,$F$6-(B115-C115)),$J$6)</f>
        <v>0</v>
      </c>
      <c r="F115" s="15" t="n">
        <f aca="false">B115-C115+E115</f>
        <v>0</v>
      </c>
      <c r="G115" s="15" t="n">
        <f aca="false">$J$6-E115</f>
        <v>250</v>
      </c>
      <c r="H115" s="15" t="n">
        <f aca="false">R114*(1+'1. Your Debts'!$C$5/12)+IF($L$6=1,D115,0)</f>
        <v>0</v>
      </c>
      <c r="I115" s="15" t="n">
        <f aca="false">S114*(1+'1. Your Debts'!$C$6/12)+IF($L$6=2,D115,0)</f>
        <v>0</v>
      </c>
      <c r="J115" s="15" t="n">
        <f aca="false">T114*(1+'1. Your Debts'!$C$7/12)+IF($L$6=3,D115,0)</f>
        <v>0</v>
      </c>
      <c r="K115" s="15" t="n">
        <f aca="false">U114*(1+'1. Your Debts'!$C$8/12)+IF($L$6=4,D115,0)</f>
        <v>0</v>
      </c>
      <c r="L115" s="15" t="n">
        <f aca="false">V114*(1+'1. Your Debts'!$C$9/12)+IF($L$6=5,D115,0)</f>
        <v>0</v>
      </c>
      <c r="M115" s="15" t="n">
        <f aca="false">MAX(0,H115-IF('1. Your Debts'!$F$5&gt;0,MIN('1. Your Debts'!$F$5,H115),MIN(MAX(H115*'1. Your Debts'!$D$5,'1. Your Debts'!$E$5),H115)))</f>
        <v>0</v>
      </c>
      <c r="N115" s="15" t="n">
        <f aca="false">MAX(0,I115-IF('1. Your Debts'!$F$6&gt;0,MIN('1. Your Debts'!$F$6,I115),MIN(MAX(I115*'1. Your Debts'!$D$6,'1. Your Debts'!$E$6),I115)))</f>
        <v>0</v>
      </c>
      <c r="O115" s="15" t="n">
        <f aca="false">MAX(0,J115-IF('1. Your Debts'!$F$7&gt;0,MIN('1. Your Debts'!$F$7,J115),MIN(MAX(J115*'1. Your Debts'!$D$7,'1. Your Debts'!$E$7),J115)))</f>
        <v>0</v>
      </c>
      <c r="P115" s="15" t="n">
        <f aca="false">MAX(0,K115-IF('1. Your Debts'!$F$8&gt;0,MIN('1. Your Debts'!$F$8,K115),MIN(MAX(K115*'1. Your Debts'!$D$8,'1. Your Debts'!$E$8),K115)))</f>
        <v>0</v>
      </c>
      <c r="Q115" s="15" t="n">
        <f aca="false">MAX(0,L115-IF('1. Your Debts'!$F$9&gt;0,MIN('1. Your Debts'!$F$9,L115),MIN(MAX(L115*'1. Your Debts'!$D$9,'1. Your Debts'!$E$9),L115)))</f>
        <v>0</v>
      </c>
      <c r="R115" s="15" t="n">
        <f aca="false">M115-MIN(M115,MAX(0,G115-SUMPRODUCT(($M$8:$Q$8&lt;M$8)*M115:Q115)))</f>
        <v>0</v>
      </c>
      <c r="S115" s="15" t="n">
        <f aca="false">N115-MIN(N115,MAX(0,G115-SUMPRODUCT(($M$8:$Q$8&lt;N$8)*M115:Q115)))</f>
        <v>0</v>
      </c>
      <c r="T115" s="15" t="n">
        <f aca="false">O115-MIN(O115,MAX(0,G115-SUMPRODUCT(($M$8:$Q$8&lt;O$8)*M115:Q115)))</f>
        <v>0</v>
      </c>
      <c r="U115" s="15" t="n">
        <f aca="false">P115-MIN(P115,MAX(0,G115-SUMPRODUCT(($M$8:$Q$8&lt;P$8)*M115:Q115)))</f>
        <v>0</v>
      </c>
      <c r="V115" s="15" t="n">
        <f aca="false">Q115-MIN(Q115,MAX(0,G115-SUMPRODUCT(($M$8:$Q$8&lt;Q$8)*M115:Q115)))</f>
        <v>0</v>
      </c>
      <c r="W115" s="15" t="n">
        <f aca="false">(R114*'1. Your Debts'!$C$5+S114*'1. Your Debts'!$C$6+T114*'1. Your Debts'!$C$7+U114*'1. Your Debts'!$C$8+V114*'1. Your Debts'!$C$9)/12</f>
        <v>0</v>
      </c>
      <c r="X115" s="15" t="n">
        <f aca="false">Y114+W115+D115-Y115</f>
        <v>0</v>
      </c>
      <c r="Y115" s="15" t="n">
        <f aca="false">SUM(R115:V115)</f>
        <v>0</v>
      </c>
    </row>
    <row r="116" customFormat="false" ht="15" hidden="false" customHeight="false" outlineLevel="0" collapsed="false">
      <c r="A116" s="10" t="n">
        <v>106</v>
      </c>
      <c r="B116" s="15" t="n">
        <f aca="false">F115</f>
        <v>0</v>
      </c>
      <c r="C116" s="15" t="n">
        <f aca="false">IF(A116=$D$6,MIN(B116,$B$6),0)</f>
        <v>0</v>
      </c>
      <c r="D116" s="15" t="n">
        <f aca="false">IF(A116=$D$6,$B$6-C116,0)</f>
        <v>0</v>
      </c>
      <c r="E116" s="15" t="n">
        <f aca="false">MIN($H$6,MAX(0,$F$6-(B116-C116)),$J$6)</f>
        <v>0</v>
      </c>
      <c r="F116" s="15" t="n">
        <f aca="false">B116-C116+E116</f>
        <v>0</v>
      </c>
      <c r="G116" s="15" t="n">
        <f aca="false">$J$6-E116</f>
        <v>250</v>
      </c>
      <c r="H116" s="15" t="n">
        <f aca="false">R115*(1+'1. Your Debts'!$C$5/12)+IF($L$6=1,D116,0)</f>
        <v>0</v>
      </c>
      <c r="I116" s="15" t="n">
        <f aca="false">S115*(1+'1. Your Debts'!$C$6/12)+IF($L$6=2,D116,0)</f>
        <v>0</v>
      </c>
      <c r="J116" s="15" t="n">
        <f aca="false">T115*(1+'1. Your Debts'!$C$7/12)+IF($L$6=3,D116,0)</f>
        <v>0</v>
      </c>
      <c r="K116" s="15" t="n">
        <f aca="false">U115*(1+'1. Your Debts'!$C$8/12)+IF($L$6=4,D116,0)</f>
        <v>0</v>
      </c>
      <c r="L116" s="15" t="n">
        <f aca="false">V115*(1+'1. Your Debts'!$C$9/12)+IF($L$6=5,D116,0)</f>
        <v>0</v>
      </c>
      <c r="M116" s="15" t="n">
        <f aca="false">MAX(0,H116-IF('1. Your Debts'!$F$5&gt;0,MIN('1. Your Debts'!$F$5,H116),MIN(MAX(H116*'1. Your Debts'!$D$5,'1. Your Debts'!$E$5),H116)))</f>
        <v>0</v>
      </c>
      <c r="N116" s="15" t="n">
        <f aca="false">MAX(0,I116-IF('1. Your Debts'!$F$6&gt;0,MIN('1. Your Debts'!$F$6,I116),MIN(MAX(I116*'1. Your Debts'!$D$6,'1. Your Debts'!$E$6),I116)))</f>
        <v>0</v>
      </c>
      <c r="O116" s="15" t="n">
        <f aca="false">MAX(0,J116-IF('1. Your Debts'!$F$7&gt;0,MIN('1. Your Debts'!$F$7,J116),MIN(MAX(J116*'1. Your Debts'!$D$7,'1. Your Debts'!$E$7),J116)))</f>
        <v>0</v>
      </c>
      <c r="P116" s="15" t="n">
        <f aca="false">MAX(0,K116-IF('1. Your Debts'!$F$8&gt;0,MIN('1. Your Debts'!$F$8,K116),MIN(MAX(K116*'1. Your Debts'!$D$8,'1. Your Debts'!$E$8),K116)))</f>
        <v>0</v>
      </c>
      <c r="Q116" s="15" t="n">
        <f aca="false">MAX(0,L116-IF('1. Your Debts'!$F$9&gt;0,MIN('1. Your Debts'!$F$9,L116),MIN(MAX(L116*'1. Your Debts'!$D$9,'1. Your Debts'!$E$9),L116)))</f>
        <v>0</v>
      </c>
      <c r="R116" s="15" t="n">
        <f aca="false">M116-MIN(M116,MAX(0,G116-SUMPRODUCT(($M$8:$Q$8&lt;M$8)*M116:Q116)))</f>
        <v>0</v>
      </c>
      <c r="S116" s="15" t="n">
        <f aca="false">N116-MIN(N116,MAX(0,G116-SUMPRODUCT(($M$8:$Q$8&lt;N$8)*M116:Q116)))</f>
        <v>0</v>
      </c>
      <c r="T116" s="15" t="n">
        <f aca="false">O116-MIN(O116,MAX(0,G116-SUMPRODUCT(($M$8:$Q$8&lt;O$8)*M116:Q116)))</f>
        <v>0</v>
      </c>
      <c r="U116" s="15" t="n">
        <f aca="false">P116-MIN(P116,MAX(0,G116-SUMPRODUCT(($M$8:$Q$8&lt;P$8)*M116:Q116)))</f>
        <v>0</v>
      </c>
      <c r="V116" s="15" t="n">
        <f aca="false">Q116-MIN(Q116,MAX(0,G116-SUMPRODUCT(($M$8:$Q$8&lt;Q$8)*M116:Q116)))</f>
        <v>0</v>
      </c>
      <c r="W116" s="15" t="n">
        <f aca="false">(R115*'1. Your Debts'!$C$5+S115*'1. Your Debts'!$C$6+T115*'1. Your Debts'!$C$7+U115*'1. Your Debts'!$C$8+V115*'1. Your Debts'!$C$9)/12</f>
        <v>0</v>
      </c>
      <c r="X116" s="15" t="n">
        <f aca="false">Y115+W116+D116-Y116</f>
        <v>0</v>
      </c>
      <c r="Y116" s="15" t="n">
        <f aca="false">SUM(R116:V116)</f>
        <v>0</v>
      </c>
    </row>
    <row r="117" customFormat="false" ht="15" hidden="false" customHeight="false" outlineLevel="0" collapsed="false">
      <c r="A117" s="10" t="n">
        <v>107</v>
      </c>
      <c r="B117" s="15" t="n">
        <f aca="false">F116</f>
        <v>0</v>
      </c>
      <c r="C117" s="15" t="n">
        <f aca="false">IF(A117=$D$6,MIN(B117,$B$6),0)</f>
        <v>0</v>
      </c>
      <c r="D117" s="15" t="n">
        <f aca="false">IF(A117=$D$6,$B$6-C117,0)</f>
        <v>0</v>
      </c>
      <c r="E117" s="15" t="n">
        <f aca="false">MIN($H$6,MAX(0,$F$6-(B117-C117)),$J$6)</f>
        <v>0</v>
      </c>
      <c r="F117" s="15" t="n">
        <f aca="false">B117-C117+E117</f>
        <v>0</v>
      </c>
      <c r="G117" s="15" t="n">
        <f aca="false">$J$6-E117</f>
        <v>250</v>
      </c>
      <c r="H117" s="15" t="n">
        <f aca="false">R116*(1+'1. Your Debts'!$C$5/12)+IF($L$6=1,D117,0)</f>
        <v>0</v>
      </c>
      <c r="I117" s="15" t="n">
        <f aca="false">S116*(1+'1. Your Debts'!$C$6/12)+IF($L$6=2,D117,0)</f>
        <v>0</v>
      </c>
      <c r="J117" s="15" t="n">
        <f aca="false">T116*(1+'1. Your Debts'!$C$7/12)+IF($L$6=3,D117,0)</f>
        <v>0</v>
      </c>
      <c r="K117" s="15" t="n">
        <f aca="false">U116*(1+'1. Your Debts'!$C$8/12)+IF($L$6=4,D117,0)</f>
        <v>0</v>
      </c>
      <c r="L117" s="15" t="n">
        <f aca="false">V116*(1+'1. Your Debts'!$C$9/12)+IF($L$6=5,D117,0)</f>
        <v>0</v>
      </c>
      <c r="M117" s="15" t="n">
        <f aca="false">MAX(0,H117-IF('1. Your Debts'!$F$5&gt;0,MIN('1. Your Debts'!$F$5,H117),MIN(MAX(H117*'1. Your Debts'!$D$5,'1. Your Debts'!$E$5),H117)))</f>
        <v>0</v>
      </c>
      <c r="N117" s="15" t="n">
        <f aca="false">MAX(0,I117-IF('1. Your Debts'!$F$6&gt;0,MIN('1. Your Debts'!$F$6,I117),MIN(MAX(I117*'1. Your Debts'!$D$6,'1. Your Debts'!$E$6),I117)))</f>
        <v>0</v>
      </c>
      <c r="O117" s="15" t="n">
        <f aca="false">MAX(0,J117-IF('1. Your Debts'!$F$7&gt;0,MIN('1. Your Debts'!$F$7,J117),MIN(MAX(J117*'1. Your Debts'!$D$7,'1. Your Debts'!$E$7),J117)))</f>
        <v>0</v>
      </c>
      <c r="P117" s="15" t="n">
        <f aca="false">MAX(0,K117-IF('1. Your Debts'!$F$8&gt;0,MIN('1. Your Debts'!$F$8,K117),MIN(MAX(K117*'1. Your Debts'!$D$8,'1. Your Debts'!$E$8),K117)))</f>
        <v>0</v>
      </c>
      <c r="Q117" s="15" t="n">
        <f aca="false">MAX(0,L117-IF('1. Your Debts'!$F$9&gt;0,MIN('1. Your Debts'!$F$9,L117),MIN(MAX(L117*'1. Your Debts'!$D$9,'1. Your Debts'!$E$9),L117)))</f>
        <v>0</v>
      </c>
      <c r="R117" s="15" t="n">
        <f aca="false">M117-MIN(M117,MAX(0,G117-SUMPRODUCT(($M$8:$Q$8&lt;M$8)*M117:Q117)))</f>
        <v>0</v>
      </c>
      <c r="S117" s="15" t="n">
        <f aca="false">N117-MIN(N117,MAX(0,G117-SUMPRODUCT(($M$8:$Q$8&lt;N$8)*M117:Q117)))</f>
        <v>0</v>
      </c>
      <c r="T117" s="15" t="n">
        <f aca="false">O117-MIN(O117,MAX(0,G117-SUMPRODUCT(($M$8:$Q$8&lt;O$8)*M117:Q117)))</f>
        <v>0</v>
      </c>
      <c r="U117" s="15" t="n">
        <f aca="false">P117-MIN(P117,MAX(0,G117-SUMPRODUCT(($M$8:$Q$8&lt;P$8)*M117:Q117)))</f>
        <v>0</v>
      </c>
      <c r="V117" s="15" t="n">
        <f aca="false">Q117-MIN(Q117,MAX(0,G117-SUMPRODUCT(($M$8:$Q$8&lt;Q$8)*M117:Q117)))</f>
        <v>0</v>
      </c>
      <c r="W117" s="15" t="n">
        <f aca="false">(R116*'1. Your Debts'!$C$5+S116*'1. Your Debts'!$C$6+T116*'1. Your Debts'!$C$7+U116*'1. Your Debts'!$C$8+V116*'1. Your Debts'!$C$9)/12</f>
        <v>0</v>
      </c>
      <c r="X117" s="15" t="n">
        <f aca="false">Y116+W117+D117-Y117</f>
        <v>0</v>
      </c>
      <c r="Y117" s="15" t="n">
        <f aca="false">SUM(R117:V117)</f>
        <v>0</v>
      </c>
    </row>
    <row r="118" customFormat="false" ht="15" hidden="false" customHeight="false" outlineLevel="0" collapsed="false">
      <c r="A118" s="10" t="n">
        <v>108</v>
      </c>
      <c r="B118" s="15" t="n">
        <f aca="false">F117</f>
        <v>0</v>
      </c>
      <c r="C118" s="15" t="n">
        <f aca="false">IF(A118=$D$6,MIN(B118,$B$6),0)</f>
        <v>0</v>
      </c>
      <c r="D118" s="15" t="n">
        <f aca="false">IF(A118=$D$6,$B$6-C118,0)</f>
        <v>0</v>
      </c>
      <c r="E118" s="15" t="n">
        <f aca="false">MIN($H$6,MAX(0,$F$6-(B118-C118)),$J$6)</f>
        <v>0</v>
      </c>
      <c r="F118" s="15" t="n">
        <f aca="false">B118-C118+E118</f>
        <v>0</v>
      </c>
      <c r="G118" s="15" t="n">
        <f aca="false">$J$6-E118</f>
        <v>250</v>
      </c>
      <c r="H118" s="15" t="n">
        <f aca="false">R117*(1+'1. Your Debts'!$C$5/12)+IF($L$6=1,D118,0)</f>
        <v>0</v>
      </c>
      <c r="I118" s="15" t="n">
        <f aca="false">S117*(1+'1. Your Debts'!$C$6/12)+IF($L$6=2,D118,0)</f>
        <v>0</v>
      </c>
      <c r="J118" s="15" t="n">
        <f aca="false">T117*(1+'1. Your Debts'!$C$7/12)+IF($L$6=3,D118,0)</f>
        <v>0</v>
      </c>
      <c r="K118" s="15" t="n">
        <f aca="false">U117*(1+'1. Your Debts'!$C$8/12)+IF($L$6=4,D118,0)</f>
        <v>0</v>
      </c>
      <c r="L118" s="15" t="n">
        <f aca="false">V117*(1+'1. Your Debts'!$C$9/12)+IF($L$6=5,D118,0)</f>
        <v>0</v>
      </c>
      <c r="M118" s="15" t="n">
        <f aca="false">MAX(0,H118-IF('1. Your Debts'!$F$5&gt;0,MIN('1. Your Debts'!$F$5,H118),MIN(MAX(H118*'1. Your Debts'!$D$5,'1. Your Debts'!$E$5),H118)))</f>
        <v>0</v>
      </c>
      <c r="N118" s="15" t="n">
        <f aca="false">MAX(0,I118-IF('1. Your Debts'!$F$6&gt;0,MIN('1. Your Debts'!$F$6,I118),MIN(MAX(I118*'1. Your Debts'!$D$6,'1. Your Debts'!$E$6),I118)))</f>
        <v>0</v>
      </c>
      <c r="O118" s="15" t="n">
        <f aca="false">MAX(0,J118-IF('1. Your Debts'!$F$7&gt;0,MIN('1. Your Debts'!$F$7,J118),MIN(MAX(J118*'1. Your Debts'!$D$7,'1. Your Debts'!$E$7),J118)))</f>
        <v>0</v>
      </c>
      <c r="P118" s="15" t="n">
        <f aca="false">MAX(0,K118-IF('1. Your Debts'!$F$8&gt;0,MIN('1. Your Debts'!$F$8,K118),MIN(MAX(K118*'1. Your Debts'!$D$8,'1. Your Debts'!$E$8),K118)))</f>
        <v>0</v>
      </c>
      <c r="Q118" s="15" t="n">
        <f aca="false">MAX(0,L118-IF('1. Your Debts'!$F$9&gt;0,MIN('1. Your Debts'!$F$9,L118),MIN(MAX(L118*'1. Your Debts'!$D$9,'1. Your Debts'!$E$9),L118)))</f>
        <v>0</v>
      </c>
      <c r="R118" s="15" t="n">
        <f aca="false">M118-MIN(M118,MAX(0,G118-SUMPRODUCT(($M$8:$Q$8&lt;M$8)*M118:Q118)))</f>
        <v>0</v>
      </c>
      <c r="S118" s="15" t="n">
        <f aca="false">N118-MIN(N118,MAX(0,G118-SUMPRODUCT(($M$8:$Q$8&lt;N$8)*M118:Q118)))</f>
        <v>0</v>
      </c>
      <c r="T118" s="15" t="n">
        <f aca="false">O118-MIN(O118,MAX(0,G118-SUMPRODUCT(($M$8:$Q$8&lt;O$8)*M118:Q118)))</f>
        <v>0</v>
      </c>
      <c r="U118" s="15" t="n">
        <f aca="false">P118-MIN(P118,MAX(0,G118-SUMPRODUCT(($M$8:$Q$8&lt;P$8)*M118:Q118)))</f>
        <v>0</v>
      </c>
      <c r="V118" s="15" t="n">
        <f aca="false">Q118-MIN(Q118,MAX(0,G118-SUMPRODUCT(($M$8:$Q$8&lt;Q$8)*M118:Q118)))</f>
        <v>0</v>
      </c>
      <c r="W118" s="15" t="n">
        <f aca="false">(R117*'1. Your Debts'!$C$5+S117*'1. Your Debts'!$C$6+T117*'1. Your Debts'!$C$7+U117*'1. Your Debts'!$C$8+V117*'1. Your Debts'!$C$9)/12</f>
        <v>0</v>
      </c>
      <c r="X118" s="15" t="n">
        <f aca="false">Y117+W118+D118-Y118</f>
        <v>0</v>
      </c>
      <c r="Y118" s="15" t="n">
        <f aca="false">SUM(R118:V118)</f>
        <v>0</v>
      </c>
    </row>
    <row r="119" customFormat="false" ht="15" hidden="false" customHeight="false" outlineLevel="0" collapsed="false">
      <c r="A119" s="10" t="n">
        <v>109</v>
      </c>
      <c r="B119" s="15" t="n">
        <f aca="false">F118</f>
        <v>0</v>
      </c>
      <c r="C119" s="15" t="n">
        <f aca="false">IF(A119=$D$6,MIN(B119,$B$6),0)</f>
        <v>0</v>
      </c>
      <c r="D119" s="15" t="n">
        <f aca="false">IF(A119=$D$6,$B$6-C119,0)</f>
        <v>0</v>
      </c>
      <c r="E119" s="15" t="n">
        <f aca="false">MIN($H$6,MAX(0,$F$6-(B119-C119)),$J$6)</f>
        <v>0</v>
      </c>
      <c r="F119" s="15" t="n">
        <f aca="false">B119-C119+E119</f>
        <v>0</v>
      </c>
      <c r="G119" s="15" t="n">
        <f aca="false">$J$6-E119</f>
        <v>250</v>
      </c>
      <c r="H119" s="15" t="n">
        <f aca="false">R118*(1+'1. Your Debts'!$C$5/12)+IF($L$6=1,D119,0)</f>
        <v>0</v>
      </c>
      <c r="I119" s="15" t="n">
        <f aca="false">S118*(1+'1. Your Debts'!$C$6/12)+IF($L$6=2,D119,0)</f>
        <v>0</v>
      </c>
      <c r="J119" s="15" t="n">
        <f aca="false">T118*(1+'1. Your Debts'!$C$7/12)+IF($L$6=3,D119,0)</f>
        <v>0</v>
      </c>
      <c r="K119" s="15" t="n">
        <f aca="false">U118*(1+'1. Your Debts'!$C$8/12)+IF($L$6=4,D119,0)</f>
        <v>0</v>
      </c>
      <c r="L119" s="15" t="n">
        <f aca="false">V118*(1+'1. Your Debts'!$C$9/12)+IF($L$6=5,D119,0)</f>
        <v>0</v>
      </c>
      <c r="M119" s="15" t="n">
        <f aca="false">MAX(0,H119-IF('1. Your Debts'!$F$5&gt;0,MIN('1. Your Debts'!$F$5,H119),MIN(MAX(H119*'1. Your Debts'!$D$5,'1. Your Debts'!$E$5),H119)))</f>
        <v>0</v>
      </c>
      <c r="N119" s="15" t="n">
        <f aca="false">MAX(0,I119-IF('1. Your Debts'!$F$6&gt;0,MIN('1. Your Debts'!$F$6,I119),MIN(MAX(I119*'1. Your Debts'!$D$6,'1. Your Debts'!$E$6),I119)))</f>
        <v>0</v>
      </c>
      <c r="O119" s="15" t="n">
        <f aca="false">MAX(0,J119-IF('1. Your Debts'!$F$7&gt;0,MIN('1. Your Debts'!$F$7,J119),MIN(MAX(J119*'1. Your Debts'!$D$7,'1. Your Debts'!$E$7),J119)))</f>
        <v>0</v>
      </c>
      <c r="P119" s="15" t="n">
        <f aca="false">MAX(0,K119-IF('1. Your Debts'!$F$8&gt;0,MIN('1. Your Debts'!$F$8,K119),MIN(MAX(K119*'1. Your Debts'!$D$8,'1. Your Debts'!$E$8),K119)))</f>
        <v>0</v>
      </c>
      <c r="Q119" s="15" t="n">
        <f aca="false">MAX(0,L119-IF('1. Your Debts'!$F$9&gt;0,MIN('1. Your Debts'!$F$9,L119),MIN(MAX(L119*'1. Your Debts'!$D$9,'1. Your Debts'!$E$9),L119)))</f>
        <v>0</v>
      </c>
      <c r="R119" s="15" t="n">
        <f aca="false">M119-MIN(M119,MAX(0,G119-SUMPRODUCT(($M$8:$Q$8&lt;M$8)*M119:Q119)))</f>
        <v>0</v>
      </c>
      <c r="S119" s="15" t="n">
        <f aca="false">N119-MIN(N119,MAX(0,G119-SUMPRODUCT(($M$8:$Q$8&lt;N$8)*M119:Q119)))</f>
        <v>0</v>
      </c>
      <c r="T119" s="15" t="n">
        <f aca="false">O119-MIN(O119,MAX(0,G119-SUMPRODUCT(($M$8:$Q$8&lt;O$8)*M119:Q119)))</f>
        <v>0</v>
      </c>
      <c r="U119" s="15" t="n">
        <f aca="false">P119-MIN(P119,MAX(0,G119-SUMPRODUCT(($M$8:$Q$8&lt;P$8)*M119:Q119)))</f>
        <v>0</v>
      </c>
      <c r="V119" s="15" t="n">
        <f aca="false">Q119-MIN(Q119,MAX(0,G119-SUMPRODUCT(($M$8:$Q$8&lt;Q$8)*M119:Q119)))</f>
        <v>0</v>
      </c>
      <c r="W119" s="15" t="n">
        <f aca="false">(R118*'1. Your Debts'!$C$5+S118*'1. Your Debts'!$C$6+T118*'1. Your Debts'!$C$7+U118*'1. Your Debts'!$C$8+V118*'1. Your Debts'!$C$9)/12</f>
        <v>0</v>
      </c>
      <c r="X119" s="15" t="n">
        <f aca="false">Y118+W119+D119-Y119</f>
        <v>0</v>
      </c>
      <c r="Y119" s="15" t="n">
        <f aca="false">SUM(R119:V119)</f>
        <v>0</v>
      </c>
    </row>
    <row r="120" customFormat="false" ht="15" hidden="false" customHeight="false" outlineLevel="0" collapsed="false">
      <c r="A120" s="10" t="n">
        <v>110</v>
      </c>
      <c r="B120" s="15" t="n">
        <f aca="false">F119</f>
        <v>0</v>
      </c>
      <c r="C120" s="15" t="n">
        <f aca="false">IF(A120=$D$6,MIN(B120,$B$6),0)</f>
        <v>0</v>
      </c>
      <c r="D120" s="15" t="n">
        <f aca="false">IF(A120=$D$6,$B$6-C120,0)</f>
        <v>0</v>
      </c>
      <c r="E120" s="15" t="n">
        <f aca="false">MIN($H$6,MAX(0,$F$6-(B120-C120)),$J$6)</f>
        <v>0</v>
      </c>
      <c r="F120" s="15" t="n">
        <f aca="false">B120-C120+E120</f>
        <v>0</v>
      </c>
      <c r="G120" s="15" t="n">
        <f aca="false">$J$6-E120</f>
        <v>250</v>
      </c>
      <c r="H120" s="15" t="n">
        <f aca="false">R119*(1+'1. Your Debts'!$C$5/12)+IF($L$6=1,D120,0)</f>
        <v>0</v>
      </c>
      <c r="I120" s="15" t="n">
        <f aca="false">S119*(1+'1. Your Debts'!$C$6/12)+IF($L$6=2,D120,0)</f>
        <v>0</v>
      </c>
      <c r="J120" s="15" t="n">
        <f aca="false">T119*(1+'1. Your Debts'!$C$7/12)+IF($L$6=3,D120,0)</f>
        <v>0</v>
      </c>
      <c r="K120" s="15" t="n">
        <f aca="false">U119*(1+'1. Your Debts'!$C$8/12)+IF($L$6=4,D120,0)</f>
        <v>0</v>
      </c>
      <c r="L120" s="15" t="n">
        <f aca="false">V119*(1+'1. Your Debts'!$C$9/12)+IF($L$6=5,D120,0)</f>
        <v>0</v>
      </c>
      <c r="M120" s="15" t="n">
        <f aca="false">MAX(0,H120-IF('1. Your Debts'!$F$5&gt;0,MIN('1. Your Debts'!$F$5,H120),MIN(MAX(H120*'1. Your Debts'!$D$5,'1. Your Debts'!$E$5),H120)))</f>
        <v>0</v>
      </c>
      <c r="N120" s="15" t="n">
        <f aca="false">MAX(0,I120-IF('1. Your Debts'!$F$6&gt;0,MIN('1. Your Debts'!$F$6,I120),MIN(MAX(I120*'1. Your Debts'!$D$6,'1. Your Debts'!$E$6),I120)))</f>
        <v>0</v>
      </c>
      <c r="O120" s="15" t="n">
        <f aca="false">MAX(0,J120-IF('1. Your Debts'!$F$7&gt;0,MIN('1. Your Debts'!$F$7,J120),MIN(MAX(J120*'1. Your Debts'!$D$7,'1. Your Debts'!$E$7),J120)))</f>
        <v>0</v>
      </c>
      <c r="P120" s="15" t="n">
        <f aca="false">MAX(0,K120-IF('1. Your Debts'!$F$8&gt;0,MIN('1. Your Debts'!$F$8,K120),MIN(MAX(K120*'1. Your Debts'!$D$8,'1. Your Debts'!$E$8),K120)))</f>
        <v>0</v>
      </c>
      <c r="Q120" s="15" t="n">
        <f aca="false">MAX(0,L120-IF('1. Your Debts'!$F$9&gt;0,MIN('1. Your Debts'!$F$9,L120),MIN(MAX(L120*'1. Your Debts'!$D$9,'1. Your Debts'!$E$9),L120)))</f>
        <v>0</v>
      </c>
      <c r="R120" s="15" t="n">
        <f aca="false">M120-MIN(M120,MAX(0,G120-SUMPRODUCT(($M$8:$Q$8&lt;M$8)*M120:Q120)))</f>
        <v>0</v>
      </c>
      <c r="S120" s="15" t="n">
        <f aca="false">N120-MIN(N120,MAX(0,G120-SUMPRODUCT(($M$8:$Q$8&lt;N$8)*M120:Q120)))</f>
        <v>0</v>
      </c>
      <c r="T120" s="15" t="n">
        <f aca="false">O120-MIN(O120,MAX(0,G120-SUMPRODUCT(($M$8:$Q$8&lt;O$8)*M120:Q120)))</f>
        <v>0</v>
      </c>
      <c r="U120" s="15" t="n">
        <f aca="false">P120-MIN(P120,MAX(0,G120-SUMPRODUCT(($M$8:$Q$8&lt;P$8)*M120:Q120)))</f>
        <v>0</v>
      </c>
      <c r="V120" s="15" t="n">
        <f aca="false">Q120-MIN(Q120,MAX(0,G120-SUMPRODUCT(($M$8:$Q$8&lt;Q$8)*M120:Q120)))</f>
        <v>0</v>
      </c>
      <c r="W120" s="15" t="n">
        <f aca="false">(R119*'1. Your Debts'!$C$5+S119*'1. Your Debts'!$C$6+T119*'1. Your Debts'!$C$7+U119*'1. Your Debts'!$C$8+V119*'1. Your Debts'!$C$9)/12</f>
        <v>0</v>
      </c>
      <c r="X120" s="15" t="n">
        <f aca="false">Y119+W120+D120-Y120</f>
        <v>0</v>
      </c>
      <c r="Y120" s="15" t="n">
        <f aca="false">SUM(R120:V120)</f>
        <v>0</v>
      </c>
    </row>
    <row r="121" customFormat="false" ht="15" hidden="false" customHeight="false" outlineLevel="0" collapsed="false">
      <c r="A121" s="10" t="n">
        <v>111</v>
      </c>
      <c r="B121" s="15" t="n">
        <f aca="false">F120</f>
        <v>0</v>
      </c>
      <c r="C121" s="15" t="n">
        <f aca="false">IF(A121=$D$6,MIN(B121,$B$6),0)</f>
        <v>0</v>
      </c>
      <c r="D121" s="15" t="n">
        <f aca="false">IF(A121=$D$6,$B$6-C121,0)</f>
        <v>0</v>
      </c>
      <c r="E121" s="15" t="n">
        <f aca="false">MIN($H$6,MAX(0,$F$6-(B121-C121)),$J$6)</f>
        <v>0</v>
      </c>
      <c r="F121" s="15" t="n">
        <f aca="false">B121-C121+E121</f>
        <v>0</v>
      </c>
      <c r="G121" s="15" t="n">
        <f aca="false">$J$6-E121</f>
        <v>250</v>
      </c>
      <c r="H121" s="15" t="n">
        <f aca="false">R120*(1+'1. Your Debts'!$C$5/12)+IF($L$6=1,D121,0)</f>
        <v>0</v>
      </c>
      <c r="I121" s="15" t="n">
        <f aca="false">S120*(1+'1. Your Debts'!$C$6/12)+IF($L$6=2,D121,0)</f>
        <v>0</v>
      </c>
      <c r="J121" s="15" t="n">
        <f aca="false">T120*(1+'1. Your Debts'!$C$7/12)+IF($L$6=3,D121,0)</f>
        <v>0</v>
      </c>
      <c r="K121" s="15" t="n">
        <f aca="false">U120*(1+'1. Your Debts'!$C$8/12)+IF($L$6=4,D121,0)</f>
        <v>0</v>
      </c>
      <c r="L121" s="15" t="n">
        <f aca="false">V120*(1+'1. Your Debts'!$C$9/12)+IF($L$6=5,D121,0)</f>
        <v>0</v>
      </c>
      <c r="M121" s="15" t="n">
        <f aca="false">MAX(0,H121-IF('1. Your Debts'!$F$5&gt;0,MIN('1. Your Debts'!$F$5,H121),MIN(MAX(H121*'1. Your Debts'!$D$5,'1. Your Debts'!$E$5),H121)))</f>
        <v>0</v>
      </c>
      <c r="N121" s="15" t="n">
        <f aca="false">MAX(0,I121-IF('1. Your Debts'!$F$6&gt;0,MIN('1. Your Debts'!$F$6,I121),MIN(MAX(I121*'1. Your Debts'!$D$6,'1. Your Debts'!$E$6),I121)))</f>
        <v>0</v>
      </c>
      <c r="O121" s="15" t="n">
        <f aca="false">MAX(0,J121-IF('1. Your Debts'!$F$7&gt;0,MIN('1. Your Debts'!$F$7,J121),MIN(MAX(J121*'1. Your Debts'!$D$7,'1. Your Debts'!$E$7),J121)))</f>
        <v>0</v>
      </c>
      <c r="P121" s="15" t="n">
        <f aca="false">MAX(0,K121-IF('1. Your Debts'!$F$8&gt;0,MIN('1. Your Debts'!$F$8,K121),MIN(MAX(K121*'1. Your Debts'!$D$8,'1. Your Debts'!$E$8),K121)))</f>
        <v>0</v>
      </c>
      <c r="Q121" s="15" t="n">
        <f aca="false">MAX(0,L121-IF('1. Your Debts'!$F$9&gt;0,MIN('1. Your Debts'!$F$9,L121),MIN(MAX(L121*'1. Your Debts'!$D$9,'1. Your Debts'!$E$9),L121)))</f>
        <v>0</v>
      </c>
      <c r="R121" s="15" t="n">
        <f aca="false">M121-MIN(M121,MAX(0,G121-SUMPRODUCT(($M$8:$Q$8&lt;M$8)*M121:Q121)))</f>
        <v>0</v>
      </c>
      <c r="S121" s="15" t="n">
        <f aca="false">N121-MIN(N121,MAX(0,G121-SUMPRODUCT(($M$8:$Q$8&lt;N$8)*M121:Q121)))</f>
        <v>0</v>
      </c>
      <c r="T121" s="15" t="n">
        <f aca="false">O121-MIN(O121,MAX(0,G121-SUMPRODUCT(($M$8:$Q$8&lt;O$8)*M121:Q121)))</f>
        <v>0</v>
      </c>
      <c r="U121" s="15" t="n">
        <f aca="false">P121-MIN(P121,MAX(0,G121-SUMPRODUCT(($M$8:$Q$8&lt;P$8)*M121:Q121)))</f>
        <v>0</v>
      </c>
      <c r="V121" s="15" t="n">
        <f aca="false">Q121-MIN(Q121,MAX(0,G121-SUMPRODUCT(($M$8:$Q$8&lt;Q$8)*M121:Q121)))</f>
        <v>0</v>
      </c>
      <c r="W121" s="15" t="n">
        <f aca="false">(R120*'1. Your Debts'!$C$5+S120*'1. Your Debts'!$C$6+T120*'1. Your Debts'!$C$7+U120*'1. Your Debts'!$C$8+V120*'1. Your Debts'!$C$9)/12</f>
        <v>0</v>
      </c>
      <c r="X121" s="15" t="n">
        <f aca="false">Y120+W121+D121-Y121</f>
        <v>0</v>
      </c>
      <c r="Y121" s="15" t="n">
        <f aca="false">SUM(R121:V121)</f>
        <v>0</v>
      </c>
    </row>
    <row r="122" customFormat="false" ht="15" hidden="false" customHeight="false" outlineLevel="0" collapsed="false">
      <c r="A122" s="10" t="n">
        <v>112</v>
      </c>
      <c r="B122" s="15" t="n">
        <f aca="false">F121</f>
        <v>0</v>
      </c>
      <c r="C122" s="15" t="n">
        <f aca="false">IF(A122=$D$6,MIN(B122,$B$6),0)</f>
        <v>0</v>
      </c>
      <c r="D122" s="15" t="n">
        <f aca="false">IF(A122=$D$6,$B$6-C122,0)</f>
        <v>0</v>
      </c>
      <c r="E122" s="15" t="n">
        <f aca="false">MIN($H$6,MAX(0,$F$6-(B122-C122)),$J$6)</f>
        <v>0</v>
      </c>
      <c r="F122" s="15" t="n">
        <f aca="false">B122-C122+E122</f>
        <v>0</v>
      </c>
      <c r="G122" s="15" t="n">
        <f aca="false">$J$6-E122</f>
        <v>250</v>
      </c>
      <c r="H122" s="15" t="n">
        <f aca="false">R121*(1+'1. Your Debts'!$C$5/12)+IF($L$6=1,D122,0)</f>
        <v>0</v>
      </c>
      <c r="I122" s="15" t="n">
        <f aca="false">S121*(1+'1. Your Debts'!$C$6/12)+IF($L$6=2,D122,0)</f>
        <v>0</v>
      </c>
      <c r="J122" s="15" t="n">
        <f aca="false">T121*(1+'1. Your Debts'!$C$7/12)+IF($L$6=3,D122,0)</f>
        <v>0</v>
      </c>
      <c r="K122" s="15" t="n">
        <f aca="false">U121*(1+'1. Your Debts'!$C$8/12)+IF($L$6=4,D122,0)</f>
        <v>0</v>
      </c>
      <c r="L122" s="15" t="n">
        <f aca="false">V121*(1+'1. Your Debts'!$C$9/12)+IF($L$6=5,D122,0)</f>
        <v>0</v>
      </c>
      <c r="M122" s="15" t="n">
        <f aca="false">MAX(0,H122-IF('1. Your Debts'!$F$5&gt;0,MIN('1. Your Debts'!$F$5,H122),MIN(MAX(H122*'1. Your Debts'!$D$5,'1. Your Debts'!$E$5),H122)))</f>
        <v>0</v>
      </c>
      <c r="N122" s="15" t="n">
        <f aca="false">MAX(0,I122-IF('1. Your Debts'!$F$6&gt;0,MIN('1. Your Debts'!$F$6,I122),MIN(MAX(I122*'1. Your Debts'!$D$6,'1. Your Debts'!$E$6),I122)))</f>
        <v>0</v>
      </c>
      <c r="O122" s="15" t="n">
        <f aca="false">MAX(0,J122-IF('1. Your Debts'!$F$7&gt;0,MIN('1. Your Debts'!$F$7,J122),MIN(MAX(J122*'1. Your Debts'!$D$7,'1. Your Debts'!$E$7),J122)))</f>
        <v>0</v>
      </c>
      <c r="P122" s="15" t="n">
        <f aca="false">MAX(0,K122-IF('1. Your Debts'!$F$8&gt;0,MIN('1. Your Debts'!$F$8,K122),MIN(MAX(K122*'1. Your Debts'!$D$8,'1. Your Debts'!$E$8),K122)))</f>
        <v>0</v>
      </c>
      <c r="Q122" s="15" t="n">
        <f aca="false">MAX(0,L122-IF('1. Your Debts'!$F$9&gt;0,MIN('1. Your Debts'!$F$9,L122),MIN(MAX(L122*'1. Your Debts'!$D$9,'1. Your Debts'!$E$9),L122)))</f>
        <v>0</v>
      </c>
      <c r="R122" s="15" t="n">
        <f aca="false">M122-MIN(M122,MAX(0,G122-SUMPRODUCT(($M$8:$Q$8&lt;M$8)*M122:Q122)))</f>
        <v>0</v>
      </c>
      <c r="S122" s="15" t="n">
        <f aca="false">N122-MIN(N122,MAX(0,G122-SUMPRODUCT(($M$8:$Q$8&lt;N$8)*M122:Q122)))</f>
        <v>0</v>
      </c>
      <c r="T122" s="15" t="n">
        <f aca="false">O122-MIN(O122,MAX(0,G122-SUMPRODUCT(($M$8:$Q$8&lt;O$8)*M122:Q122)))</f>
        <v>0</v>
      </c>
      <c r="U122" s="15" t="n">
        <f aca="false">P122-MIN(P122,MAX(0,G122-SUMPRODUCT(($M$8:$Q$8&lt;P$8)*M122:Q122)))</f>
        <v>0</v>
      </c>
      <c r="V122" s="15" t="n">
        <f aca="false">Q122-MIN(Q122,MAX(0,G122-SUMPRODUCT(($M$8:$Q$8&lt;Q$8)*M122:Q122)))</f>
        <v>0</v>
      </c>
      <c r="W122" s="15" t="n">
        <f aca="false">(R121*'1. Your Debts'!$C$5+S121*'1. Your Debts'!$C$6+T121*'1. Your Debts'!$C$7+U121*'1. Your Debts'!$C$8+V121*'1. Your Debts'!$C$9)/12</f>
        <v>0</v>
      </c>
      <c r="X122" s="15" t="n">
        <f aca="false">Y121+W122+D122-Y122</f>
        <v>0</v>
      </c>
      <c r="Y122" s="15" t="n">
        <f aca="false">SUM(R122:V122)</f>
        <v>0</v>
      </c>
    </row>
    <row r="123" customFormat="false" ht="15" hidden="false" customHeight="false" outlineLevel="0" collapsed="false">
      <c r="A123" s="10" t="n">
        <v>113</v>
      </c>
      <c r="B123" s="15" t="n">
        <f aca="false">F122</f>
        <v>0</v>
      </c>
      <c r="C123" s="15" t="n">
        <f aca="false">IF(A123=$D$6,MIN(B123,$B$6),0)</f>
        <v>0</v>
      </c>
      <c r="D123" s="15" t="n">
        <f aca="false">IF(A123=$D$6,$B$6-C123,0)</f>
        <v>0</v>
      </c>
      <c r="E123" s="15" t="n">
        <f aca="false">MIN($H$6,MAX(0,$F$6-(B123-C123)),$J$6)</f>
        <v>0</v>
      </c>
      <c r="F123" s="15" t="n">
        <f aca="false">B123-C123+E123</f>
        <v>0</v>
      </c>
      <c r="G123" s="15" t="n">
        <f aca="false">$J$6-E123</f>
        <v>250</v>
      </c>
      <c r="H123" s="15" t="n">
        <f aca="false">R122*(1+'1. Your Debts'!$C$5/12)+IF($L$6=1,D123,0)</f>
        <v>0</v>
      </c>
      <c r="I123" s="15" t="n">
        <f aca="false">S122*(1+'1. Your Debts'!$C$6/12)+IF($L$6=2,D123,0)</f>
        <v>0</v>
      </c>
      <c r="J123" s="15" t="n">
        <f aca="false">T122*(1+'1. Your Debts'!$C$7/12)+IF($L$6=3,D123,0)</f>
        <v>0</v>
      </c>
      <c r="K123" s="15" t="n">
        <f aca="false">U122*(1+'1. Your Debts'!$C$8/12)+IF($L$6=4,D123,0)</f>
        <v>0</v>
      </c>
      <c r="L123" s="15" t="n">
        <f aca="false">V122*(1+'1. Your Debts'!$C$9/12)+IF($L$6=5,D123,0)</f>
        <v>0</v>
      </c>
      <c r="M123" s="15" t="n">
        <f aca="false">MAX(0,H123-IF('1. Your Debts'!$F$5&gt;0,MIN('1. Your Debts'!$F$5,H123),MIN(MAX(H123*'1. Your Debts'!$D$5,'1. Your Debts'!$E$5),H123)))</f>
        <v>0</v>
      </c>
      <c r="N123" s="15" t="n">
        <f aca="false">MAX(0,I123-IF('1. Your Debts'!$F$6&gt;0,MIN('1. Your Debts'!$F$6,I123),MIN(MAX(I123*'1. Your Debts'!$D$6,'1. Your Debts'!$E$6),I123)))</f>
        <v>0</v>
      </c>
      <c r="O123" s="15" t="n">
        <f aca="false">MAX(0,J123-IF('1. Your Debts'!$F$7&gt;0,MIN('1. Your Debts'!$F$7,J123),MIN(MAX(J123*'1. Your Debts'!$D$7,'1. Your Debts'!$E$7),J123)))</f>
        <v>0</v>
      </c>
      <c r="P123" s="15" t="n">
        <f aca="false">MAX(0,K123-IF('1. Your Debts'!$F$8&gt;0,MIN('1. Your Debts'!$F$8,K123),MIN(MAX(K123*'1. Your Debts'!$D$8,'1. Your Debts'!$E$8),K123)))</f>
        <v>0</v>
      </c>
      <c r="Q123" s="15" t="n">
        <f aca="false">MAX(0,L123-IF('1. Your Debts'!$F$9&gt;0,MIN('1. Your Debts'!$F$9,L123),MIN(MAX(L123*'1. Your Debts'!$D$9,'1. Your Debts'!$E$9),L123)))</f>
        <v>0</v>
      </c>
      <c r="R123" s="15" t="n">
        <f aca="false">M123-MIN(M123,MAX(0,G123-SUMPRODUCT(($M$8:$Q$8&lt;M$8)*M123:Q123)))</f>
        <v>0</v>
      </c>
      <c r="S123" s="15" t="n">
        <f aca="false">N123-MIN(N123,MAX(0,G123-SUMPRODUCT(($M$8:$Q$8&lt;N$8)*M123:Q123)))</f>
        <v>0</v>
      </c>
      <c r="T123" s="15" t="n">
        <f aca="false">O123-MIN(O123,MAX(0,G123-SUMPRODUCT(($M$8:$Q$8&lt;O$8)*M123:Q123)))</f>
        <v>0</v>
      </c>
      <c r="U123" s="15" t="n">
        <f aca="false">P123-MIN(P123,MAX(0,G123-SUMPRODUCT(($M$8:$Q$8&lt;P$8)*M123:Q123)))</f>
        <v>0</v>
      </c>
      <c r="V123" s="15" t="n">
        <f aca="false">Q123-MIN(Q123,MAX(0,G123-SUMPRODUCT(($M$8:$Q$8&lt;Q$8)*M123:Q123)))</f>
        <v>0</v>
      </c>
      <c r="W123" s="15" t="n">
        <f aca="false">(R122*'1. Your Debts'!$C$5+S122*'1. Your Debts'!$C$6+T122*'1. Your Debts'!$C$7+U122*'1. Your Debts'!$C$8+V122*'1. Your Debts'!$C$9)/12</f>
        <v>0</v>
      </c>
      <c r="X123" s="15" t="n">
        <f aca="false">Y122+W123+D123-Y123</f>
        <v>0</v>
      </c>
      <c r="Y123" s="15" t="n">
        <f aca="false">SUM(R123:V123)</f>
        <v>0</v>
      </c>
    </row>
    <row r="124" customFormat="false" ht="15" hidden="false" customHeight="false" outlineLevel="0" collapsed="false">
      <c r="A124" s="10" t="n">
        <v>114</v>
      </c>
      <c r="B124" s="15" t="n">
        <f aca="false">F123</f>
        <v>0</v>
      </c>
      <c r="C124" s="15" t="n">
        <f aca="false">IF(A124=$D$6,MIN(B124,$B$6),0)</f>
        <v>0</v>
      </c>
      <c r="D124" s="15" t="n">
        <f aca="false">IF(A124=$D$6,$B$6-C124,0)</f>
        <v>0</v>
      </c>
      <c r="E124" s="15" t="n">
        <f aca="false">MIN($H$6,MAX(0,$F$6-(B124-C124)),$J$6)</f>
        <v>0</v>
      </c>
      <c r="F124" s="15" t="n">
        <f aca="false">B124-C124+E124</f>
        <v>0</v>
      </c>
      <c r="G124" s="15" t="n">
        <f aca="false">$J$6-E124</f>
        <v>250</v>
      </c>
      <c r="H124" s="15" t="n">
        <f aca="false">R123*(1+'1. Your Debts'!$C$5/12)+IF($L$6=1,D124,0)</f>
        <v>0</v>
      </c>
      <c r="I124" s="15" t="n">
        <f aca="false">S123*(1+'1. Your Debts'!$C$6/12)+IF($L$6=2,D124,0)</f>
        <v>0</v>
      </c>
      <c r="J124" s="15" t="n">
        <f aca="false">T123*(1+'1. Your Debts'!$C$7/12)+IF($L$6=3,D124,0)</f>
        <v>0</v>
      </c>
      <c r="K124" s="15" t="n">
        <f aca="false">U123*(1+'1. Your Debts'!$C$8/12)+IF($L$6=4,D124,0)</f>
        <v>0</v>
      </c>
      <c r="L124" s="15" t="n">
        <f aca="false">V123*(1+'1. Your Debts'!$C$9/12)+IF($L$6=5,D124,0)</f>
        <v>0</v>
      </c>
      <c r="M124" s="15" t="n">
        <f aca="false">MAX(0,H124-IF('1. Your Debts'!$F$5&gt;0,MIN('1. Your Debts'!$F$5,H124),MIN(MAX(H124*'1. Your Debts'!$D$5,'1. Your Debts'!$E$5),H124)))</f>
        <v>0</v>
      </c>
      <c r="N124" s="15" t="n">
        <f aca="false">MAX(0,I124-IF('1. Your Debts'!$F$6&gt;0,MIN('1. Your Debts'!$F$6,I124),MIN(MAX(I124*'1. Your Debts'!$D$6,'1. Your Debts'!$E$6),I124)))</f>
        <v>0</v>
      </c>
      <c r="O124" s="15" t="n">
        <f aca="false">MAX(0,J124-IF('1. Your Debts'!$F$7&gt;0,MIN('1. Your Debts'!$F$7,J124),MIN(MAX(J124*'1. Your Debts'!$D$7,'1. Your Debts'!$E$7),J124)))</f>
        <v>0</v>
      </c>
      <c r="P124" s="15" t="n">
        <f aca="false">MAX(0,K124-IF('1. Your Debts'!$F$8&gt;0,MIN('1. Your Debts'!$F$8,K124),MIN(MAX(K124*'1. Your Debts'!$D$8,'1. Your Debts'!$E$8),K124)))</f>
        <v>0</v>
      </c>
      <c r="Q124" s="15" t="n">
        <f aca="false">MAX(0,L124-IF('1. Your Debts'!$F$9&gt;0,MIN('1. Your Debts'!$F$9,L124),MIN(MAX(L124*'1. Your Debts'!$D$9,'1. Your Debts'!$E$9),L124)))</f>
        <v>0</v>
      </c>
      <c r="R124" s="15" t="n">
        <f aca="false">M124-MIN(M124,MAX(0,G124-SUMPRODUCT(($M$8:$Q$8&lt;M$8)*M124:Q124)))</f>
        <v>0</v>
      </c>
      <c r="S124" s="15" t="n">
        <f aca="false">N124-MIN(N124,MAX(0,G124-SUMPRODUCT(($M$8:$Q$8&lt;N$8)*M124:Q124)))</f>
        <v>0</v>
      </c>
      <c r="T124" s="15" t="n">
        <f aca="false">O124-MIN(O124,MAX(0,G124-SUMPRODUCT(($M$8:$Q$8&lt;O$8)*M124:Q124)))</f>
        <v>0</v>
      </c>
      <c r="U124" s="15" t="n">
        <f aca="false">P124-MIN(P124,MAX(0,G124-SUMPRODUCT(($M$8:$Q$8&lt;P$8)*M124:Q124)))</f>
        <v>0</v>
      </c>
      <c r="V124" s="15" t="n">
        <f aca="false">Q124-MIN(Q124,MAX(0,G124-SUMPRODUCT(($M$8:$Q$8&lt;Q$8)*M124:Q124)))</f>
        <v>0</v>
      </c>
      <c r="W124" s="15" t="n">
        <f aca="false">(R123*'1. Your Debts'!$C$5+S123*'1. Your Debts'!$C$6+T123*'1. Your Debts'!$C$7+U123*'1. Your Debts'!$C$8+V123*'1. Your Debts'!$C$9)/12</f>
        <v>0</v>
      </c>
      <c r="X124" s="15" t="n">
        <f aca="false">Y123+W124+D124-Y124</f>
        <v>0</v>
      </c>
      <c r="Y124" s="15" t="n">
        <f aca="false">SUM(R124:V124)</f>
        <v>0</v>
      </c>
    </row>
    <row r="125" customFormat="false" ht="15" hidden="false" customHeight="false" outlineLevel="0" collapsed="false">
      <c r="A125" s="10" t="n">
        <v>115</v>
      </c>
      <c r="B125" s="15" t="n">
        <f aca="false">F124</f>
        <v>0</v>
      </c>
      <c r="C125" s="15" t="n">
        <f aca="false">IF(A125=$D$6,MIN(B125,$B$6),0)</f>
        <v>0</v>
      </c>
      <c r="D125" s="15" t="n">
        <f aca="false">IF(A125=$D$6,$B$6-C125,0)</f>
        <v>0</v>
      </c>
      <c r="E125" s="15" t="n">
        <f aca="false">MIN($H$6,MAX(0,$F$6-(B125-C125)),$J$6)</f>
        <v>0</v>
      </c>
      <c r="F125" s="15" t="n">
        <f aca="false">B125-C125+E125</f>
        <v>0</v>
      </c>
      <c r="G125" s="15" t="n">
        <f aca="false">$J$6-E125</f>
        <v>250</v>
      </c>
      <c r="H125" s="15" t="n">
        <f aca="false">R124*(1+'1. Your Debts'!$C$5/12)+IF($L$6=1,D125,0)</f>
        <v>0</v>
      </c>
      <c r="I125" s="15" t="n">
        <f aca="false">S124*(1+'1. Your Debts'!$C$6/12)+IF($L$6=2,D125,0)</f>
        <v>0</v>
      </c>
      <c r="J125" s="15" t="n">
        <f aca="false">T124*(1+'1. Your Debts'!$C$7/12)+IF($L$6=3,D125,0)</f>
        <v>0</v>
      </c>
      <c r="K125" s="15" t="n">
        <f aca="false">U124*(1+'1. Your Debts'!$C$8/12)+IF($L$6=4,D125,0)</f>
        <v>0</v>
      </c>
      <c r="L125" s="15" t="n">
        <f aca="false">V124*(1+'1. Your Debts'!$C$9/12)+IF($L$6=5,D125,0)</f>
        <v>0</v>
      </c>
      <c r="M125" s="15" t="n">
        <f aca="false">MAX(0,H125-IF('1. Your Debts'!$F$5&gt;0,MIN('1. Your Debts'!$F$5,H125),MIN(MAX(H125*'1. Your Debts'!$D$5,'1. Your Debts'!$E$5),H125)))</f>
        <v>0</v>
      </c>
      <c r="N125" s="15" t="n">
        <f aca="false">MAX(0,I125-IF('1. Your Debts'!$F$6&gt;0,MIN('1. Your Debts'!$F$6,I125),MIN(MAX(I125*'1. Your Debts'!$D$6,'1. Your Debts'!$E$6),I125)))</f>
        <v>0</v>
      </c>
      <c r="O125" s="15" t="n">
        <f aca="false">MAX(0,J125-IF('1. Your Debts'!$F$7&gt;0,MIN('1. Your Debts'!$F$7,J125),MIN(MAX(J125*'1. Your Debts'!$D$7,'1. Your Debts'!$E$7),J125)))</f>
        <v>0</v>
      </c>
      <c r="P125" s="15" t="n">
        <f aca="false">MAX(0,K125-IF('1. Your Debts'!$F$8&gt;0,MIN('1. Your Debts'!$F$8,K125),MIN(MAX(K125*'1. Your Debts'!$D$8,'1. Your Debts'!$E$8),K125)))</f>
        <v>0</v>
      </c>
      <c r="Q125" s="15" t="n">
        <f aca="false">MAX(0,L125-IF('1. Your Debts'!$F$9&gt;0,MIN('1. Your Debts'!$F$9,L125),MIN(MAX(L125*'1. Your Debts'!$D$9,'1. Your Debts'!$E$9),L125)))</f>
        <v>0</v>
      </c>
      <c r="R125" s="15" t="n">
        <f aca="false">M125-MIN(M125,MAX(0,G125-SUMPRODUCT(($M$8:$Q$8&lt;M$8)*M125:Q125)))</f>
        <v>0</v>
      </c>
      <c r="S125" s="15" t="n">
        <f aca="false">N125-MIN(N125,MAX(0,G125-SUMPRODUCT(($M$8:$Q$8&lt;N$8)*M125:Q125)))</f>
        <v>0</v>
      </c>
      <c r="T125" s="15" t="n">
        <f aca="false">O125-MIN(O125,MAX(0,G125-SUMPRODUCT(($M$8:$Q$8&lt;O$8)*M125:Q125)))</f>
        <v>0</v>
      </c>
      <c r="U125" s="15" t="n">
        <f aca="false">P125-MIN(P125,MAX(0,G125-SUMPRODUCT(($M$8:$Q$8&lt;P$8)*M125:Q125)))</f>
        <v>0</v>
      </c>
      <c r="V125" s="15" t="n">
        <f aca="false">Q125-MIN(Q125,MAX(0,G125-SUMPRODUCT(($M$8:$Q$8&lt;Q$8)*M125:Q125)))</f>
        <v>0</v>
      </c>
      <c r="W125" s="15" t="n">
        <f aca="false">(R124*'1. Your Debts'!$C$5+S124*'1. Your Debts'!$C$6+T124*'1. Your Debts'!$C$7+U124*'1. Your Debts'!$C$8+V124*'1. Your Debts'!$C$9)/12</f>
        <v>0</v>
      </c>
      <c r="X125" s="15" t="n">
        <f aca="false">Y124+W125+D125-Y125</f>
        <v>0</v>
      </c>
      <c r="Y125" s="15" t="n">
        <f aca="false">SUM(R125:V125)</f>
        <v>0</v>
      </c>
    </row>
    <row r="126" customFormat="false" ht="15" hidden="false" customHeight="false" outlineLevel="0" collapsed="false">
      <c r="A126" s="10" t="n">
        <v>116</v>
      </c>
      <c r="B126" s="15" t="n">
        <f aca="false">F125</f>
        <v>0</v>
      </c>
      <c r="C126" s="15" t="n">
        <f aca="false">IF(A126=$D$6,MIN(B126,$B$6),0)</f>
        <v>0</v>
      </c>
      <c r="D126" s="15" t="n">
        <f aca="false">IF(A126=$D$6,$B$6-C126,0)</f>
        <v>0</v>
      </c>
      <c r="E126" s="15" t="n">
        <f aca="false">MIN($H$6,MAX(0,$F$6-(B126-C126)),$J$6)</f>
        <v>0</v>
      </c>
      <c r="F126" s="15" t="n">
        <f aca="false">B126-C126+E126</f>
        <v>0</v>
      </c>
      <c r="G126" s="15" t="n">
        <f aca="false">$J$6-E126</f>
        <v>250</v>
      </c>
      <c r="H126" s="15" t="n">
        <f aca="false">R125*(1+'1. Your Debts'!$C$5/12)+IF($L$6=1,D126,0)</f>
        <v>0</v>
      </c>
      <c r="I126" s="15" t="n">
        <f aca="false">S125*(1+'1. Your Debts'!$C$6/12)+IF($L$6=2,D126,0)</f>
        <v>0</v>
      </c>
      <c r="J126" s="15" t="n">
        <f aca="false">T125*(1+'1. Your Debts'!$C$7/12)+IF($L$6=3,D126,0)</f>
        <v>0</v>
      </c>
      <c r="K126" s="15" t="n">
        <f aca="false">U125*(1+'1. Your Debts'!$C$8/12)+IF($L$6=4,D126,0)</f>
        <v>0</v>
      </c>
      <c r="L126" s="15" t="n">
        <f aca="false">V125*(1+'1. Your Debts'!$C$9/12)+IF($L$6=5,D126,0)</f>
        <v>0</v>
      </c>
      <c r="M126" s="15" t="n">
        <f aca="false">MAX(0,H126-IF('1. Your Debts'!$F$5&gt;0,MIN('1. Your Debts'!$F$5,H126),MIN(MAX(H126*'1. Your Debts'!$D$5,'1. Your Debts'!$E$5),H126)))</f>
        <v>0</v>
      </c>
      <c r="N126" s="15" t="n">
        <f aca="false">MAX(0,I126-IF('1. Your Debts'!$F$6&gt;0,MIN('1. Your Debts'!$F$6,I126),MIN(MAX(I126*'1. Your Debts'!$D$6,'1. Your Debts'!$E$6),I126)))</f>
        <v>0</v>
      </c>
      <c r="O126" s="15" t="n">
        <f aca="false">MAX(0,J126-IF('1. Your Debts'!$F$7&gt;0,MIN('1. Your Debts'!$F$7,J126),MIN(MAX(J126*'1. Your Debts'!$D$7,'1. Your Debts'!$E$7),J126)))</f>
        <v>0</v>
      </c>
      <c r="P126" s="15" t="n">
        <f aca="false">MAX(0,K126-IF('1. Your Debts'!$F$8&gt;0,MIN('1. Your Debts'!$F$8,K126),MIN(MAX(K126*'1. Your Debts'!$D$8,'1. Your Debts'!$E$8),K126)))</f>
        <v>0</v>
      </c>
      <c r="Q126" s="15" t="n">
        <f aca="false">MAX(0,L126-IF('1. Your Debts'!$F$9&gt;0,MIN('1. Your Debts'!$F$9,L126),MIN(MAX(L126*'1. Your Debts'!$D$9,'1. Your Debts'!$E$9),L126)))</f>
        <v>0</v>
      </c>
      <c r="R126" s="15" t="n">
        <f aca="false">M126-MIN(M126,MAX(0,G126-SUMPRODUCT(($M$8:$Q$8&lt;M$8)*M126:Q126)))</f>
        <v>0</v>
      </c>
      <c r="S126" s="15" t="n">
        <f aca="false">N126-MIN(N126,MAX(0,G126-SUMPRODUCT(($M$8:$Q$8&lt;N$8)*M126:Q126)))</f>
        <v>0</v>
      </c>
      <c r="T126" s="15" t="n">
        <f aca="false">O126-MIN(O126,MAX(0,G126-SUMPRODUCT(($M$8:$Q$8&lt;O$8)*M126:Q126)))</f>
        <v>0</v>
      </c>
      <c r="U126" s="15" t="n">
        <f aca="false">P126-MIN(P126,MAX(0,G126-SUMPRODUCT(($M$8:$Q$8&lt;P$8)*M126:Q126)))</f>
        <v>0</v>
      </c>
      <c r="V126" s="15" t="n">
        <f aca="false">Q126-MIN(Q126,MAX(0,G126-SUMPRODUCT(($M$8:$Q$8&lt;Q$8)*M126:Q126)))</f>
        <v>0</v>
      </c>
      <c r="W126" s="15" t="n">
        <f aca="false">(R125*'1. Your Debts'!$C$5+S125*'1. Your Debts'!$C$6+T125*'1. Your Debts'!$C$7+U125*'1. Your Debts'!$C$8+V125*'1. Your Debts'!$C$9)/12</f>
        <v>0</v>
      </c>
      <c r="X126" s="15" t="n">
        <f aca="false">Y125+W126+D126-Y126</f>
        <v>0</v>
      </c>
      <c r="Y126" s="15" t="n">
        <f aca="false">SUM(R126:V126)</f>
        <v>0</v>
      </c>
    </row>
    <row r="127" customFormat="false" ht="15" hidden="false" customHeight="false" outlineLevel="0" collapsed="false">
      <c r="A127" s="10" t="n">
        <v>117</v>
      </c>
      <c r="B127" s="15" t="n">
        <f aca="false">F126</f>
        <v>0</v>
      </c>
      <c r="C127" s="15" t="n">
        <f aca="false">IF(A127=$D$6,MIN(B127,$B$6),0)</f>
        <v>0</v>
      </c>
      <c r="D127" s="15" t="n">
        <f aca="false">IF(A127=$D$6,$B$6-C127,0)</f>
        <v>0</v>
      </c>
      <c r="E127" s="15" t="n">
        <f aca="false">MIN($H$6,MAX(0,$F$6-(B127-C127)),$J$6)</f>
        <v>0</v>
      </c>
      <c r="F127" s="15" t="n">
        <f aca="false">B127-C127+E127</f>
        <v>0</v>
      </c>
      <c r="G127" s="15" t="n">
        <f aca="false">$J$6-E127</f>
        <v>250</v>
      </c>
      <c r="H127" s="15" t="n">
        <f aca="false">R126*(1+'1. Your Debts'!$C$5/12)+IF($L$6=1,D127,0)</f>
        <v>0</v>
      </c>
      <c r="I127" s="15" t="n">
        <f aca="false">S126*(1+'1. Your Debts'!$C$6/12)+IF($L$6=2,D127,0)</f>
        <v>0</v>
      </c>
      <c r="J127" s="15" t="n">
        <f aca="false">T126*(1+'1. Your Debts'!$C$7/12)+IF($L$6=3,D127,0)</f>
        <v>0</v>
      </c>
      <c r="K127" s="15" t="n">
        <f aca="false">U126*(1+'1. Your Debts'!$C$8/12)+IF($L$6=4,D127,0)</f>
        <v>0</v>
      </c>
      <c r="L127" s="15" t="n">
        <f aca="false">V126*(1+'1. Your Debts'!$C$9/12)+IF($L$6=5,D127,0)</f>
        <v>0</v>
      </c>
      <c r="M127" s="15" t="n">
        <f aca="false">MAX(0,H127-IF('1. Your Debts'!$F$5&gt;0,MIN('1. Your Debts'!$F$5,H127),MIN(MAX(H127*'1. Your Debts'!$D$5,'1. Your Debts'!$E$5),H127)))</f>
        <v>0</v>
      </c>
      <c r="N127" s="15" t="n">
        <f aca="false">MAX(0,I127-IF('1. Your Debts'!$F$6&gt;0,MIN('1. Your Debts'!$F$6,I127),MIN(MAX(I127*'1. Your Debts'!$D$6,'1. Your Debts'!$E$6),I127)))</f>
        <v>0</v>
      </c>
      <c r="O127" s="15" t="n">
        <f aca="false">MAX(0,J127-IF('1. Your Debts'!$F$7&gt;0,MIN('1. Your Debts'!$F$7,J127),MIN(MAX(J127*'1. Your Debts'!$D$7,'1. Your Debts'!$E$7),J127)))</f>
        <v>0</v>
      </c>
      <c r="P127" s="15" t="n">
        <f aca="false">MAX(0,K127-IF('1. Your Debts'!$F$8&gt;0,MIN('1. Your Debts'!$F$8,K127),MIN(MAX(K127*'1. Your Debts'!$D$8,'1. Your Debts'!$E$8),K127)))</f>
        <v>0</v>
      </c>
      <c r="Q127" s="15" t="n">
        <f aca="false">MAX(0,L127-IF('1. Your Debts'!$F$9&gt;0,MIN('1. Your Debts'!$F$9,L127),MIN(MAX(L127*'1. Your Debts'!$D$9,'1. Your Debts'!$E$9),L127)))</f>
        <v>0</v>
      </c>
      <c r="R127" s="15" t="n">
        <f aca="false">M127-MIN(M127,MAX(0,G127-SUMPRODUCT(($M$8:$Q$8&lt;M$8)*M127:Q127)))</f>
        <v>0</v>
      </c>
      <c r="S127" s="15" t="n">
        <f aca="false">N127-MIN(N127,MAX(0,G127-SUMPRODUCT(($M$8:$Q$8&lt;N$8)*M127:Q127)))</f>
        <v>0</v>
      </c>
      <c r="T127" s="15" t="n">
        <f aca="false">O127-MIN(O127,MAX(0,G127-SUMPRODUCT(($M$8:$Q$8&lt;O$8)*M127:Q127)))</f>
        <v>0</v>
      </c>
      <c r="U127" s="15" t="n">
        <f aca="false">P127-MIN(P127,MAX(0,G127-SUMPRODUCT(($M$8:$Q$8&lt;P$8)*M127:Q127)))</f>
        <v>0</v>
      </c>
      <c r="V127" s="15" t="n">
        <f aca="false">Q127-MIN(Q127,MAX(0,G127-SUMPRODUCT(($M$8:$Q$8&lt;Q$8)*M127:Q127)))</f>
        <v>0</v>
      </c>
      <c r="W127" s="15" t="n">
        <f aca="false">(R126*'1. Your Debts'!$C$5+S126*'1. Your Debts'!$C$6+T126*'1. Your Debts'!$C$7+U126*'1. Your Debts'!$C$8+V126*'1. Your Debts'!$C$9)/12</f>
        <v>0</v>
      </c>
      <c r="X127" s="15" t="n">
        <f aca="false">Y126+W127+D127-Y127</f>
        <v>0</v>
      </c>
      <c r="Y127" s="15" t="n">
        <f aca="false">SUM(R127:V127)</f>
        <v>0</v>
      </c>
    </row>
    <row r="128" customFormat="false" ht="15" hidden="false" customHeight="false" outlineLevel="0" collapsed="false">
      <c r="A128" s="10" t="n">
        <v>118</v>
      </c>
      <c r="B128" s="15" t="n">
        <f aca="false">F127</f>
        <v>0</v>
      </c>
      <c r="C128" s="15" t="n">
        <f aca="false">IF(A128=$D$6,MIN(B128,$B$6),0)</f>
        <v>0</v>
      </c>
      <c r="D128" s="15" t="n">
        <f aca="false">IF(A128=$D$6,$B$6-C128,0)</f>
        <v>0</v>
      </c>
      <c r="E128" s="15" t="n">
        <f aca="false">MIN($H$6,MAX(0,$F$6-(B128-C128)),$J$6)</f>
        <v>0</v>
      </c>
      <c r="F128" s="15" t="n">
        <f aca="false">B128-C128+E128</f>
        <v>0</v>
      </c>
      <c r="G128" s="15" t="n">
        <f aca="false">$J$6-E128</f>
        <v>250</v>
      </c>
      <c r="H128" s="15" t="n">
        <f aca="false">R127*(1+'1. Your Debts'!$C$5/12)+IF($L$6=1,D128,0)</f>
        <v>0</v>
      </c>
      <c r="I128" s="15" t="n">
        <f aca="false">S127*(1+'1. Your Debts'!$C$6/12)+IF($L$6=2,D128,0)</f>
        <v>0</v>
      </c>
      <c r="J128" s="15" t="n">
        <f aca="false">T127*(1+'1. Your Debts'!$C$7/12)+IF($L$6=3,D128,0)</f>
        <v>0</v>
      </c>
      <c r="K128" s="15" t="n">
        <f aca="false">U127*(1+'1. Your Debts'!$C$8/12)+IF($L$6=4,D128,0)</f>
        <v>0</v>
      </c>
      <c r="L128" s="15" t="n">
        <f aca="false">V127*(1+'1. Your Debts'!$C$9/12)+IF($L$6=5,D128,0)</f>
        <v>0</v>
      </c>
      <c r="M128" s="15" t="n">
        <f aca="false">MAX(0,H128-IF('1. Your Debts'!$F$5&gt;0,MIN('1. Your Debts'!$F$5,H128),MIN(MAX(H128*'1. Your Debts'!$D$5,'1. Your Debts'!$E$5),H128)))</f>
        <v>0</v>
      </c>
      <c r="N128" s="15" t="n">
        <f aca="false">MAX(0,I128-IF('1. Your Debts'!$F$6&gt;0,MIN('1. Your Debts'!$F$6,I128),MIN(MAX(I128*'1. Your Debts'!$D$6,'1. Your Debts'!$E$6),I128)))</f>
        <v>0</v>
      </c>
      <c r="O128" s="15" t="n">
        <f aca="false">MAX(0,J128-IF('1. Your Debts'!$F$7&gt;0,MIN('1. Your Debts'!$F$7,J128),MIN(MAX(J128*'1. Your Debts'!$D$7,'1. Your Debts'!$E$7),J128)))</f>
        <v>0</v>
      </c>
      <c r="P128" s="15" t="n">
        <f aca="false">MAX(0,K128-IF('1. Your Debts'!$F$8&gt;0,MIN('1. Your Debts'!$F$8,K128),MIN(MAX(K128*'1. Your Debts'!$D$8,'1. Your Debts'!$E$8),K128)))</f>
        <v>0</v>
      </c>
      <c r="Q128" s="15" t="n">
        <f aca="false">MAX(0,L128-IF('1. Your Debts'!$F$9&gt;0,MIN('1. Your Debts'!$F$9,L128),MIN(MAX(L128*'1. Your Debts'!$D$9,'1. Your Debts'!$E$9),L128)))</f>
        <v>0</v>
      </c>
      <c r="R128" s="15" t="n">
        <f aca="false">M128-MIN(M128,MAX(0,G128-SUMPRODUCT(($M$8:$Q$8&lt;M$8)*M128:Q128)))</f>
        <v>0</v>
      </c>
      <c r="S128" s="15" t="n">
        <f aca="false">N128-MIN(N128,MAX(0,G128-SUMPRODUCT(($M$8:$Q$8&lt;N$8)*M128:Q128)))</f>
        <v>0</v>
      </c>
      <c r="T128" s="15" t="n">
        <f aca="false">O128-MIN(O128,MAX(0,G128-SUMPRODUCT(($M$8:$Q$8&lt;O$8)*M128:Q128)))</f>
        <v>0</v>
      </c>
      <c r="U128" s="15" t="n">
        <f aca="false">P128-MIN(P128,MAX(0,G128-SUMPRODUCT(($M$8:$Q$8&lt;P$8)*M128:Q128)))</f>
        <v>0</v>
      </c>
      <c r="V128" s="15" t="n">
        <f aca="false">Q128-MIN(Q128,MAX(0,G128-SUMPRODUCT(($M$8:$Q$8&lt;Q$8)*M128:Q128)))</f>
        <v>0</v>
      </c>
      <c r="W128" s="15" t="n">
        <f aca="false">(R127*'1. Your Debts'!$C$5+S127*'1. Your Debts'!$C$6+T127*'1. Your Debts'!$C$7+U127*'1. Your Debts'!$C$8+V127*'1. Your Debts'!$C$9)/12</f>
        <v>0</v>
      </c>
      <c r="X128" s="15" t="n">
        <f aca="false">Y127+W128+D128-Y128</f>
        <v>0</v>
      </c>
      <c r="Y128" s="15" t="n">
        <f aca="false">SUM(R128:V128)</f>
        <v>0</v>
      </c>
    </row>
    <row r="129" customFormat="false" ht="15" hidden="false" customHeight="false" outlineLevel="0" collapsed="false">
      <c r="A129" s="10" t="n">
        <v>119</v>
      </c>
      <c r="B129" s="15" t="n">
        <f aca="false">F128</f>
        <v>0</v>
      </c>
      <c r="C129" s="15" t="n">
        <f aca="false">IF(A129=$D$6,MIN(B129,$B$6),0)</f>
        <v>0</v>
      </c>
      <c r="D129" s="15" t="n">
        <f aca="false">IF(A129=$D$6,$B$6-C129,0)</f>
        <v>0</v>
      </c>
      <c r="E129" s="15" t="n">
        <f aca="false">MIN($H$6,MAX(0,$F$6-(B129-C129)),$J$6)</f>
        <v>0</v>
      </c>
      <c r="F129" s="15" t="n">
        <f aca="false">B129-C129+E129</f>
        <v>0</v>
      </c>
      <c r="G129" s="15" t="n">
        <f aca="false">$J$6-E129</f>
        <v>250</v>
      </c>
      <c r="H129" s="15" t="n">
        <f aca="false">R128*(1+'1. Your Debts'!$C$5/12)+IF($L$6=1,D129,0)</f>
        <v>0</v>
      </c>
      <c r="I129" s="15" t="n">
        <f aca="false">S128*(1+'1. Your Debts'!$C$6/12)+IF($L$6=2,D129,0)</f>
        <v>0</v>
      </c>
      <c r="J129" s="15" t="n">
        <f aca="false">T128*(1+'1. Your Debts'!$C$7/12)+IF($L$6=3,D129,0)</f>
        <v>0</v>
      </c>
      <c r="K129" s="15" t="n">
        <f aca="false">U128*(1+'1. Your Debts'!$C$8/12)+IF($L$6=4,D129,0)</f>
        <v>0</v>
      </c>
      <c r="L129" s="15" t="n">
        <f aca="false">V128*(1+'1. Your Debts'!$C$9/12)+IF($L$6=5,D129,0)</f>
        <v>0</v>
      </c>
      <c r="M129" s="15" t="n">
        <f aca="false">MAX(0,H129-IF('1. Your Debts'!$F$5&gt;0,MIN('1. Your Debts'!$F$5,H129),MIN(MAX(H129*'1. Your Debts'!$D$5,'1. Your Debts'!$E$5),H129)))</f>
        <v>0</v>
      </c>
      <c r="N129" s="15" t="n">
        <f aca="false">MAX(0,I129-IF('1. Your Debts'!$F$6&gt;0,MIN('1. Your Debts'!$F$6,I129),MIN(MAX(I129*'1. Your Debts'!$D$6,'1. Your Debts'!$E$6),I129)))</f>
        <v>0</v>
      </c>
      <c r="O129" s="15" t="n">
        <f aca="false">MAX(0,J129-IF('1. Your Debts'!$F$7&gt;0,MIN('1. Your Debts'!$F$7,J129),MIN(MAX(J129*'1. Your Debts'!$D$7,'1. Your Debts'!$E$7),J129)))</f>
        <v>0</v>
      </c>
      <c r="P129" s="15" t="n">
        <f aca="false">MAX(0,K129-IF('1. Your Debts'!$F$8&gt;0,MIN('1. Your Debts'!$F$8,K129),MIN(MAX(K129*'1. Your Debts'!$D$8,'1. Your Debts'!$E$8),K129)))</f>
        <v>0</v>
      </c>
      <c r="Q129" s="15" t="n">
        <f aca="false">MAX(0,L129-IF('1. Your Debts'!$F$9&gt;0,MIN('1. Your Debts'!$F$9,L129),MIN(MAX(L129*'1. Your Debts'!$D$9,'1. Your Debts'!$E$9),L129)))</f>
        <v>0</v>
      </c>
      <c r="R129" s="15" t="n">
        <f aca="false">M129-MIN(M129,MAX(0,G129-SUMPRODUCT(($M$8:$Q$8&lt;M$8)*M129:Q129)))</f>
        <v>0</v>
      </c>
      <c r="S129" s="15" t="n">
        <f aca="false">N129-MIN(N129,MAX(0,G129-SUMPRODUCT(($M$8:$Q$8&lt;N$8)*M129:Q129)))</f>
        <v>0</v>
      </c>
      <c r="T129" s="15" t="n">
        <f aca="false">O129-MIN(O129,MAX(0,G129-SUMPRODUCT(($M$8:$Q$8&lt;O$8)*M129:Q129)))</f>
        <v>0</v>
      </c>
      <c r="U129" s="15" t="n">
        <f aca="false">P129-MIN(P129,MAX(0,G129-SUMPRODUCT(($M$8:$Q$8&lt;P$8)*M129:Q129)))</f>
        <v>0</v>
      </c>
      <c r="V129" s="15" t="n">
        <f aca="false">Q129-MIN(Q129,MAX(0,G129-SUMPRODUCT(($M$8:$Q$8&lt;Q$8)*M129:Q129)))</f>
        <v>0</v>
      </c>
      <c r="W129" s="15" t="n">
        <f aca="false">(R128*'1. Your Debts'!$C$5+S128*'1. Your Debts'!$C$6+T128*'1. Your Debts'!$C$7+U128*'1. Your Debts'!$C$8+V128*'1. Your Debts'!$C$9)/12</f>
        <v>0</v>
      </c>
      <c r="X129" s="15" t="n">
        <f aca="false">Y128+W129+D129-Y129</f>
        <v>0</v>
      </c>
      <c r="Y129" s="15" t="n">
        <f aca="false">SUM(R129:V129)</f>
        <v>0</v>
      </c>
    </row>
    <row r="130" customFormat="false" ht="15" hidden="false" customHeight="false" outlineLevel="0" collapsed="false">
      <c r="A130" s="10" t="n">
        <v>120</v>
      </c>
      <c r="B130" s="15" t="n">
        <f aca="false">F129</f>
        <v>0</v>
      </c>
      <c r="C130" s="15" t="n">
        <f aca="false">IF(A130=$D$6,MIN(B130,$B$6),0)</f>
        <v>0</v>
      </c>
      <c r="D130" s="15" t="n">
        <f aca="false">IF(A130=$D$6,$B$6-C130,0)</f>
        <v>0</v>
      </c>
      <c r="E130" s="15" t="n">
        <f aca="false">MIN($H$6,MAX(0,$F$6-(B130-C130)),$J$6)</f>
        <v>0</v>
      </c>
      <c r="F130" s="15" t="n">
        <f aca="false">B130-C130+E130</f>
        <v>0</v>
      </c>
      <c r="G130" s="15" t="n">
        <f aca="false">$J$6-E130</f>
        <v>250</v>
      </c>
      <c r="H130" s="15" t="n">
        <f aca="false">R129*(1+'1. Your Debts'!$C$5/12)+IF($L$6=1,D130,0)</f>
        <v>0</v>
      </c>
      <c r="I130" s="15" t="n">
        <f aca="false">S129*(1+'1. Your Debts'!$C$6/12)+IF($L$6=2,D130,0)</f>
        <v>0</v>
      </c>
      <c r="J130" s="15" t="n">
        <f aca="false">T129*(1+'1. Your Debts'!$C$7/12)+IF($L$6=3,D130,0)</f>
        <v>0</v>
      </c>
      <c r="K130" s="15" t="n">
        <f aca="false">U129*(1+'1. Your Debts'!$C$8/12)+IF($L$6=4,D130,0)</f>
        <v>0</v>
      </c>
      <c r="L130" s="15" t="n">
        <f aca="false">V129*(1+'1. Your Debts'!$C$9/12)+IF($L$6=5,D130,0)</f>
        <v>0</v>
      </c>
      <c r="M130" s="15" t="n">
        <f aca="false">MAX(0,H130-IF('1. Your Debts'!$F$5&gt;0,MIN('1. Your Debts'!$F$5,H130),MIN(MAX(H130*'1. Your Debts'!$D$5,'1. Your Debts'!$E$5),H130)))</f>
        <v>0</v>
      </c>
      <c r="N130" s="15" t="n">
        <f aca="false">MAX(0,I130-IF('1. Your Debts'!$F$6&gt;0,MIN('1. Your Debts'!$F$6,I130),MIN(MAX(I130*'1. Your Debts'!$D$6,'1. Your Debts'!$E$6),I130)))</f>
        <v>0</v>
      </c>
      <c r="O130" s="15" t="n">
        <f aca="false">MAX(0,J130-IF('1. Your Debts'!$F$7&gt;0,MIN('1. Your Debts'!$F$7,J130),MIN(MAX(J130*'1. Your Debts'!$D$7,'1. Your Debts'!$E$7),J130)))</f>
        <v>0</v>
      </c>
      <c r="P130" s="15" t="n">
        <f aca="false">MAX(0,K130-IF('1. Your Debts'!$F$8&gt;0,MIN('1. Your Debts'!$F$8,K130),MIN(MAX(K130*'1. Your Debts'!$D$8,'1. Your Debts'!$E$8),K130)))</f>
        <v>0</v>
      </c>
      <c r="Q130" s="15" t="n">
        <f aca="false">MAX(0,L130-IF('1. Your Debts'!$F$9&gt;0,MIN('1. Your Debts'!$F$9,L130),MIN(MAX(L130*'1. Your Debts'!$D$9,'1. Your Debts'!$E$9),L130)))</f>
        <v>0</v>
      </c>
      <c r="R130" s="15" t="n">
        <f aca="false">M130-MIN(M130,MAX(0,G130-SUMPRODUCT(($M$8:$Q$8&lt;M$8)*M130:Q130)))</f>
        <v>0</v>
      </c>
      <c r="S130" s="15" t="n">
        <f aca="false">N130-MIN(N130,MAX(0,G130-SUMPRODUCT(($M$8:$Q$8&lt;N$8)*M130:Q130)))</f>
        <v>0</v>
      </c>
      <c r="T130" s="15" t="n">
        <f aca="false">O130-MIN(O130,MAX(0,G130-SUMPRODUCT(($M$8:$Q$8&lt;O$8)*M130:Q130)))</f>
        <v>0</v>
      </c>
      <c r="U130" s="15" t="n">
        <f aca="false">P130-MIN(P130,MAX(0,G130-SUMPRODUCT(($M$8:$Q$8&lt;P$8)*M130:Q130)))</f>
        <v>0</v>
      </c>
      <c r="V130" s="15" t="n">
        <f aca="false">Q130-MIN(Q130,MAX(0,G130-SUMPRODUCT(($M$8:$Q$8&lt;Q$8)*M130:Q130)))</f>
        <v>0</v>
      </c>
      <c r="W130" s="15" t="n">
        <f aca="false">(R129*'1. Your Debts'!$C$5+S129*'1. Your Debts'!$C$6+T129*'1. Your Debts'!$C$7+U129*'1. Your Debts'!$C$8+V129*'1. Your Debts'!$C$9)/12</f>
        <v>0</v>
      </c>
      <c r="X130" s="15" t="n">
        <f aca="false">Y129+W130+D130-Y130</f>
        <v>0</v>
      </c>
      <c r="Y130" s="15" t="n">
        <f aca="false">SUM(R130:V130)</f>
        <v>0</v>
      </c>
    </row>
    <row r="133" customFormat="false" ht="15" hidden="false" customHeight="false" outlineLevel="0" collapsed="false">
      <c r="A133" s="4" t="s">
        <v>119</v>
      </c>
    </row>
    <row r="134" customFormat="false" ht="15" hidden="false" customHeight="false" outlineLevel="0" collapsed="false">
      <c r="A134" s="14" t="s">
        <v>101</v>
      </c>
      <c r="B134" s="15" t="n">
        <f aca="false">'4. The Emergency Fund'!B5</f>
        <v>800</v>
      </c>
      <c r="C134" s="14" t="s">
        <v>102</v>
      </c>
      <c r="D134" s="10" t="n">
        <f aca="false">'4. The Emergency Fund'!B6</f>
        <v>9</v>
      </c>
      <c r="E134" s="14" t="s">
        <v>103</v>
      </c>
      <c r="F134" s="15" t="n">
        <f aca="false">'4. The Emergency Fund'!B7</f>
        <v>1000</v>
      </c>
      <c r="G134" s="14" t="s">
        <v>104</v>
      </c>
      <c r="H134" s="15" t="n">
        <f aca="false">'4. The Emergency Fund'!B8</f>
        <v>125</v>
      </c>
      <c r="I134" s="14" t="s">
        <v>105</v>
      </c>
      <c r="J134" s="15" t="n">
        <f aca="false">'1. Your Debts'!B12</f>
        <v>250</v>
      </c>
      <c r="K134" s="14" t="s">
        <v>106</v>
      </c>
      <c r="L134" s="10" t="n">
        <f aca="false">MATCH(1,'1. Your Debts'!G5:G9,0)</f>
        <v>1</v>
      </c>
    </row>
    <row r="135" customFormat="false" ht="15" hidden="false" customHeight="false" outlineLevel="0" collapsed="false">
      <c r="A135" s="14" t="s">
        <v>50</v>
      </c>
      <c r="B135" s="22" t="n">
        <f aca="false">IFERROR(MATCH(TRUE(),INDEX(Y139:Y258&lt;0.01,0),0),"&gt;120")</f>
        <v>32</v>
      </c>
      <c r="C135" s="14" t="s">
        <v>52</v>
      </c>
      <c r="D135" s="12" t="n">
        <f aca="false">SUM(W139:W258)</f>
        <v>2584.01692647234</v>
      </c>
      <c r="E135" s="14" t="s">
        <v>62</v>
      </c>
      <c r="F135" s="15" t="n">
        <f aca="false">SUM(X139:X258)</f>
        <v>16514.0169264723</v>
      </c>
      <c r="G135" s="14" t="s">
        <v>107</v>
      </c>
      <c r="H135" s="15" t="n">
        <f aca="false">F258</f>
        <v>1000</v>
      </c>
      <c r="I135" s="14" t="s">
        <v>108</v>
      </c>
      <c r="J135" s="15" t="n">
        <f aca="false">SUM(D139:D258)</f>
        <v>0</v>
      </c>
      <c r="K135" s="14" t="s">
        <v>109</v>
      </c>
      <c r="L135" s="15" t="n">
        <f aca="false">Y258</f>
        <v>0</v>
      </c>
    </row>
    <row r="136" customFormat="false" ht="15" hidden="false" customHeight="false" outlineLevel="0" collapsed="false">
      <c r="L136" s="14" t="s">
        <v>110</v>
      </c>
      <c r="M136" s="10" t="n">
        <f aca="false">'1. Your Debts'!G5</f>
        <v>1</v>
      </c>
      <c r="N136" s="10" t="n">
        <f aca="false">'1. Your Debts'!G6</f>
        <v>2</v>
      </c>
      <c r="O136" s="10" t="n">
        <f aca="false">'1. Your Debts'!G7</f>
        <v>3</v>
      </c>
      <c r="P136" s="10" t="n">
        <f aca="false">'1. Your Debts'!G8</f>
        <v>4</v>
      </c>
      <c r="Q136" s="10" t="n">
        <f aca="false">'1. Your Debts'!G9</f>
        <v>5</v>
      </c>
    </row>
    <row r="137" customFormat="false" ht="45" hidden="false" customHeight="true" outlineLevel="0" collapsed="false">
      <c r="A137" s="6" t="s">
        <v>64</v>
      </c>
      <c r="B137" s="6" t="s">
        <v>111</v>
      </c>
      <c r="C137" s="6" t="s">
        <v>112</v>
      </c>
      <c r="D137" s="6" t="s">
        <v>113</v>
      </c>
      <c r="E137" s="6" t="s">
        <v>114</v>
      </c>
      <c r="F137" s="6" t="s">
        <v>115</v>
      </c>
      <c r="G137" s="6" t="s">
        <v>116</v>
      </c>
      <c r="H137" s="6" t="str">
        <f aca="false">"After interest: "&amp;'1. Your Debts'!A5</f>
        <v>After interest: Store card</v>
      </c>
      <c r="I137" s="6" t="str">
        <f aca="false">"After interest: "&amp;'1. Your Debts'!A6</f>
        <v>After interest: Credit card A</v>
      </c>
      <c r="J137" s="6" t="str">
        <f aca="false">"After interest: "&amp;'1. Your Debts'!A7</f>
        <v>After interest: Credit card B</v>
      </c>
      <c r="K137" s="6" t="str">
        <f aca="false">"After interest: "&amp;'1. Your Debts'!A8</f>
        <v>After interest: Personal loan</v>
      </c>
      <c r="L137" s="6" t="str">
        <f aca="false">"After interest: "&amp;'1. Your Debts'!A9</f>
        <v>After interest: Car loan</v>
      </c>
      <c r="M137" s="6" t="str">
        <f aca="false">"After minimum: "&amp;'1. Your Debts'!A5</f>
        <v>After minimum: Store card</v>
      </c>
      <c r="N137" s="6" t="str">
        <f aca="false">"After minimum: "&amp;'1. Your Debts'!A6</f>
        <v>After minimum: Credit card A</v>
      </c>
      <c r="O137" s="6" t="str">
        <f aca="false">"After minimum: "&amp;'1. Your Debts'!A7</f>
        <v>After minimum: Credit card B</v>
      </c>
      <c r="P137" s="6" t="str">
        <f aca="false">"After minimum: "&amp;'1. Your Debts'!A8</f>
        <v>After minimum: Personal loan</v>
      </c>
      <c r="Q137" s="6" t="str">
        <f aca="false">"After minimum: "&amp;'1. Your Debts'!A9</f>
        <v>After minimum: Car loan</v>
      </c>
      <c r="R137" s="6" t="str">
        <f aca="false">"Closing: "&amp;'1. Your Debts'!A5</f>
        <v>Closing: Store card</v>
      </c>
      <c r="S137" s="6" t="str">
        <f aca="false">"Closing: "&amp;'1. Your Debts'!A6</f>
        <v>Closing: Credit card A</v>
      </c>
      <c r="T137" s="6" t="str">
        <f aca="false">"Closing: "&amp;'1. Your Debts'!A7</f>
        <v>Closing: Credit card B</v>
      </c>
      <c r="U137" s="6" t="str">
        <f aca="false">"Closing: "&amp;'1. Your Debts'!A8</f>
        <v>Closing: Personal loan</v>
      </c>
      <c r="V137" s="6" t="str">
        <f aca="false">"Closing: "&amp;'1. Your Debts'!A9</f>
        <v>Closing: Car loan</v>
      </c>
      <c r="W137" s="6" t="s">
        <v>117</v>
      </c>
      <c r="X137" s="6" t="s">
        <v>118</v>
      </c>
      <c r="Y137" s="6" t="s">
        <v>32</v>
      </c>
    </row>
    <row r="138" customFormat="false" ht="15" hidden="false" customHeight="false" outlineLevel="0" collapsed="false">
      <c r="A138" s="10" t="n">
        <v>0</v>
      </c>
      <c r="F138" s="15" t="n">
        <v>0</v>
      </c>
      <c r="R138" s="15" t="n">
        <f aca="false">'1. Your Debts'!B5</f>
        <v>680</v>
      </c>
      <c r="S138" s="15" t="n">
        <f aca="false">'1. Your Debts'!B6</f>
        <v>3200</v>
      </c>
      <c r="T138" s="15" t="n">
        <f aca="false">'1. Your Debts'!B7</f>
        <v>1450</v>
      </c>
      <c r="U138" s="15" t="n">
        <f aca="false">'1. Your Debts'!B8</f>
        <v>2100</v>
      </c>
      <c r="V138" s="15" t="n">
        <f aca="false">'1. Your Debts'!B9</f>
        <v>6500</v>
      </c>
      <c r="Y138" s="15" t="n">
        <f aca="false">SUM(R138:V138)</f>
        <v>13930</v>
      </c>
    </row>
    <row r="139" customFormat="false" ht="15" hidden="false" customHeight="false" outlineLevel="0" collapsed="false">
      <c r="A139" s="10" t="n">
        <v>1</v>
      </c>
      <c r="B139" s="15" t="n">
        <f aca="false">F138</f>
        <v>0</v>
      </c>
      <c r="C139" s="15" t="n">
        <f aca="false">IF(A139=$D$134,MIN(B139,$B$134),0)</f>
        <v>0</v>
      </c>
      <c r="D139" s="15" t="n">
        <f aca="false">IF(A139=$D$134,$B$134-C139,0)</f>
        <v>0</v>
      </c>
      <c r="E139" s="15" t="n">
        <f aca="false">MIN($H$134,MAX(0,$F$134-(B139-C139)),$J$134)</f>
        <v>125</v>
      </c>
      <c r="F139" s="15" t="n">
        <f aca="false">B139-C139+E139</f>
        <v>125</v>
      </c>
      <c r="G139" s="15" t="n">
        <f aca="false">$J$134-E139</f>
        <v>125</v>
      </c>
      <c r="H139" s="15" t="n">
        <f aca="false">R138*(1+'1. Your Debts'!$C$5/12)+IF($L$134=1,D139,0)</f>
        <v>696.943333333333</v>
      </c>
      <c r="I139" s="15" t="n">
        <f aca="false">S138*(1+'1. Your Debts'!$C$6/12)+IF($L$134=2,D139,0)</f>
        <v>3261.06666666667</v>
      </c>
      <c r="J139" s="15" t="n">
        <f aca="false">T138*(1+'1. Your Debts'!$C$7/12)+IF($L$134=3,D139,0)</f>
        <v>1472.8375</v>
      </c>
      <c r="K139" s="15" t="n">
        <f aca="false">U138*(1+'1. Your Debts'!$C$8/12)+IF($L$134=4,D139,0)</f>
        <v>2121.875</v>
      </c>
      <c r="L139" s="15" t="n">
        <f aca="false">V138*(1+'1. Your Debts'!$C$9/12)+IF($L$134=5,D139,0)</f>
        <v>6542.79166666667</v>
      </c>
      <c r="M139" s="15" t="n">
        <f aca="false">MAX(0,H139-IF('1. Your Debts'!$F$5&gt;0,MIN('1. Your Debts'!$F$5,H139),MIN(MAX(H139*'1. Your Debts'!$D$5,'1. Your Debts'!$E$5),H139)))</f>
        <v>676.943333333333</v>
      </c>
      <c r="N139" s="15" t="n">
        <f aca="false">MAX(0,I139-IF('1. Your Debts'!$F$6&gt;0,MIN('1. Your Debts'!$F$6,I139),MIN(MAX(I139*'1. Your Debts'!$D$6,'1. Your Debts'!$E$6),I139)))</f>
        <v>3179.54</v>
      </c>
      <c r="O139" s="15" t="n">
        <f aca="false">MAX(0,J139-IF('1. Your Debts'!$F$7&gt;0,MIN('1. Your Debts'!$F$7,J139),MIN(MAX(J139*'1. Your Debts'!$D$7,'1. Your Debts'!$E$7),J139)))</f>
        <v>1436.0165625</v>
      </c>
      <c r="P139" s="15" t="n">
        <f aca="false">MAX(0,K139-IF('1. Your Debts'!$F$8&gt;0,MIN('1. Your Debts'!$F$8,K139),MIN(MAX(K139*'1. Your Debts'!$D$8,'1. Your Debts'!$E$8),K139)))</f>
        <v>2026.875</v>
      </c>
      <c r="Q139" s="15" t="n">
        <f aca="false">MAX(0,L139-IF('1. Your Debts'!$F$9&gt;0,MIN('1. Your Debts'!$F$9,L139),MIN(MAX(L139*'1. Your Debts'!$D$9,'1. Your Debts'!$E$9),L139)))</f>
        <v>6362.79166666667</v>
      </c>
      <c r="R139" s="15" t="n">
        <f aca="false">M139-MIN(M139,MAX(0,G139-SUMPRODUCT(($M$136:$Q$136&lt;M$136)*M139:Q139)))</f>
        <v>551.943333333333</v>
      </c>
      <c r="S139" s="15" t="n">
        <f aca="false">N139-MIN(N139,MAX(0,G139-SUMPRODUCT(($M$136:$Q$136&lt;N$136)*M139:Q139)))</f>
        <v>3179.54</v>
      </c>
      <c r="T139" s="15" t="n">
        <f aca="false">O139-MIN(O139,MAX(0,G139-SUMPRODUCT(($M$136:$Q$136&lt;O$136)*M139:Q139)))</f>
        <v>1436.0165625</v>
      </c>
      <c r="U139" s="15" t="n">
        <f aca="false">P139-MIN(P139,MAX(0,G139-SUMPRODUCT(($M$136:$Q$136&lt;P$136)*M139:Q139)))</f>
        <v>2026.875</v>
      </c>
      <c r="V139" s="15" t="n">
        <f aca="false">Q139-MIN(Q139,MAX(0,G139-SUMPRODUCT(($M$136:$Q$136&lt;Q$136)*M139:Q139)))</f>
        <v>6362.79166666667</v>
      </c>
      <c r="W139" s="15" t="n">
        <f aca="false">(R138*'1. Your Debts'!$C$5+S138*'1. Your Debts'!$C$6+T138*'1. Your Debts'!$C$7+U138*'1. Your Debts'!$C$8+V138*'1. Your Debts'!$C$9)/12</f>
        <v>165.514166666667</v>
      </c>
      <c r="X139" s="15" t="n">
        <f aca="false">Y138+W139+D139-Y139</f>
        <v>538.347604166665</v>
      </c>
      <c r="Y139" s="15" t="n">
        <f aca="false">SUM(R139:V139)</f>
        <v>13557.1665625</v>
      </c>
    </row>
    <row r="140" customFormat="false" ht="15" hidden="false" customHeight="false" outlineLevel="0" collapsed="false">
      <c r="A140" s="10" t="n">
        <v>2</v>
      </c>
      <c r="B140" s="15" t="n">
        <f aca="false">F139</f>
        <v>125</v>
      </c>
      <c r="C140" s="15" t="n">
        <f aca="false">IF(A140=$D$134,MIN(B140,$B$134),0)</f>
        <v>0</v>
      </c>
      <c r="D140" s="15" t="n">
        <f aca="false">IF(A140=$D$134,$B$134-C140,0)</f>
        <v>0</v>
      </c>
      <c r="E140" s="15" t="n">
        <f aca="false">MIN($H$134,MAX(0,$F$134-(B140-C140)),$J$134)</f>
        <v>125</v>
      </c>
      <c r="F140" s="15" t="n">
        <f aca="false">B140-C140+E140</f>
        <v>250</v>
      </c>
      <c r="G140" s="15" t="n">
        <f aca="false">$J$134-E140</f>
        <v>125</v>
      </c>
      <c r="H140" s="15" t="n">
        <f aca="false">R139*(1+'1. Your Debts'!$C$5/12)+IF($L$134=1,D140,0)</f>
        <v>565.695921388889</v>
      </c>
      <c r="I140" s="15" t="n">
        <f aca="false">S139*(1+'1. Your Debts'!$C$6/12)+IF($L$134=2,D140,0)</f>
        <v>3240.21622166667</v>
      </c>
      <c r="J140" s="15" t="n">
        <f aca="false">T139*(1+'1. Your Debts'!$C$7/12)+IF($L$134=3,D140,0)</f>
        <v>1458.63382335938</v>
      </c>
      <c r="K140" s="15" t="n">
        <f aca="false">U139*(1+'1. Your Debts'!$C$8/12)+IF($L$134=4,D140,0)</f>
        <v>2047.98828125</v>
      </c>
      <c r="L140" s="15" t="n">
        <f aca="false">V139*(1+'1. Your Debts'!$C$9/12)+IF($L$134=5,D140,0)</f>
        <v>6404.68004513889</v>
      </c>
      <c r="M140" s="15" t="n">
        <f aca="false">MAX(0,H140-IF('1. Your Debts'!$F$5&gt;0,MIN('1. Your Debts'!$F$5,H140),MIN(MAX(H140*'1. Your Debts'!$D$5,'1. Your Debts'!$E$5),H140)))</f>
        <v>545.695921388889</v>
      </c>
      <c r="N140" s="15" t="n">
        <f aca="false">MAX(0,I140-IF('1. Your Debts'!$F$6&gt;0,MIN('1. Your Debts'!$F$6,I140),MIN(MAX(I140*'1. Your Debts'!$D$6,'1. Your Debts'!$E$6),I140)))</f>
        <v>3159.210816125</v>
      </c>
      <c r="O140" s="15" t="n">
        <f aca="false">MAX(0,J140-IF('1. Your Debts'!$F$7&gt;0,MIN('1. Your Debts'!$F$7,J140),MIN(MAX(J140*'1. Your Debts'!$D$7,'1. Your Debts'!$E$7),J140)))</f>
        <v>1422.16797777539</v>
      </c>
      <c r="P140" s="15" t="n">
        <f aca="false">MAX(0,K140-IF('1. Your Debts'!$F$8&gt;0,MIN('1. Your Debts'!$F$8,K140),MIN(MAX(K140*'1. Your Debts'!$D$8,'1. Your Debts'!$E$8),K140)))</f>
        <v>1952.98828125</v>
      </c>
      <c r="Q140" s="15" t="n">
        <f aca="false">MAX(0,L140-IF('1. Your Debts'!$F$9&gt;0,MIN('1. Your Debts'!$F$9,L140),MIN(MAX(L140*'1. Your Debts'!$D$9,'1. Your Debts'!$E$9),L140)))</f>
        <v>6224.68004513889</v>
      </c>
      <c r="R140" s="15" t="n">
        <f aca="false">M140-MIN(M140,MAX(0,G140-SUMPRODUCT(($M$136:$Q$136&lt;M$136)*M140:Q140)))</f>
        <v>420.695921388889</v>
      </c>
      <c r="S140" s="15" t="n">
        <f aca="false">N140-MIN(N140,MAX(0,G140-SUMPRODUCT(($M$136:$Q$136&lt;N$136)*M140:Q140)))</f>
        <v>3159.210816125</v>
      </c>
      <c r="T140" s="15" t="n">
        <f aca="false">O140-MIN(O140,MAX(0,G140-SUMPRODUCT(($M$136:$Q$136&lt;O$136)*M140:Q140)))</f>
        <v>1422.16797777539</v>
      </c>
      <c r="U140" s="15" t="n">
        <f aca="false">P140-MIN(P140,MAX(0,G140-SUMPRODUCT(($M$136:$Q$136&lt;P$136)*M140:Q140)))</f>
        <v>1952.98828125</v>
      </c>
      <c r="V140" s="15" t="n">
        <f aca="false">Q140-MIN(Q140,MAX(0,G140-SUMPRODUCT(($M$136:$Q$136&lt;Q$136)*M140:Q140)))</f>
        <v>6224.68004513889</v>
      </c>
      <c r="W140" s="15" t="n">
        <f aca="false">(R139*'1. Your Debts'!$C$5+S139*'1. Your Debts'!$C$6+T139*'1. Your Debts'!$C$7+U139*'1. Your Debts'!$C$8+V139*'1. Your Debts'!$C$9)/12</f>
        <v>160.047730303819</v>
      </c>
      <c r="X140" s="15" t="n">
        <f aca="false">Y139+W140+D140-Y140</f>
        <v>537.471251125651</v>
      </c>
      <c r="Y140" s="15" t="n">
        <f aca="false">SUM(R140:V140)</f>
        <v>13179.7430416782</v>
      </c>
    </row>
    <row r="141" customFormat="false" ht="15" hidden="false" customHeight="false" outlineLevel="0" collapsed="false">
      <c r="A141" s="10" t="n">
        <v>3</v>
      </c>
      <c r="B141" s="15" t="n">
        <f aca="false">F140</f>
        <v>250</v>
      </c>
      <c r="C141" s="15" t="n">
        <f aca="false">IF(A141=$D$134,MIN(B141,$B$134),0)</f>
        <v>0</v>
      </c>
      <c r="D141" s="15" t="n">
        <f aca="false">IF(A141=$D$134,$B$134-C141,0)</f>
        <v>0</v>
      </c>
      <c r="E141" s="15" t="n">
        <f aca="false">MIN($H$134,MAX(0,$F$134-(B141-C141)),$J$134)</f>
        <v>125</v>
      </c>
      <c r="F141" s="15" t="n">
        <f aca="false">B141-C141+E141</f>
        <v>375</v>
      </c>
      <c r="G141" s="15" t="n">
        <f aca="false">$J$134-E141</f>
        <v>125</v>
      </c>
      <c r="H141" s="15" t="n">
        <f aca="false">R140*(1+'1. Your Debts'!$C$5/12)+IF($L$134=1,D141,0)</f>
        <v>431.178261430162</v>
      </c>
      <c r="I141" s="15" t="n">
        <f aca="false">S140*(1+'1. Your Debts'!$C$6/12)+IF($L$134=2,D141,0)</f>
        <v>3219.49908919939</v>
      </c>
      <c r="J141" s="15" t="n">
        <f aca="false">T140*(1+'1. Your Debts'!$C$7/12)+IF($L$134=3,D141,0)</f>
        <v>1444.56712342535</v>
      </c>
      <c r="K141" s="15" t="n">
        <f aca="false">U140*(1+'1. Your Debts'!$C$8/12)+IF($L$134=4,D141,0)</f>
        <v>1973.33190917969</v>
      </c>
      <c r="L141" s="15" t="n">
        <f aca="false">V140*(1+'1. Your Debts'!$C$9/12)+IF($L$134=5,D141,0)</f>
        <v>6265.65918876939</v>
      </c>
      <c r="M141" s="15" t="n">
        <f aca="false">MAX(0,H141-IF('1. Your Debts'!$F$5&gt;0,MIN('1. Your Debts'!$F$5,H141),MIN(MAX(H141*'1. Your Debts'!$D$5,'1. Your Debts'!$E$5),H141)))</f>
        <v>411.178261430162</v>
      </c>
      <c r="N141" s="15" t="n">
        <f aca="false">MAX(0,I141-IF('1. Your Debts'!$F$6&gt;0,MIN('1. Your Debts'!$F$6,I141),MIN(MAX(I141*'1. Your Debts'!$D$6,'1. Your Debts'!$E$6),I141)))</f>
        <v>3139.0116119694</v>
      </c>
      <c r="O141" s="15" t="n">
        <f aca="false">MAX(0,J141-IF('1. Your Debts'!$F$7&gt;0,MIN('1. Your Debts'!$F$7,J141),MIN(MAX(J141*'1. Your Debts'!$D$7,'1. Your Debts'!$E$7),J141)))</f>
        <v>1408.45294533972</v>
      </c>
      <c r="P141" s="15" t="n">
        <f aca="false">MAX(0,K141-IF('1. Your Debts'!$F$8&gt;0,MIN('1. Your Debts'!$F$8,K141),MIN(MAX(K141*'1. Your Debts'!$D$8,'1. Your Debts'!$E$8),K141)))</f>
        <v>1878.33190917969</v>
      </c>
      <c r="Q141" s="15" t="n">
        <f aca="false">MAX(0,L141-IF('1. Your Debts'!$F$9&gt;0,MIN('1. Your Debts'!$F$9,L141),MIN(MAX(L141*'1. Your Debts'!$D$9,'1. Your Debts'!$E$9),L141)))</f>
        <v>6085.65918876939</v>
      </c>
      <c r="R141" s="15" t="n">
        <f aca="false">M141-MIN(M141,MAX(0,G141-SUMPRODUCT(($M$136:$Q$136&lt;M$136)*M141:Q141)))</f>
        <v>286.178261430162</v>
      </c>
      <c r="S141" s="15" t="n">
        <f aca="false">N141-MIN(N141,MAX(0,G141-SUMPRODUCT(($M$136:$Q$136&lt;N$136)*M141:Q141)))</f>
        <v>3139.0116119694</v>
      </c>
      <c r="T141" s="15" t="n">
        <f aca="false">O141-MIN(O141,MAX(0,G141-SUMPRODUCT(($M$136:$Q$136&lt;O$136)*M141:Q141)))</f>
        <v>1408.45294533972</v>
      </c>
      <c r="U141" s="15" t="n">
        <f aca="false">P141-MIN(P141,MAX(0,G141-SUMPRODUCT(($M$136:$Q$136&lt;P$136)*M141:Q141)))</f>
        <v>1878.33190917969</v>
      </c>
      <c r="V141" s="15" t="n">
        <f aca="false">Q141-MIN(Q141,MAX(0,G141-SUMPRODUCT(($M$136:$Q$136&lt;Q$136)*M141:Q141)))</f>
        <v>6085.65918876939</v>
      </c>
      <c r="W141" s="15" t="n">
        <f aca="false">(R140*'1. Your Debts'!$C$5+S140*'1. Your Debts'!$C$6+T140*'1. Your Debts'!$C$7+U140*'1. Your Debts'!$C$8+V140*'1. Your Debts'!$C$9)/12</f>
        <v>154.492530325806</v>
      </c>
      <c r="X141" s="15" t="n">
        <f aca="false">Y140+W141+D141-Y141</f>
        <v>536.601655315617</v>
      </c>
      <c r="Y141" s="15" t="n">
        <f aca="false">SUM(R141:V141)</f>
        <v>12797.6339166884</v>
      </c>
    </row>
    <row r="142" customFormat="false" ht="15" hidden="false" customHeight="false" outlineLevel="0" collapsed="false">
      <c r="A142" s="10" t="n">
        <v>4</v>
      </c>
      <c r="B142" s="15" t="n">
        <f aca="false">F141</f>
        <v>375</v>
      </c>
      <c r="C142" s="15" t="n">
        <f aca="false">IF(A142=$D$134,MIN(B142,$B$134),0)</f>
        <v>0</v>
      </c>
      <c r="D142" s="15" t="n">
        <f aca="false">IF(A142=$D$134,$B$134-C142,0)</f>
        <v>0</v>
      </c>
      <c r="E142" s="15" t="n">
        <f aca="false">MIN($H$134,MAX(0,$F$134-(B142-C142)),$J$134)</f>
        <v>125</v>
      </c>
      <c r="F142" s="15" t="n">
        <f aca="false">B142-C142+E142</f>
        <v>500</v>
      </c>
      <c r="G142" s="15" t="n">
        <f aca="false">$J$134-E142</f>
        <v>125</v>
      </c>
      <c r="H142" s="15" t="n">
        <f aca="false">R141*(1+'1. Your Debts'!$C$5/12)+IF($L$134=1,D142,0)</f>
        <v>293.308869777464</v>
      </c>
      <c r="I142" s="15" t="n">
        <f aca="false">S141*(1+'1. Your Debts'!$C$6/12)+IF($L$134=2,D142,0)</f>
        <v>3198.91441689782</v>
      </c>
      <c r="J142" s="15" t="n">
        <f aca="false">T141*(1+'1. Your Debts'!$C$7/12)+IF($L$134=3,D142,0)</f>
        <v>1430.63607922882</v>
      </c>
      <c r="K142" s="15" t="n">
        <f aca="false">U141*(1+'1. Your Debts'!$C$8/12)+IF($L$134=4,D142,0)</f>
        <v>1897.89786656698</v>
      </c>
      <c r="L142" s="15" t="n">
        <f aca="false">V141*(1+'1. Your Debts'!$C$9/12)+IF($L$134=5,D142,0)</f>
        <v>6125.72311176212</v>
      </c>
      <c r="M142" s="15" t="n">
        <f aca="false">MAX(0,H142-IF('1. Your Debts'!$F$5&gt;0,MIN('1. Your Debts'!$F$5,H142),MIN(MAX(H142*'1. Your Debts'!$D$5,'1. Your Debts'!$E$5),H142)))</f>
        <v>273.308869777464</v>
      </c>
      <c r="N142" s="15" t="n">
        <f aca="false">MAX(0,I142-IF('1. Your Debts'!$F$6&gt;0,MIN('1. Your Debts'!$F$6,I142),MIN(MAX(I142*'1. Your Debts'!$D$6,'1. Your Debts'!$E$6),I142)))</f>
        <v>3118.94155647537</v>
      </c>
      <c r="O142" s="15" t="n">
        <f aca="false">MAX(0,J142-IF('1. Your Debts'!$F$7&gt;0,MIN('1. Your Debts'!$F$7,J142),MIN(MAX(J142*'1. Your Debts'!$D$7,'1. Your Debts'!$E$7),J142)))</f>
        <v>1394.8701772481</v>
      </c>
      <c r="P142" s="15" t="n">
        <f aca="false">MAX(0,K142-IF('1. Your Debts'!$F$8&gt;0,MIN('1. Your Debts'!$F$8,K142),MIN(MAX(K142*'1. Your Debts'!$D$8,'1. Your Debts'!$E$8),K142)))</f>
        <v>1802.89786656698</v>
      </c>
      <c r="Q142" s="15" t="n">
        <f aca="false">MAX(0,L142-IF('1. Your Debts'!$F$9&gt;0,MIN('1. Your Debts'!$F$9,L142),MIN(MAX(L142*'1. Your Debts'!$D$9,'1. Your Debts'!$E$9),L142)))</f>
        <v>5945.72311176212</v>
      </c>
      <c r="R142" s="15" t="n">
        <f aca="false">M142-MIN(M142,MAX(0,G142-SUMPRODUCT(($M$136:$Q$136&lt;M$136)*M142:Q142)))</f>
        <v>148.308869777464</v>
      </c>
      <c r="S142" s="15" t="n">
        <f aca="false">N142-MIN(N142,MAX(0,G142-SUMPRODUCT(($M$136:$Q$136&lt;N$136)*M142:Q142)))</f>
        <v>3118.94155647537</v>
      </c>
      <c r="T142" s="15" t="n">
        <f aca="false">O142-MIN(O142,MAX(0,G142-SUMPRODUCT(($M$136:$Q$136&lt;O$136)*M142:Q142)))</f>
        <v>1394.8701772481</v>
      </c>
      <c r="U142" s="15" t="n">
        <f aca="false">P142-MIN(P142,MAX(0,G142-SUMPRODUCT(($M$136:$Q$136&lt;P$136)*M142:Q142)))</f>
        <v>1802.89786656698</v>
      </c>
      <c r="V142" s="15" t="n">
        <f aca="false">Q142-MIN(Q142,MAX(0,G142-SUMPRODUCT(($M$136:$Q$136&lt;Q$136)*M142:Q142)))</f>
        <v>5945.72311176212</v>
      </c>
      <c r="W142" s="15" t="n">
        <f aca="false">(R141*'1. Your Debts'!$C$5+S141*'1. Your Debts'!$C$6+T141*'1. Your Debts'!$C$7+U141*'1. Your Debts'!$C$8+V141*'1. Your Debts'!$C$9)/12</f>
        <v>148.846427544838</v>
      </c>
      <c r="X142" s="15" t="n">
        <f aca="false">Y141+W142+D142-Y142</f>
        <v>535.738762403167</v>
      </c>
      <c r="Y142" s="15" t="n">
        <f aca="false">SUM(R142:V142)</f>
        <v>12410.74158183</v>
      </c>
    </row>
    <row r="143" customFormat="false" ht="15" hidden="false" customHeight="false" outlineLevel="0" collapsed="false">
      <c r="A143" s="10" t="n">
        <v>5</v>
      </c>
      <c r="B143" s="15" t="n">
        <f aca="false">F142</f>
        <v>500</v>
      </c>
      <c r="C143" s="15" t="n">
        <f aca="false">IF(A143=$D$134,MIN(B143,$B$134),0)</f>
        <v>0</v>
      </c>
      <c r="D143" s="15" t="n">
        <f aca="false">IF(A143=$D$134,$B$134-C143,0)</f>
        <v>0</v>
      </c>
      <c r="E143" s="15" t="n">
        <f aca="false">MIN($H$134,MAX(0,$F$134-(B143-C143)),$J$134)</f>
        <v>125</v>
      </c>
      <c r="F143" s="15" t="n">
        <f aca="false">B143-C143+E143</f>
        <v>625</v>
      </c>
      <c r="G143" s="15" t="n">
        <f aca="false">$J$134-E143</f>
        <v>125</v>
      </c>
      <c r="H143" s="15" t="n">
        <f aca="false">R142*(1+'1. Your Debts'!$C$5/12)+IF($L$134=1,D143,0)</f>
        <v>152.004232449419</v>
      </c>
      <c r="I143" s="15" t="n">
        <f aca="false">S142*(1+'1. Your Debts'!$C$6/12)+IF($L$134=2,D143,0)</f>
        <v>3178.46135784478</v>
      </c>
      <c r="J143" s="15" t="n">
        <f aca="false">T142*(1+'1. Your Debts'!$C$7/12)+IF($L$134=3,D143,0)</f>
        <v>1416.83938253976</v>
      </c>
      <c r="K143" s="15" t="n">
        <f aca="false">U142*(1+'1. Your Debts'!$C$8/12)+IF($L$134=4,D143,0)</f>
        <v>1821.67805267705</v>
      </c>
      <c r="L143" s="15" t="n">
        <f aca="false">V142*(1+'1. Your Debts'!$C$9/12)+IF($L$134=5,D143,0)</f>
        <v>5984.86578891455</v>
      </c>
      <c r="M143" s="15" t="n">
        <f aca="false">MAX(0,H143-IF('1. Your Debts'!$F$5&gt;0,MIN('1. Your Debts'!$F$5,H143),MIN(MAX(H143*'1. Your Debts'!$D$5,'1. Your Debts'!$E$5),H143)))</f>
        <v>132.004232449419</v>
      </c>
      <c r="N143" s="15" t="n">
        <f aca="false">MAX(0,I143-IF('1. Your Debts'!$F$6&gt;0,MIN('1. Your Debts'!$F$6,I143),MIN(MAX(I143*'1. Your Debts'!$D$6,'1. Your Debts'!$E$6),I143)))</f>
        <v>3098.99982389866</v>
      </c>
      <c r="O143" s="15" t="n">
        <f aca="false">MAX(0,J143-IF('1. Your Debts'!$F$7&gt;0,MIN('1. Your Debts'!$F$7,J143),MIN(MAX(J143*'1. Your Debts'!$D$7,'1. Your Debts'!$E$7),J143)))</f>
        <v>1381.41839797626</v>
      </c>
      <c r="P143" s="15" t="n">
        <f aca="false">MAX(0,K143-IF('1. Your Debts'!$F$8&gt;0,MIN('1. Your Debts'!$F$8,K143),MIN(MAX(K143*'1. Your Debts'!$D$8,'1. Your Debts'!$E$8),K143)))</f>
        <v>1726.67805267705</v>
      </c>
      <c r="Q143" s="15" t="n">
        <f aca="false">MAX(0,L143-IF('1. Your Debts'!$F$9&gt;0,MIN('1. Your Debts'!$F$9,L143),MIN(MAX(L143*'1. Your Debts'!$D$9,'1. Your Debts'!$E$9),L143)))</f>
        <v>5804.86578891455</v>
      </c>
      <c r="R143" s="15" t="n">
        <f aca="false">M143-MIN(M143,MAX(0,G143-SUMPRODUCT(($M$136:$Q$136&lt;M$136)*M143:Q143)))</f>
        <v>7.00423244941879</v>
      </c>
      <c r="S143" s="15" t="n">
        <f aca="false">N143-MIN(N143,MAX(0,G143-SUMPRODUCT(($M$136:$Q$136&lt;N$136)*M143:Q143)))</f>
        <v>3098.99982389866</v>
      </c>
      <c r="T143" s="15" t="n">
        <f aca="false">O143-MIN(O143,MAX(0,G143-SUMPRODUCT(($M$136:$Q$136&lt;O$136)*M143:Q143)))</f>
        <v>1381.41839797626</v>
      </c>
      <c r="U143" s="15" t="n">
        <f aca="false">P143-MIN(P143,MAX(0,G143-SUMPRODUCT(($M$136:$Q$136&lt;P$136)*M143:Q143)))</f>
        <v>1726.67805267705</v>
      </c>
      <c r="V143" s="15" t="n">
        <f aca="false">Q143-MIN(Q143,MAX(0,G143-SUMPRODUCT(($M$136:$Q$136&lt;Q$136)*M143:Q143)))</f>
        <v>5804.86578891455</v>
      </c>
      <c r="W143" s="15" t="n">
        <f aca="false">(R142*'1. Your Debts'!$C$5+S142*'1. Your Debts'!$C$6+T142*'1. Your Debts'!$C$7+U142*'1. Your Debts'!$C$8+V142*'1. Your Debts'!$C$9)/12</f>
        <v>143.107232595524</v>
      </c>
      <c r="X143" s="15" t="n">
        <f aca="false">Y142+W143+D143-Y143</f>
        <v>534.882518509612</v>
      </c>
      <c r="Y143" s="15" t="n">
        <f aca="false">SUM(R143:V143)</f>
        <v>12018.9662959159</v>
      </c>
    </row>
    <row r="144" customFormat="false" ht="15" hidden="false" customHeight="false" outlineLevel="0" collapsed="false">
      <c r="A144" s="10" t="n">
        <v>6</v>
      </c>
      <c r="B144" s="15" t="n">
        <f aca="false">F143</f>
        <v>625</v>
      </c>
      <c r="C144" s="15" t="n">
        <f aca="false">IF(A144=$D$134,MIN(B144,$B$134),0)</f>
        <v>0</v>
      </c>
      <c r="D144" s="15" t="n">
        <f aca="false">IF(A144=$D$134,$B$134-C144,0)</f>
        <v>0</v>
      </c>
      <c r="E144" s="15" t="n">
        <f aca="false">MIN($H$134,MAX(0,$F$134-(B144-C144)),$J$134)</f>
        <v>125</v>
      </c>
      <c r="F144" s="15" t="n">
        <f aca="false">B144-C144+E144</f>
        <v>750</v>
      </c>
      <c r="G144" s="15" t="n">
        <f aca="false">$J$134-E144</f>
        <v>125</v>
      </c>
      <c r="H144" s="15" t="n">
        <f aca="false">R143*(1+'1. Your Debts'!$C$5/12)+IF($L$134=1,D144,0)</f>
        <v>7.17875457461681</v>
      </c>
      <c r="I144" s="15" t="n">
        <f aca="false">S143*(1+'1. Your Debts'!$C$6/12)+IF($L$134=2,D144,0)</f>
        <v>3158.13907053806</v>
      </c>
      <c r="J144" s="15" t="n">
        <f aca="false">T143*(1+'1. Your Debts'!$C$7/12)+IF($L$134=3,D144,0)</f>
        <v>1403.17573774439</v>
      </c>
      <c r="K144" s="15" t="n">
        <f aca="false">U143*(1+'1. Your Debts'!$C$8/12)+IF($L$134=4,D144,0)</f>
        <v>1744.66428239244</v>
      </c>
      <c r="L144" s="15" t="n">
        <f aca="false">V143*(1+'1. Your Debts'!$C$9/12)+IF($L$134=5,D144,0)</f>
        <v>5843.08115535824</v>
      </c>
      <c r="M144" s="15" t="n">
        <f aca="false">MAX(0,H144-IF('1. Your Debts'!$F$5&gt;0,MIN('1. Your Debts'!$F$5,H144),MIN(MAX(H144*'1. Your Debts'!$D$5,'1. Your Debts'!$E$5),H144)))</f>
        <v>0</v>
      </c>
      <c r="N144" s="15" t="n">
        <f aca="false">MAX(0,I144-IF('1. Your Debts'!$F$6&gt;0,MIN('1. Your Debts'!$F$6,I144),MIN(MAX(I144*'1. Your Debts'!$D$6,'1. Your Debts'!$E$6),I144)))</f>
        <v>3079.18559377461</v>
      </c>
      <c r="O144" s="15" t="n">
        <f aca="false">MAX(0,J144-IF('1. Your Debts'!$F$7&gt;0,MIN('1. Your Debts'!$F$7,J144),MIN(MAX(J144*'1. Your Debts'!$D$7,'1. Your Debts'!$E$7),J144)))</f>
        <v>1368.09634430078</v>
      </c>
      <c r="P144" s="15" t="n">
        <f aca="false">MAX(0,K144-IF('1. Your Debts'!$F$8&gt;0,MIN('1. Your Debts'!$F$8,K144),MIN(MAX(K144*'1. Your Debts'!$D$8,'1. Your Debts'!$E$8),K144)))</f>
        <v>1649.66428239244</v>
      </c>
      <c r="Q144" s="15" t="n">
        <f aca="false">MAX(0,L144-IF('1. Your Debts'!$F$9&gt;0,MIN('1. Your Debts'!$F$9,L144),MIN(MAX(L144*'1. Your Debts'!$D$9,'1. Your Debts'!$E$9),L144)))</f>
        <v>5663.08115535824</v>
      </c>
      <c r="R144" s="15" t="n">
        <f aca="false">M144-MIN(M144,MAX(0,G144-SUMPRODUCT(($M$136:$Q$136&lt;M$136)*M144:Q144)))</f>
        <v>0</v>
      </c>
      <c r="S144" s="15" t="n">
        <f aca="false">N144-MIN(N144,MAX(0,G144-SUMPRODUCT(($M$136:$Q$136&lt;N$136)*M144:Q144)))</f>
        <v>2954.18559377461</v>
      </c>
      <c r="T144" s="15" t="n">
        <f aca="false">O144-MIN(O144,MAX(0,G144-SUMPRODUCT(($M$136:$Q$136&lt;O$136)*M144:Q144)))</f>
        <v>1368.09634430078</v>
      </c>
      <c r="U144" s="15" t="n">
        <f aca="false">P144-MIN(P144,MAX(0,G144-SUMPRODUCT(($M$136:$Q$136&lt;P$136)*M144:Q144)))</f>
        <v>1649.66428239244</v>
      </c>
      <c r="V144" s="15" t="n">
        <f aca="false">Q144-MIN(Q144,MAX(0,G144-SUMPRODUCT(($M$136:$Q$136&lt;Q$136)*M144:Q144)))</f>
        <v>5663.08115535824</v>
      </c>
      <c r="W144" s="15" t="n">
        <f aca="false">(R143*'1. Your Debts'!$C$5+S143*'1. Your Debts'!$C$6+T143*'1. Your Debts'!$C$7+U143*'1. Your Debts'!$C$8+V143*'1. Your Debts'!$C$9)/12</f>
        <v>137.272704691797</v>
      </c>
      <c r="X144" s="15" t="n">
        <f aca="false">Y143+W144+D144-Y144</f>
        <v>521.211624781679</v>
      </c>
      <c r="Y144" s="15" t="n">
        <f aca="false">SUM(R144:V144)</f>
        <v>11635.0273758261</v>
      </c>
    </row>
    <row r="145" customFormat="false" ht="15" hidden="false" customHeight="false" outlineLevel="0" collapsed="false">
      <c r="A145" s="10" t="n">
        <v>7</v>
      </c>
      <c r="B145" s="15" t="n">
        <f aca="false">F144</f>
        <v>750</v>
      </c>
      <c r="C145" s="15" t="n">
        <f aca="false">IF(A145=$D$134,MIN(B145,$B$134),0)</f>
        <v>0</v>
      </c>
      <c r="D145" s="15" t="n">
        <f aca="false">IF(A145=$D$134,$B$134-C145,0)</f>
        <v>0</v>
      </c>
      <c r="E145" s="15" t="n">
        <f aca="false">MIN($H$134,MAX(0,$F$134-(B145-C145)),$J$134)</f>
        <v>125</v>
      </c>
      <c r="F145" s="15" t="n">
        <f aca="false">B145-C145+E145</f>
        <v>875</v>
      </c>
      <c r="G145" s="15" t="n">
        <f aca="false">$J$134-E145</f>
        <v>125</v>
      </c>
      <c r="H145" s="15" t="n">
        <f aca="false">R144*(1+'1. Your Debts'!$C$5/12)+IF($L$134=1,D145,0)</f>
        <v>0</v>
      </c>
      <c r="I145" s="15" t="n">
        <f aca="false">S144*(1+'1. Your Debts'!$C$6/12)+IF($L$134=2,D145,0)</f>
        <v>3010.56130218914</v>
      </c>
      <c r="J145" s="15" t="n">
        <f aca="false">T144*(1+'1. Your Debts'!$C$7/12)+IF($L$134=3,D145,0)</f>
        <v>1389.64386172352</v>
      </c>
      <c r="K145" s="15" t="n">
        <f aca="false">U144*(1+'1. Your Debts'!$C$8/12)+IF($L$134=4,D145,0)</f>
        <v>1666.84828533402</v>
      </c>
      <c r="L145" s="15" t="n">
        <f aca="false">V144*(1+'1. Your Debts'!$C$9/12)+IF($L$134=5,D145,0)</f>
        <v>5700.36310629768</v>
      </c>
      <c r="M145" s="15" t="n">
        <f aca="false">MAX(0,H145-IF('1. Your Debts'!$F$5&gt;0,MIN('1. Your Debts'!$F$5,H145),MIN(MAX(H145*'1. Your Debts'!$D$5,'1. Your Debts'!$E$5),H145)))</f>
        <v>0</v>
      </c>
      <c r="N145" s="15" t="n">
        <f aca="false">MAX(0,I145-IF('1. Your Debts'!$F$6&gt;0,MIN('1. Your Debts'!$F$6,I145),MIN(MAX(I145*'1. Your Debts'!$D$6,'1. Your Debts'!$E$6),I145)))</f>
        <v>2935.29726963441</v>
      </c>
      <c r="O145" s="15" t="n">
        <f aca="false">MAX(0,J145-IF('1. Your Debts'!$F$7&gt;0,MIN('1. Your Debts'!$F$7,J145),MIN(MAX(J145*'1. Your Debts'!$D$7,'1. Your Debts'!$E$7),J145)))</f>
        <v>1354.90276518043</v>
      </c>
      <c r="P145" s="15" t="n">
        <f aca="false">MAX(0,K145-IF('1. Your Debts'!$F$8&gt;0,MIN('1. Your Debts'!$F$8,K145),MIN(MAX(K145*'1. Your Debts'!$D$8,'1. Your Debts'!$E$8),K145)))</f>
        <v>1571.84828533402</v>
      </c>
      <c r="Q145" s="15" t="n">
        <f aca="false">MAX(0,L145-IF('1. Your Debts'!$F$9&gt;0,MIN('1. Your Debts'!$F$9,L145),MIN(MAX(L145*'1. Your Debts'!$D$9,'1. Your Debts'!$E$9),L145)))</f>
        <v>5520.36310629768</v>
      </c>
      <c r="R145" s="15" t="n">
        <f aca="false">M145-MIN(M145,MAX(0,G145-SUMPRODUCT(($M$136:$Q$136&lt;M$136)*M145:Q145)))</f>
        <v>0</v>
      </c>
      <c r="S145" s="15" t="n">
        <f aca="false">N145-MIN(N145,MAX(0,G145-SUMPRODUCT(($M$136:$Q$136&lt;N$136)*M145:Q145)))</f>
        <v>2810.29726963441</v>
      </c>
      <c r="T145" s="15" t="n">
        <f aca="false">O145-MIN(O145,MAX(0,G145-SUMPRODUCT(($M$136:$Q$136&lt;O$136)*M145:Q145)))</f>
        <v>1354.90276518043</v>
      </c>
      <c r="U145" s="15" t="n">
        <f aca="false">P145-MIN(P145,MAX(0,G145-SUMPRODUCT(($M$136:$Q$136&lt;P$136)*M145:Q145)))</f>
        <v>1571.84828533402</v>
      </c>
      <c r="V145" s="15" t="n">
        <f aca="false">Q145-MIN(Q145,MAX(0,G145-SUMPRODUCT(($M$136:$Q$136&lt;Q$136)*M145:Q145)))</f>
        <v>5520.36310629768</v>
      </c>
      <c r="W145" s="15" t="n">
        <f aca="false">(R144*'1. Your Debts'!$C$5+S144*'1. Your Debts'!$C$6+T144*'1. Your Debts'!$C$7+U144*'1. Your Debts'!$C$8+V144*'1. Your Debts'!$C$9)/12</f>
        <v>132.389179718299</v>
      </c>
      <c r="X145" s="15" t="n">
        <f aca="false">Y144+W145+D145-Y145</f>
        <v>510.005129097815</v>
      </c>
      <c r="Y145" s="15" t="n">
        <f aca="false">SUM(R145:V145)</f>
        <v>11257.4114264465</v>
      </c>
    </row>
    <row r="146" customFormat="false" ht="15" hidden="false" customHeight="false" outlineLevel="0" collapsed="false">
      <c r="A146" s="10" t="n">
        <v>8</v>
      </c>
      <c r="B146" s="15" t="n">
        <f aca="false">F145</f>
        <v>875</v>
      </c>
      <c r="C146" s="15" t="n">
        <f aca="false">IF(A146=$D$134,MIN(B146,$B$134),0)</f>
        <v>0</v>
      </c>
      <c r="D146" s="15" t="n">
        <f aca="false">IF(A146=$D$134,$B$134-C146,0)</f>
        <v>0</v>
      </c>
      <c r="E146" s="15" t="n">
        <f aca="false">MIN($H$134,MAX(0,$F$134-(B146-C146)),$J$134)</f>
        <v>125</v>
      </c>
      <c r="F146" s="15" t="n">
        <f aca="false">B146-C146+E146</f>
        <v>1000</v>
      </c>
      <c r="G146" s="15" t="n">
        <f aca="false">$J$134-E146</f>
        <v>125</v>
      </c>
      <c r="H146" s="15" t="n">
        <f aca="false">R145*(1+'1. Your Debts'!$C$5/12)+IF($L$134=1,D146,0)</f>
        <v>0</v>
      </c>
      <c r="I146" s="15" t="n">
        <f aca="false">S145*(1+'1. Your Debts'!$C$6/12)+IF($L$134=2,D146,0)</f>
        <v>2863.9271091966</v>
      </c>
      <c r="J146" s="15" t="n">
        <f aca="false">T145*(1+'1. Your Debts'!$C$7/12)+IF($L$134=3,D146,0)</f>
        <v>1376.24248373202</v>
      </c>
      <c r="K146" s="15" t="n">
        <f aca="false">U145*(1+'1. Your Debts'!$C$8/12)+IF($L$134=4,D146,0)</f>
        <v>1588.22170497292</v>
      </c>
      <c r="L146" s="15" t="n">
        <f aca="false">V145*(1+'1. Your Debts'!$C$9/12)+IF($L$134=5,D146,0)</f>
        <v>5556.70549674748</v>
      </c>
      <c r="M146" s="15" t="n">
        <f aca="false">MAX(0,H146-IF('1. Your Debts'!$F$5&gt;0,MIN('1. Your Debts'!$F$5,H146),MIN(MAX(H146*'1. Your Debts'!$D$5,'1. Your Debts'!$E$5),H146)))</f>
        <v>0</v>
      </c>
      <c r="N146" s="15" t="n">
        <f aca="false">MAX(0,I146-IF('1. Your Debts'!$F$6&gt;0,MIN('1. Your Debts'!$F$6,I146),MIN(MAX(I146*'1. Your Debts'!$D$6,'1. Your Debts'!$E$6),I146)))</f>
        <v>2792.32893146668</v>
      </c>
      <c r="O146" s="15" t="n">
        <f aca="false">MAX(0,J146-IF('1. Your Debts'!$F$7&gt;0,MIN('1. Your Debts'!$F$7,J146),MIN(MAX(J146*'1. Your Debts'!$D$7,'1. Your Debts'!$E$7),J146)))</f>
        <v>1341.83642163872</v>
      </c>
      <c r="P146" s="15" t="n">
        <f aca="false">MAX(0,K146-IF('1. Your Debts'!$F$8&gt;0,MIN('1. Your Debts'!$F$8,K146),MIN(MAX(K146*'1. Your Debts'!$D$8,'1. Your Debts'!$E$8),K146)))</f>
        <v>1493.22170497292</v>
      </c>
      <c r="Q146" s="15" t="n">
        <f aca="false">MAX(0,L146-IF('1. Your Debts'!$F$9&gt;0,MIN('1. Your Debts'!$F$9,L146),MIN(MAX(L146*'1. Your Debts'!$D$9,'1. Your Debts'!$E$9),L146)))</f>
        <v>5376.70549674748</v>
      </c>
      <c r="R146" s="15" t="n">
        <f aca="false">M146-MIN(M146,MAX(0,G146-SUMPRODUCT(($M$136:$Q$136&lt;M$136)*M146:Q146)))</f>
        <v>0</v>
      </c>
      <c r="S146" s="15" t="n">
        <f aca="false">N146-MIN(N146,MAX(0,G146-SUMPRODUCT(($M$136:$Q$136&lt;N$136)*M146:Q146)))</f>
        <v>2667.32893146668</v>
      </c>
      <c r="T146" s="15" t="n">
        <f aca="false">O146-MIN(O146,MAX(0,G146-SUMPRODUCT(($M$136:$Q$136&lt;O$136)*M146:Q146)))</f>
        <v>1341.83642163872</v>
      </c>
      <c r="U146" s="15" t="n">
        <f aca="false">P146-MIN(P146,MAX(0,G146-SUMPRODUCT(($M$136:$Q$136&lt;P$136)*M146:Q146)))</f>
        <v>1493.22170497292</v>
      </c>
      <c r="V146" s="15" t="n">
        <f aca="false">Q146-MIN(Q146,MAX(0,G146-SUMPRODUCT(($M$136:$Q$136&lt;Q$136)*M146:Q146)))</f>
        <v>5376.70549674748</v>
      </c>
      <c r="W146" s="15" t="n">
        <f aca="false">(R145*'1. Your Debts'!$C$5+S145*'1. Your Debts'!$C$6+T145*'1. Your Debts'!$C$7+U145*'1. Your Debts'!$C$8+V145*'1. Your Debts'!$C$9)/12</f>
        <v>127.685368202471</v>
      </c>
      <c r="X146" s="15" t="n">
        <f aca="false">Y145+W146+D146-Y146</f>
        <v>506.004239823214</v>
      </c>
      <c r="Y146" s="15" t="n">
        <f aca="false">SUM(R146:V146)</f>
        <v>10879.0925548258</v>
      </c>
    </row>
    <row r="147" customFormat="false" ht="15" hidden="false" customHeight="false" outlineLevel="0" collapsed="false">
      <c r="A147" s="10" t="n">
        <v>9</v>
      </c>
      <c r="B147" s="15" t="n">
        <f aca="false">F146</f>
        <v>1000</v>
      </c>
      <c r="C147" s="15" t="n">
        <f aca="false">IF(A147=$D$134,MIN(B147,$B$134),0)</f>
        <v>800</v>
      </c>
      <c r="D147" s="15" t="n">
        <f aca="false">IF(A147=$D$134,$B$134-C147,0)</f>
        <v>0</v>
      </c>
      <c r="E147" s="15" t="n">
        <f aca="false">MIN($H$134,MAX(0,$F$134-(B147-C147)),$J$134)</f>
        <v>125</v>
      </c>
      <c r="F147" s="15" t="n">
        <f aca="false">B147-C147+E147</f>
        <v>325</v>
      </c>
      <c r="G147" s="15" t="n">
        <f aca="false">$J$134-E147</f>
        <v>125</v>
      </c>
      <c r="H147" s="15" t="n">
        <f aca="false">R146*(1+'1. Your Debts'!$C$5/12)+IF($L$134=1,D147,0)</f>
        <v>0</v>
      </c>
      <c r="I147" s="15" t="n">
        <f aca="false">S146*(1+'1. Your Debts'!$C$6/12)+IF($L$134=2,D147,0)</f>
        <v>2718.23045857551</v>
      </c>
      <c r="J147" s="15" t="n">
        <f aca="false">T146*(1+'1. Your Debts'!$C$7/12)+IF($L$134=3,D147,0)</f>
        <v>1362.97034527953</v>
      </c>
      <c r="K147" s="15" t="n">
        <f aca="false">U146*(1+'1. Your Debts'!$C$8/12)+IF($L$134=4,D147,0)</f>
        <v>1508.77609773305</v>
      </c>
      <c r="L147" s="15" t="n">
        <f aca="false">V146*(1+'1. Your Debts'!$C$9/12)+IF($L$134=5,D147,0)</f>
        <v>5412.10214126773</v>
      </c>
      <c r="M147" s="15" t="n">
        <f aca="false">MAX(0,H147-IF('1. Your Debts'!$F$5&gt;0,MIN('1. Your Debts'!$F$5,H147),MIN(MAX(H147*'1. Your Debts'!$D$5,'1. Your Debts'!$E$5),H147)))</f>
        <v>0</v>
      </c>
      <c r="N147" s="15" t="n">
        <f aca="false">MAX(0,I147-IF('1. Your Debts'!$F$6&gt;0,MIN('1. Your Debts'!$F$6,I147),MIN(MAX(I147*'1. Your Debts'!$D$6,'1. Your Debts'!$E$6),I147)))</f>
        <v>2650.27469711112</v>
      </c>
      <c r="O147" s="15" t="n">
        <f aca="false">MAX(0,J147-IF('1. Your Debts'!$F$7&gt;0,MIN('1. Your Debts'!$F$7,J147),MIN(MAX(J147*'1. Your Debts'!$D$7,'1. Your Debts'!$E$7),J147)))</f>
        <v>1328.89608664754</v>
      </c>
      <c r="P147" s="15" t="n">
        <f aca="false">MAX(0,K147-IF('1. Your Debts'!$F$8&gt;0,MIN('1. Your Debts'!$F$8,K147),MIN(MAX(K147*'1. Your Debts'!$D$8,'1. Your Debts'!$E$8),K147)))</f>
        <v>1413.77609773305</v>
      </c>
      <c r="Q147" s="15" t="n">
        <f aca="false">MAX(0,L147-IF('1. Your Debts'!$F$9&gt;0,MIN('1. Your Debts'!$F$9,L147),MIN(MAX(L147*'1. Your Debts'!$D$9,'1. Your Debts'!$E$9),L147)))</f>
        <v>5232.10214126773</v>
      </c>
      <c r="R147" s="15" t="n">
        <f aca="false">M147-MIN(M147,MAX(0,G147-SUMPRODUCT(($M$136:$Q$136&lt;M$136)*M147:Q147)))</f>
        <v>0</v>
      </c>
      <c r="S147" s="15" t="n">
        <f aca="false">N147-MIN(N147,MAX(0,G147-SUMPRODUCT(($M$136:$Q$136&lt;N$136)*M147:Q147)))</f>
        <v>2525.27469711112</v>
      </c>
      <c r="T147" s="15" t="n">
        <f aca="false">O147-MIN(O147,MAX(0,G147-SUMPRODUCT(($M$136:$Q$136&lt;O$136)*M147:Q147)))</f>
        <v>1328.89608664754</v>
      </c>
      <c r="U147" s="15" t="n">
        <f aca="false">P147-MIN(P147,MAX(0,G147-SUMPRODUCT(($M$136:$Q$136&lt;P$136)*M147:Q147)))</f>
        <v>1413.77609773305</v>
      </c>
      <c r="V147" s="15" t="n">
        <f aca="false">Q147-MIN(Q147,MAX(0,G147-SUMPRODUCT(($M$136:$Q$136&lt;Q$136)*M147:Q147)))</f>
        <v>5232.10214126773</v>
      </c>
      <c r="W147" s="15" t="n">
        <f aca="false">(R146*'1. Your Debts'!$C$5+S146*'1. Your Debts'!$C$6+T146*'1. Your Debts'!$C$7+U146*'1. Your Debts'!$C$8+V146*'1. Your Debts'!$C$9)/12</f>
        <v>122.986488030021</v>
      </c>
      <c r="X147" s="15" t="n">
        <f aca="false">Y146+W147+D147-Y147</f>
        <v>502.030020096376</v>
      </c>
      <c r="Y147" s="15" t="n">
        <f aca="false">SUM(R147:V147)</f>
        <v>10500.0490227594</v>
      </c>
    </row>
    <row r="148" customFormat="false" ht="15" hidden="false" customHeight="false" outlineLevel="0" collapsed="false">
      <c r="A148" s="10" t="n">
        <v>10</v>
      </c>
      <c r="B148" s="15" t="n">
        <f aca="false">F147</f>
        <v>325</v>
      </c>
      <c r="C148" s="15" t="n">
        <f aca="false">IF(A148=$D$134,MIN(B148,$B$134),0)</f>
        <v>0</v>
      </c>
      <c r="D148" s="15" t="n">
        <f aca="false">IF(A148=$D$134,$B$134-C148,0)</f>
        <v>0</v>
      </c>
      <c r="E148" s="15" t="n">
        <f aca="false">MIN($H$134,MAX(0,$F$134-(B148-C148)),$J$134)</f>
        <v>125</v>
      </c>
      <c r="F148" s="15" t="n">
        <f aca="false">B148-C148+E148</f>
        <v>450</v>
      </c>
      <c r="G148" s="15" t="n">
        <f aca="false">$J$134-E148</f>
        <v>125</v>
      </c>
      <c r="H148" s="15" t="n">
        <f aca="false">R147*(1+'1. Your Debts'!$C$5/12)+IF($L$134=1,D148,0)</f>
        <v>0</v>
      </c>
      <c r="I148" s="15" t="n">
        <f aca="false">S147*(1+'1. Your Debts'!$C$6/12)+IF($L$134=2,D148,0)</f>
        <v>2573.46535591432</v>
      </c>
      <c r="J148" s="15" t="n">
        <f aca="false">T147*(1+'1. Your Debts'!$C$7/12)+IF($L$134=3,D148,0)</f>
        <v>1349.82620001224</v>
      </c>
      <c r="K148" s="15" t="n">
        <f aca="false">U147*(1+'1. Your Debts'!$C$8/12)+IF($L$134=4,D148,0)</f>
        <v>1428.50293208444</v>
      </c>
      <c r="L148" s="15" t="n">
        <f aca="false">V147*(1+'1. Your Debts'!$C$9/12)+IF($L$134=5,D148,0)</f>
        <v>5266.54681369774</v>
      </c>
      <c r="M148" s="15" t="n">
        <f aca="false">MAX(0,H148-IF('1. Your Debts'!$F$5&gt;0,MIN('1. Your Debts'!$F$5,H148),MIN(MAX(H148*'1. Your Debts'!$D$5,'1. Your Debts'!$E$5),H148)))</f>
        <v>0</v>
      </c>
      <c r="N148" s="15" t="n">
        <f aca="false">MAX(0,I148-IF('1. Your Debts'!$F$6&gt;0,MIN('1. Your Debts'!$F$6,I148),MIN(MAX(I148*'1. Your Debts'!$D$6,'1. Your Debts'!$E$6),I148)))</f>
        <v>2509.12872201646</v>
      </c>
      <c r="O148" s="15" t="n">
        <f aca="false">MAX(0,J148-IF('1. Your Debts'!$F$7&gt;0,MIN('1. Your Debts'!$F$7,J148),MIN(MAX(J148*'1. Your Debts'!$D$7,'1. Your Debts'!$E$7),J148)))</f>
        <v>1316.08054501193</v>
      </c>
      <c r="P148" s="15" t="n">
        <f aca="false">MAX(0,K148-IF('1. Your Debts'!$F$8&gt;0,MIN('1. Your Debts'!$F$8,K148),MIN(MAX(K148*'1. Your Debts'!$D$8,'1. Your Debts'!$E$8),K148)))</f>
        <v>1333.50293208444</v>
      </c>
      <c r="Q148" s="15" t="n">
        <f aca="false">MAX(0,L148-IF('1. Your Debts'!$F$9&gt;0,MIN('1. Your Debts'!$F$9,L148),MIN(MAX(L148*'1. Your Debts'!$D$9,'1. Your Debts'!$E$9),L148)))</f>
        <v>5086.54681369774</v>
      </c>
      <c r="R148" s="15" t="n">
        <f aca="false">M148-MIN(M148,MAX(0,G148-SUMPRODUCT(($M$136:$Q$136&lt;M$136)*M148:Q148)))</f>
        <v>0</v>
      </c>
      <c r="S148" s="15" t="n">
        <f aca="false">N148-MIN(N148,MAX(0,G148-SUMPRODUCT(($M$136:$Q$136&lt;N$136)*M148:Q148)))</f>
        <v>2384.12872201646</v>
      </c>
      <c r="T148" s="15" t="n">
        <f aca="false">O148-MIN(O148,MAX(0,G148-SUMPRODUCT(($M$136:$Q$136&lt;O$136)*M148:Q148)))</f>
        <v>1316.08054501193</v>
      </c>
      <c r="U148" s="15" t="n">
        <f aca="false">P148-MIN(P148,MAX(0,G148-SUMPRODUCT(($M$136:$Q$136&lt;P$136)*M148:Q148)))</f>
        <v>1333.50293208444</v>
      </c>
      <c r="V148" s="15" t="n">
        <f aca="false">Q148-MIN(Q148,MAX(0,G148-SUMPRODUCT(($M$136:$Q$136&lt;Q$136)*M148:Q148)))</f>
        <v>5086.54681369774</v>
      </c>
      <c r="W148" s="15" t="n">
        <f aca="false">(R147*'1. Your Debts'!$C$5+S147*'1. Your Debts'!$C$6+T147*'1. Your Debts'!$C$7+U147*'1. Your Debts'!$C$8+V147*'1. Your Debts'!$C$9)/12</f>
        <v>118.292278949301</v>
      </c>
      <c r="X148" s="15" t="n">
        <f aca="false">Y147+W148+D148-Y148</f>
        <v>498.082288898162</v>
      </c>
      <c r="Y148" s="15" t="n">
        <f aca="false">SUM(R148:V148)</f>
        <v>10120.2590128106</v>
      </c>
    </row>
    <row r="149" customFormat="false" ht="15" hidden="false" customHeight="false" outlineLevel="0" collapsed="false">
      <c r="A149" s="10" t="n">
        <v>11</v>
      </c>
      <c r="B149" s="15" t="n">
        <f aca="false">F148</f>
        <v>450</v>
      </c>
      <c r="C149" s="15" t="n">
        <f aca="false">IF(A149=$D$134,MIN(B149,$B$134),0)</f>
        <v>0</v>
      </c>
      <c r="D149" s="15" t="n">
        <f aca="false">IF(A149=$D$134,$B$134-C149,0)</f>
        <v>0</v>
      </c>
      <c r="E149" s="15" t="n">
        <f aca="false">MIN($H$134,MAX(0,$F$134-(B149-C149)),$J$134)</f>
        <v>125</v>
      </c>
      <c r="F149" s="15" t="n">
        <f aca="false">B149-C149+E149</f>
        <v>575</v>
      </c>
      <c r="G149" s="15" t="n">
        <f aca="false">$J$134-E149</f>
        <v>125</v>
      </c>
      <c r="H149" s="15" t="n">
        <f aca="false">R148*(1+'1. Your Debts'!$C$5/12)+IF($L$134=1,D149,0)</f>
        <v>0</v>
      </c>
      <c r="I149" s="15" t="n">
        <f aca="false">S148*(1+'1. Your Debts'!$C$6/12)+IF($L$134=2,D149,0)</f>
        <v>2429.62584512828</v>
      </c>
      <c r="J149" s="15" t="n">
        <f aca="false">T148*(1+'1. Your Debts'!$C$7/12)+IF($L$134=3,D149,0)</f>
        <v>1336.80881359587</v>
      </c>
      <c r="K149" s="15" t="n">
        <f aca="false">U148*(1+'1. Your Debts'!$C$8/12)+IF($L$134=4,D149,0)</f>
        <v>1347.39358762699</v>
      </c>
      <c r="L149" s="15" t="n">
        <f aca="false">V148*(1+'1. Your Debts'!$C$9/12)+IF($L$134=5,D149,0)</f>
        <v>5120.03324688792</v>
      </c>
      <c r="M149" s="15" t="n">
        <f aca="false">MAX(0,H149-IF('1. Your Debts'!$F$5&gt;0,MIN('1. Your Debts'!$F$5,H149),MIN(MAX(H149*'1. Your Debts'!$D$5,'1. Your Debts'!$E$5),H149)))</f>
        <v>0</v>
      </c>
      <c r="N149" s="15" t="n">
        <f aca="false">MAX(0,I149-IF('1. Your Debts'!$F$6&gt;0,MIN('1. Your Debts'!$F$6,I149),MIN(MAX(I149*'1. Your Debts'!$D$6,'1. Your Debts'!$E$6),I149)))</f>
        <v>2368.88519900007</v>
      </c>
      <c r="O149" s="15" t="n">
        <f aca="false">MAX(0,J149-IF('1. Your Debts'!$F$7&gt;0,MIN('1. Your Debts'!$F$7,J149),MIN(MAX(J149*'1. Your Debts'!$D$7,'1. Your Debts'!$E$7),J149)))</f>
        <v>1303.38859325598</v>
      </c>
      <c r="P149" s="15" t="n">
        <f aca="false">MAX(0,K149-IF('1. Your Debts'!$F$8&gt;0,MIN('1. Your Debts'!$F$8,K149),MIN(MAX(K149*'1. Your Debts'!$D$8,'1. Your Debts'!$E$8),K149)))</f>
        <v>1252.39358762699</v>
      </c>
      <c r="Q149" s="15" t="n">
        <f aca="false">MAX(0,L149-IF('1. Your Debts'!$F$9&gt;0,MIN('1. Your Debts'!$F$9,L149),MIN(MAX(L149*'1. Your Debts'!$D$9,'1. Your Debts'!$E$9),L149)))</f>
        <v>4940.03324688792</v>
      </c>
      <c r="R149" s="15" t="n">
        <f aca="false">M149-MIN(M149,MAX(0,G149-SUMPRODUCT(($M$136:$Q$136&lt;M$136)*M149:Q149)))</f>
        <v>0</v>
      </c>
      <c r="S149" s="15" t="n">
        <f aca="false">N149-MIN(N149,MAX(0,G149-SUMPRODUCT(($M$136:$Q$136&lt;N$136)*M149:Q149)))</f>
        <v>2243.88519900007</v>
      </c>
      <c r="T149" s="15" t="n">
        <f aca="false">O149-MIN(O149,MAX(0,G149-SUMPRODUCT(($M$136:$Q$136&lt;O$136)*M149:Q149)))</f>
        <v>1303.38859325598</v>
      </c>
      <c r="U149" s="15" t="n">
        <f aca="false">P149-MIN(P149,MAX(0,G149-SUMPRODUCT(($M$136:$Q$136&lt;P$136)*M149:Q149)))</f>
        <v>1252.39358762699</v>
      </c>
      <c r="V149" s="15" t="n">
        <f aca="false">Q149-MIN(Q149,MAX(0,G149-SUMPRODUCT(($M$136:$Q$136&lt;Q$136)*M149:Q149)))</f>
        <v>4940.03324688792</v>
      </c>
      <c r="W149" s="15" t="n">
        <f aca="false">(R148*'1. Your Debts'!$C$5+S148*'1. Your Debts'!$C$6+T148*'1. Your Debts'!$C$7+U148*'1. Your Debts'!$C$8+V148*'1. Your Debts'!$C$9)/12</f>
        <v>113.602480428475</v>
      </c>
      <c r="X149" s="15" t="n">
        <f aca="false">Y148+W149+D149-Y149</f>
        <v>494.160866468104</v>
      </c>
      <c r="Y149" s="15" t="n">
        <f aca="false">SUM(R149:V149)</f>
        <v>9739.70062677095</v>
      </c>
    </row>
    <row r="150" customFormat="false" ht="15" hidden="false" customHeight="false" outlineLevel="0" collapsed="false">
      <c r="A150" s="10" t="n">
        <v>12</v>
      </c>
      <c r="B150" s="15" t="n">
        <f aca="false">F149</f>
        <v>575</v>
      </c>
      <c r="C150" s="15" t="n">
        <f aca="false">IF(A150=$D$134,MIN(B150,$B$134),0)</f>
        <v>0</v>
      </c>
      <c r="D150" s="15" t="n">
        <f aca="false">IF(A150=$D$134,$B$134-C150,0)</f>
        <v>0</v>
      </c>
      <c r="E150" s="15" t="n">
        <f aca="false">MIN($H$134,MAX(0,$F$134-(B150-C150)),$J$134)</f>
        <v>125</v>
      </c>
      <c r="F150" s="15" t="n">
        <f aca="false">B150-C150+E150</f>
        <v>700</v>
      </c>
      <c r="G150" s="15" t="n">
        <f aca="false">$J$134-E150</f>
        <v>125</v>
      </c>
      <c r="H150" s="15" t="n">
        <f aca="false">R149*(1+'1. Your Debts'!$C$5/12)+IF($L$134=1,D150,0)</f>
        <v>0</v>
      </c>
      <c r="I150" s="15" t="n">
        <f aca="false">S149*(1+'1. Your Debts'!$C$6/12)+IF($L$134=2,D150,0)</f>
        <v>2286.70600821432</v>
      </c>
      <c r="J150" s="15" t="n">
        <f aca="false">T149*(1+'1. Your Debts'!$C$7/12)+IF($L$134=3,D150,0)</f>
        <v>1323.91696359976</v>
      </c>
      <c r="K150" s="15" t="n">
        <f aca="false">U149*(1+'1. Your Debts'!$C$8/12)+IF($L$134=4,D150,0)</f>
        <v>1265.43935416477</v>
      </c>
      <c r="L150" s="15" t="n">
        <f aca="false">V149*(1+'1. Your Debts'!$C$9/12)+IF($L$134=5,D150,0)</f>
        <v>4972.55513242993</v>
      </c>
      <c r="M150" s="15" t="n">
        <f aca="false">MAX(0,H150-IF('1. Your Debts'!$F$5&gt;0,MIN('1. Your Debts'!$F$5,H150),MIN(MAX(H150*'1. Your Debts'!$D$5,'1. Your Debts'!$E$5),H150)))</f>
        <v>0</v>
      </c>
      <c r="N150" s="15" t="n">
        <f aca="false">MAX(0,I150-IF('1. Your Debts'!$F$6&gt;0,MIN('1. Your Debts'!$F$6,I150),MIN(MAX(I150*'1. Your Debts'!$D$6,'1. Your Debts'!$E$6),I150)))</f>
        <v>2229.53835800896</v>
      </c>
      <c r="O150" s="15" t="n">
        <f aca="false">MAX(0,J150-IF('1. Your Debts'!$F$7&gt;0,MIN('1. Your Debts'!$F$7,J150),MIN(MAX(J150*'1. Your Debts'!$D$7,'1. Your Debts'!$E$7),J150)))</f>
        <v>1290.81903950976</v>
      </c>
      <c r="P150" s="15" t="n">
        <f aca="false">MAX(0,K150-IF('1. Your Debts'!$F$8&gt;0,MIN('1. Your Debts'!$F$8,K150),MIN(MAX(K150*'1. Your Debts'!$D$8,'1. Your Debts'!$E$8),K150)))</f>
        <v>1170.43935416477</v>
      </c>
      <c r="Q150" s="15" t="n">
        <f aca="false">MAX(0,L150-IF('1. Your Debts'!$F$9&gt;0,MIN('1. Your Debts'!$F$9,L150),MIN(MAX(L150*'1. Your Debts'!$D$9,'1. Your Debts'!$E$9),L150)))</f>
        <v>4792.55513242993</v>
      </c>
      <c r="R150" s="15" t="n">
        <f aca="false">M150-MIN(M150,MAX(0,G150-SUMPRODUCT(($M$136:$Q$136&lt;M$136)*M150:Q150)))</f>
        <v>0</v>
      </c>
      <c r="S150" s="15" t="n">
        <f aca="false">N150-MIN(N150,MAX(0,G150-SUMPRODUCT(($M$136:$Q$136&lt;N$136)*M150:Q150)))</f>
        <v>2104.53835800896</v>
      </c>
      <c r="T150" s="15" t="n">
        <f aca="false">O150-MIN(O150,MAX(0,G150-SUMPRODUCT(($M$136:$Q$136&lt;O$136)*M150:Q150)))</f>
        <v>1290.81903950976</v>
      </c>
      <c r="U150" s="15" t="n">
        <f aca="false">P150-MIN(P150,MAX(0,G150-SUMPRODUCT(($M$136:$Q$136&lt;P$136)*M150:Q150)))</f>
        <v>1170.43935416477</v>
      </c>
      <c r="V150" s="15" t="n">
        <f aca="false">Q150-MIN(Q150,MAX(0,G150-SUMPRODUCT(($M$136:$Q$136&lt;Q$136)*M150:Q150)))</f>
        <v>4792.55513242993</v>
      </c>
      <c r="W150" s="15" t="n">
        <f aca="false">(R149*'1. Your Debts'!$C$5+S149*'1. Your Debts'!$C$6+T149*'1. Your Debts'!$C$7+U149*'1. Your Debts'!$C$8+V149*'1. Your Debts'!$C$9)/12</f>
        <v>108.916831637826</v>
      </c>
      <c r="X150" s="15" t="n">
        <f aca="false">Y149+W150+D150-Y150</f>
        <v>490.26557429535</v>
      </c>
      <c r="Y150" s="15" t="n">
        <f aca="false">SUM(R150:V150)</f>
        <v>9358.35188411343</v>
      </c>
    </row>
    <row r="151" customFormat="false" ht="15" hidden="false" customHeight="false" outlineLevel="0" collapsed="false">
      <c r="A151" s="10" t="n">
        <v>13</v>
      </c>
      <c r="B151" s="15" t="n">
        <f aca="false">F150</f>
        <v>700</v>
      </c>
      <c r="C151" s="15" t="n">
        <f aca="false">IF(A151=$D$134,MIN(B151,$B$134),0)</f>
        <v>0</v>
      </c>
      <c r="D151" s="15" t="n">
        <f aca="false">IF(A151=$D$134,$B$134-C151,0)</f>
        <v>0</v>
      </c>
      <c r="E151" s="15" t="n">
        <f aca="false">MIN($H$134,MAX(0,$F$134-(B151-C151)),$J$134)</f>
        <v>125</v>
      </c>
      <c r="F151" s="15" t="n">
        <f aca="false">B151-C151+E151</f>
        <v>825</v>
      </c>
      <c r="G151" s="15" t="n">
        <f aca="false">$J$134-E151</f>
        <v>125</v>
      </c>
      <c r="H151" s="15" t="n">
        <f aca="false">R150*(1+'1. Your Debts'!$C$5/12)+IF($L$134=1,D151,0)</f>
        <v>0</v>
      </c>
      <c r="I151" s="15" t="n">
        <f aca="false">S150*(1+'1. Your Debts'!$C$6/12)+IF($L$134=2,D151,0)</f>
        <v>2144.69996500764</v>
      </c>
      <c r="J151" s="15" t="n">
        <f aca="false">T150*(1+'1. Your Debts'!$C$7/12)+IF($L$134=3,D151,0)</f>
        <v>1311.14943938204</v>
      </c>
      <c r="K151" s="15" t="n">
        <f aca="false">U150*(1+'1. Your Debts'!$C$8/12)+IF($L$134=4,D151,0)</f>
        <v>1182.63143077065</v>
      </c>
      <c r="L151" s="15" t="n">
        <f aca="false">V150*(1+'1. Your Debts'!$C$9/12)+IF($L$134=5,D151,0)</f>
        <v>4824.1061203851</v>
      </c>
      <c r="M151" s="15" t="n">
        <f aca="false">MAX(0,H151-IF('1. Your Debts'!$F$5&gt;0,MIN('1. Your Debts'!$F$5,H151),MIN(MAX(H151*'1. Your Debts'!$D$5,'1. Your Debts'!$E$5),H151)))</f>
        <v>0</v>
      </c>
      <c r="N151" s="15" t="n">
        <f aca="false">MAX(0,I151-IF('1. Your Debts'!$F$6&gt;0,MIN('1. Your Debts'!$F$6,I151),MIN(MAX(I151*'1. Your Debts'!$D$6,'1. Your Debts'!$E$6),I151)))</f>
        <v>2091.08246588245</v>
      </c>
      <c r="O151" s="15" t="n">
        <f aca="false">MAX(0,J151-IF('1. Your Debts'!$F$7&gt;0,MIN('1. Your Debts'!$F$7,J151),MIN(MAX(J151*'1. Your Debts'!$D$7,'1. Your Debts'!$E$7),J151)))</f>
        <v>1278.37070339749</v>
      </c>
      <c r="P151" s="15" t="n">
        <f aca="false">MAX(0,K151-IF('1. Your Debts'!$F$8&gt;0,MIN('1. Your Debts'!$F$8,K151),MIN(MAX(K151*'1. Your Debts'!$D$8,'1. Your Debts'!$E$8),K151)))</f>
        <v>1087.63143077065</v>
      </c>
      <c r="Q151" s="15" t="n">
        <f aca="false">MAX(0,L151-IF('1. Your Debts'!$F$9&gt;0,MIN('1. Your Debts'!$F$9,L151),MIN(MAX(L151*'1. Your Debts'!$D$9,'1. Your Debts'!$E$9),L151)))</f>
        <v>4644.1061203851</v>
      </c>
      <c r="R151" s="15" t="n">
        <f aca="false">M151-MIN(M151,MAX(0,G151-SUMPRODUCT(($M$136:$Q$136&lt;M$136)*M151:Q151)))</f>
        <v>0</v>
      </c>
      <c r="S151" s="15" t="n">
        <f aca="false">N151-MIN(N151,MAX(0,G151-SUMPRODUCT(($M$136:$Q$136&lt;N$136)*M151:Q151)))</f>
        <v>1966.08246588245</v>
      </c>
      <c r="T151" s="15" t="n">
        <f aca="false">O151-MIN(O151,MAX(0,G151-SUMPRODUCT(($M$136:$Q$136&lt;O$136)*M151:Q151)))</f>
        <v>1278.37070339749</v>
      </c>
      <c r="U151" s="15" t="n">
        <f aca="false">P151-MIN(P151,MAX(0,G151-SUMPRODUCT(($M$136:$Q$136&lt;P$136)*M151:Q151)))</f>
        <v>1087.63143077065</v>
      </c>
      <c r="V151" s="15" t="n">
        <f aca="false">Q151-MIN(Q151,MAX(0,G151-SUMPRODUCT(($M$136:$Q$136&lt;Q$136)*M151:Q151)))</f>
        <v>4644.1061203851</v>
      </c>
      <c r="W151" s="15" t="n">
        <f aca="false">(R150*'1. Your Debts'!$C$5+S150*'1. Your Debts'!$C$6+T150*'1. Your Debts'!$C$7+U150*'1. Your Debts'!$C$8+V150*'1. Your Debts'!$C$9)/12</f>
        <v>104.235071431997</v>
      </c>
      <c r="X151" s="15" t="n">
        <f aca="false">Y150+W151+D151-Y151</f>
        <v>486.396235109742</v>
      </c>
      <c r="Y151" s="15" t="n">
        <f aca="false">SUM(R151:V151)</f>
        <v>8976.19072043568</v>
      </c>
    </row>
    <row r="152" customFormat="false" ht="15" hidden="false" customHeight="false" outlineLevel="0" collapsed="false">
      <c r="A152" s="10" t="n">
        <v>14</v>
      </c>
      <c r="B152" s="15" t="n">
        <f aca="false">F151</f>
        <v>825</v>
      </c>
      <c r="C152" s="15" t="n">
        <f aca="false">IF(A152=$D$134,MIN(B152,$B$134),0)</f>
        <v>0</v>
      </c>
      <c r="D152" s="15" t="n">
        <f aca="false">IF(A152=$D$134,$B$134-C152,0)</f>
        <v>0</v>
      </c>
      <c r="E152" s="15" t="n">
        <f aca="false">MIN($H$134,MAX(0,$F$134-(B152-C152)),$J$134)</f>
        <v>125</v>
      </c>
      <c r="F152" s="15" t="n">
        <f aca="false">B152-C152+E152</f>
        <v>950</v>
      </c>
      <c r="G152" s="15" t="n">
        <f aca="false">$J$134-E152</f>
        <v>125</v>
      </c>
      <c r="H152" s="15" t="n">
        <f aca="false">R151*(1+'1. Your Debts'!$C$5/12)+IF($L$134=1,D152,0)</f>
        <v>0</v>
      </c>
      <c r="I152" s="15" t="n">
        <f aca="false">S151*(1+'1. Your Debts'!$C$6/12)+IF($L$134=2,D152,0)</f>
        <v>2003.6018729397</v>
      </c>
      <c r="J152" s="15" t="n">
        <f aca="false">T151*(1+'1. Your Debts'!$C$7/12)+IF($L$134=3,D152,0)</f>
        <v>1298.505041976</v>
      </c>
      <c r="K152" s="15" t="n">
        <f aca="false">U151*(1+'1. Your Debts'!$C$8/12)+IF($L$134=4,D152,0)</f>
        <v>1098.96092484118</v>
      </c>
      <c r="L152" s="15" t="n">
        <f aca="false">V151*(1+'1. Your Debts'!$C$9/12)+IF($L$134=5,D152,0)</f>
        <v>4674.67981901097</v>
      </c>
      <c r="M152" s="15" t="n">
        <f aca="false">MAX(0,H152-IF('1. Your Debts'!$F$5&gt;0,MIN('1. Your Debts'!$F$5,H152),MIN(MAX(H152*'1. Your Debts'!$D$5,'1. Your Debts'!$E$5),H152)))</f>
        <v>0</v>
      </c>
      <c r="N152" s="15" t="n">
        <f aca="false">MAX(0,I152-IF('1. Your Debts'!$F$6&gt;0,MIN('1. Your Debts'!$F$6,I152),MIN(MAX(I152*'1. Your Debts'!$D$6,'1. Your Debts'!$E$6),I152)))</f>
        <v>1953.51182611621</v>
      </c>
      <c r="O152" s="15" t="n">
        <f aca="false">MAX(0,J152-IF('1. Your Debts'!$F$7&gt;0,MIN('1. Your Debts'!$F$7,J152),MIN(MAX(J152*'1. Your Debts'!$D$7,'1. Your Debts'!$E$7),J152)))</f>
        <v>1266.0424159266</v>
      </c>
      <c r="P152" s="15" t="n">
        <f aca="false">MAX(0,K152-IF('1. Your Debts'!$F$8&gt;0,MIN('1. Your Debts'!$F$8,K152),MIN(MAX(K152*'1. Your Debts'!$D$8,'1. Your Debts'!$E$8),K152)))</f>
        <v>1003.96092484118</v>
      </c>
      <c r="Q152" s="15" t="n">
        <f aca="false">MAX(0,L152-IF('1. Your Debts'!$F$9&gt;0,MIN('1. Your Debts'!$F$9,L152),MIN(MAX(L152*'1. Your Debts'!$D$9,'1. Your Debts'!$E$9),L152)))</f>
        <v>4494.67981901097</v>
      </c>
      <c r="R152" s="15" t="n">
        <f aca="false">M152-MIN(M152,MAX(0,G152-SUMPRODUCT(($M$136:$Q$136&lt;M$136)*M152:Q152)))</f>
        <v>0</v>
      </c>
      <c r="S152" s="15" t="n">
        <f aca="false">N152-MIN(N152,MAX(0,G152-SUMPRODUCT(($M$136:$Q$136&lt;N$136)*M152:Q152)))</f>
        <v>1828.51182611621</v>
      </c>
      <c r="T152" s="15" t="n">
        <f aca="false">O152-MIN(O152,MAX(0,G152-SUMPRODUCT(($M$136:$Q$136&lt;O$136)*M152:Q152)))</f>
        <v>1266.0424159266</v>
      </c>
      <c r="U152" s="15" t="n">
        <f aca="false">P152-MIN(P152,MAX(0,G152-SUMPRODUCT(($M$136:$Q$136&lt;P$136)*M152:Q152)))</f>
        <v>1003.96092484118</v>
      </c>
      <c r="V152" s="15" t="n">
        <f aca="false">Q152-MIN(Q152,MAX(0,G152-SUMPRODUCT(($M$136:$Q$136&lt;Q$136)*M152:Q152)))</f>
        <v>4494.67981901097</v>
      </c>
      <c r="W152" s="15" t="n">
        <f aca="false">(R151*'1. Your Debts'!$C$5+S151*'1. Your Debts'!$C$6+T151*'1. Your Debts'!$C$7+U151*'1. Your Debts'!$C$8+V151*'1. Your Debts'!$C$9)/12</f>
        <v>99.5569383321633</v>
      </c>
      <c r="X152" s="15" t="n">
        <f aca="false">Y151+W152+D152-Y152</f>
        <v>482.552672872893</v>
      </c>
      <c r="Y152" s="15" t="n">
        <f aca="false">SUM(R152:V152)</f>
        <v>8593.19498589495</v>
      </c>
    </row>
    <row r="153" customFormat="false" ht="15" hidden="false" customHeight="false" outlineLevel="0" collapsed="false">
      <c r="A153" s="10" t="n">
        <v>15</v>
      </c>
      <c r="B153" s="15" t="n">
        <f aca="false">F152</f>
        <v>950</v>
      </c>
      <c r="C153" s="15" t="n">
        <f aca="false">IF(A153=$D$134,MIN(B153,$B$134),0)</f>
        <v>0</v>
      </c>
      <c r="D153" s="15" t="n">
        <f aca="false">IF(A153=$D$134,$B$134-C153,0)</f>
        <v>0</v>
      </c>
      <c r="E153" s="15" t="n">
        <f aca="false">MIN($H$134,MAX(0,$F$134-(B153-C153)),$J$134)</f>
        <v>50</v>
      </c>
      <c r="F153" s="15" t="n">
        <f aca="false">B153-C153+E153</f>
        <v>1000</v>
      </c>
      <c r="G153" s="15" t="n">
        <f aca="false">$J$134-E153</f>
        <v>200</v>
      </c>
      <c r="H153" s="15" t="n">
        <f aca="false">R152*(1+'1. Your Debts'!$C$5/12)+IF($L$134=1,D153,0)</f>
        <v>0</v>
      </c>
      <c r="I153" s="15" t="n">
        <f aca="false">S152*(1+'1. Your Debts'!$C$6/12)+IF($L$134=2,D153,0)</f>
        <v>1863.40592679793</v>
      </c>
      <c r="J153" s="15" t="n">
        <f aca="false">T152*(1+'1. Your Debts'!$C$7/12)+IF($L$134=3,D153,0)</f>
        <v>1285.98258397744</v>
      </c>
      <c r="K153" s="15" t="n">
        <f aca="false">U152*(1+'1. Your Debts'!$C$8/12)+IF($L$134=4,D153,0)</f>
        <v>1014.41885114161</v>
      </c>
      <c r="L153" s="15" t="n">
        <f aca="false">V152*(1+'1. Your Debts'!$C$9/12)+IF($L$134=5,D153,0)</f>
        <v>4524.26979448612</v>
      </c>
      <c r="M153" s="15" t="n">
        <f aca="false">MAX(0,H153-IF('1. Your Debts'!$F$5&gt;0,MIN('1. Your Debts'!$F$5,H153),MIN(MAX(H153*'1. Your Debts'!$D$5,'1. Your Debts'!$E$5),H153)))</f>
        <v>0</v>
      </c>
      <c r="N153" s="15" t="n">
        <f aca="false">MAX(0,I153-IF('1. Your Debts'!$F$6&gt;0,MIN('1. Your Debts'!$F$6,I153),MIN(MAX(I153*'1. Your Debts'!$D$6,'1. Your Debts'!$E$6),I153)))</f>
        <v>1816.82077862798</v>
      </c>
      <c r="O153" s="15" t="n">
        <f aca="false">MAX(0,J153-IF('1. Your Debts'!$F$7&gt;0,MIN('1. Your Debts'!$F$7,J153),MIN(MAX(J153*'1. Your Debts'!$D$7,'1. Your Debts'!$E$7),J153)))</f>
        <v>1253.83301937801</v>
      </c>
      <c r="P153" s="15" t="n">
        <f aca="false">MAX(0,K153-IF('1. Your Debts'!$F$8&gt;0,MIN('1. Your Debts'!$F$8,K153),MIN(MAX(K153*'1. Your Debts'!$D$8,'1. Your Debts'!$E$8),K153)))</f>
        <v>919.418851141608</v>
      </c>
      <c r="Q153" s="15" t="n">
        <f aca="false">MAX(0,L153-IF('1. Your Debts'!$F$9&gt;0,MIN('1. Your Debts'!$F$9,L153),MIN(MAX(L153*'1. Your Debts'!$D$9,'1. Your Debts'!$E$9),L153)))</f>
        <v>4344.26979448612</v>
      </c>
      <c r="R153" s="15" t="n">
        <f aca="false">M153-MIN(M153,MAX(0,G153-SUMPRODUCT(($M$136:$Q$136&lt;M$136)*M153:Q153)))</f>
        <v>0</v>
      </c>
      <c r="S153" s="15" t="n">
        <f aca="false">N153-MIN(N153,MAX(0,G153-SUMPRODUCT(($M$136:$Q$136&lt;N$136)*M153:Q153)))</f>
        <v>1616.82077862798</v>
      </c>
      <c r="T153" s="15" t="n">
        <f aca="false">O153-MIN(O153,MAX(0,G153-SUMPRODUCT(($M$136:$Q$136&lt;O$136)*M153:Q153)))</f>
        <v>1253.83301937801</v>
      </c>
      <c r="U153" s="15" t="n">
        <f aca="false">P153-MIN(P153,MAX(0,G153-SUMPRODUCT(($M$136:$Q$136&lt;P$136)*M153:Q153)))</f>
        <v>919.418851141608</v>
      </c>
      <c r="V153" s="15" t="n">
        <f aca="false">Q153-MIN(Q153,MAX(0,G153-SUMPRODUCT(($M$136:$Q$136&lt;Q$136)*M153:Q153)))</f>
        <v>4344.26979448612</v>
      </c>
      <c r="W153" s="15" t="n">
        <f aca="false">(R152*'1. Your Debts'!$C$5+S152*'1. Your Debts'!$C$6+T152*'1. Your Debts'!$C$7+U152*'1. Your Debts'!$C$8+V152*'1. Your Debts'!$C$9)/12</f>
        <v>94.8821705081461</v>
      </c>
      <c r="X153" s="15" t="n">
        <f aca="false">Y152+W153+D153-Y153</f>
        <v>553.734712769385</v>
      </c>
      <c r="Y153" s="15" t="n">
        <f aca="false">SUM(R153:V153)</f>
        <v>8134.34244363372</v>
      </c>
    </row>
    <row r="154" customFormat="false" ht="15" hidden="false" customHeight="false" outlineLevel="0" collapsed="false">
      <c r="A154" s="10" t="n">
        <v>16</v>
      </c>
      <c r="B154" s="15" t="n">
        <f aca="false">F153</f>
        <v>1000</v>
      </c>
      <c r="C154" s="15" t="n">
        <f aca="false">IF(A154=$D$134,MIN(B154,$B$134),0)</f>
        <v>0</v>
      </c>
      <c r="D154" s="15" t="n">
        <f aca="false">IF(A154=$D$134,$B$134-C154,0)</f>
        <v>0</v>
      </c>
      <c r="E154" s="15" t="n">
        <f aca="false">MIN($H$134,MAX(0,$F$134-(B154-C154)),$J$134)</f>
        <v>0</v>
      </c>
      <c r="F154" s="15" t="n">
        <f aca="false">B154-C154+E154</f>
        <v>1000</v>
      </c>
      <c r="G154" s="15" t="n">
        <f aca="false">$J$134-E154</f>
        <v>250</v>
      </c>
      <c r="H154" s="15" t="n">
        <f aca="false">R153*(1+'1. Your Debts'!$C$5/12)+IF($L$134=1,D154,0)</f>
        <v>0</v>
      </c>
      <c r="I154" s="15" t="n">
        <f aca="false">S153*(1+'1. Your Debts'!$C$6/12)+IF($L$134=2,D154,0)</f>
        <v>1647.6751084868</v>
      </c>
      <c r="J154" s="15" t="n">
        <f aca="false">T153*(1+'1. Your Debts'!$C$7/12)+IF($L$134=3,D154,0)</f>
        <v>1273.58088943321</v>
      </c>
      <c r="K154" s="15" t="n">
        <f aca="false">U153*(1+'1. Your Debts'!$C$8/12)+IF($L$134=4,D154,0)</f>
        <v>928.996130841</v>
      </c>
      <c r="L154" s="15" t="n">
        <f aca="false">V153*(1+'1. Your Debts'!$C$9/12)+IF($L$134=5,D154,0)</f>
        <v>4372.86957063316</v>
      </c>
      <c r="M154" s="15" t="n">
        <f aca="false">MAX(0,H154-IF('1. Your Debts'!$F$5&gt;0,MIN('1. Your Debts'!$F$5,H154),MIN(MAX(H154*'1. Your Debts'!$D$5,'1. Your Debts'!$E$5),H154)))</f>
        <v>0</v>
      </c>
      <c r="N154" s="15" t="n">
        <f aca="false">MAX(0,I154-IF('1. Your Debts'!$F$6&gt;0,MIN('1. Your Debts'!$F$6,I154),MIN(MAX(I154*'1. Your Debts'!$D$6,'1. Your Debts'!$E$6),I154)))</f>
        <v>1606.48323077463</v>
      </c>
      <c r="O154" s="15" t="n">
        <f aca="false">MAX(0,J154-IF('1. Your Debts'!$F$7&gt;0,MIN('1. Your Debts'!$F$7,J154),MIN(MAX(J154*'1. Your Debts'!$D$7,'1. Your Debts'!$E$7),J154)))</f>
        <v>1241.74136719738</v>
      </c>
      <c r="P154" s="15" t="n">
        <f aca="false">MAX(0,K154-IF('1. Your Debts'!$F$8&gt;0,MIN('1. Your Debts'!$F$8,K154),MIN(MAX(K154*'1. Your Debts'!$D$8,'1. Your Debts'!$E$8),K154)))</f>
        <v>833.996130841</v>
      </c>
      <c r="Q154" s="15" t="n">
        <f aca="false">MAX(0,L154-IF('1. Your Debts'!$F$9&gt;0,MIN('1. Your Debts'!$F$9,L154),MIN(MAX(L154*'1. Your Debts'!$D$9,'1. Your Debts'!$E$9),L154)))</f>
        <v>4192.86957063316</v>
      </c>
      <c r="R154" s="15" t="n">
        <f aca="false">M154-MIN(M154,MAX(0,G154-SUMPRODUCT(($M$136:$Q$136&lt;M$136)*M154:Q154)))</f>
        <v>0</v>
      </c>
      <c r="S154" s="15" t="n">
        <f aca="false">N154-MIN(N154,MAX(0,G154-SUMPRODUCT(($M$136:$Q$136&lt;N$136)*M154:Q154)))</f>
        <v>1356.48323077463</v>
      </c>
      <c r="T154" s="15" t="n">
        <f aca="false">O154-MIN(O154,MAX(0,G154-SUMPRODUCT(($M$136:$Q$136&lt;O$136)*M154:Q154)))</f>
        <v>1241.74136719738</v>
      </c>
      <c r="U154" s="15" t="n">
        <f aca="false">P154-MIN(P154,MAX(0,G154-SUMPRODUCT(($M$136:$Q$136&lt;P$136)*M154:Q154)))</f>
        <v>833.996130841</v>
      </c>
      <c r="V154" s="15" t="n">
        <f aca="false">Q154-MIN(Q154,MAX(0,G154-SUMPRODUCT(($M$136:$Q$136&lt;Q$136)*M154:Q154)))</f>
        <v>4192.86957063316</v>
      </c>
      <c r="W154" s="15" t="n">
        <f aca="false">(R153*'1. Your Debts'!$C$5+S153*'1. Your Debts'!$C$6+T153*'1. Your Debts'!$C$7+U153*'1. Your Debts'!$C$8+V153*'1. Your Debts'!$C$9)/12</f>
        <v>88.7792557604463</v>
      </c>
      <c r="X154" s="15" t="n">
        <f aca="false">Y153+W154+D154-Y154</f>
        <v>598.031399948</v>
      </c>
      <c r="Y154" s="15" t="n">
        <f aca="false">SUM(R154:V154)</f>
        <v>7625.09029944616</v>
      </c>
    </row>
    <row r="155" customFormat="false" ht="15" hidden="false" customHeight="false" outlineLevel="0" collapsed="false">
      <c r="A155" s="10" t="n">
        <v>17</v>
      </c>
      <c r="B155" s="15" t="n">
        <f aca="false">F154</f>
        <v>1000</v>
      </c>
      <c r="C155" s="15" t="n">
        <f aca="false">IF(A155=$D$134,MIN(B155,$B$134),0)</f>
        <v>0</v>
      </c>
      <c r="D155" s="15" t="n">
        <f aca="false">IF(A155=$D$134,$B$134-C155,0)</f>
        <v>0</v>
      </c>
      <c r="E155" s="15" t="n">
        <f aca="false">MIN($H$134,MAX(0,$F$134-(B155-C155)),$J$134)</f>
        <v>0</v>
      </c>
      <c r="F155" s="15" t="n">
        <f aca="false">B155-C155+E155</f>
        <v>1000</v>
      </c>
      <c r="G155" s="15" t="n">
        <f aca="false">$J$134-E155</f>
        <v>250</v>
      </c>
      <c r="H155" s="15" t="n">
        <f aca="false">R154*(1+'1. Your Debts'!$C$5/12)+IF($L$134=1,D155,0)</f>
        <v>0</v>
      </c>
      <c r="I155" s="15" t="n">
        <f aca="false">S154*(1+'1. Your Debts'!$C$6/12)+IF($L$134=2,D155,0)</f>
        <v>1382.36945242858</v>
      </c>
      <c r="J155" s="15" t="n">
        <f aca="false">T154*(1+'1. Your Debts'!$C$7/12)+IF($L$134=3,D155,0)</f>
        <v>1261.29879373074</v>
      </c>
      <c r="K155" s="15" t="n">
        <f aca="false">U154*(1+'1. Your Debts'!$C$8/12)+IF($L$134=4,D155,0)</f>
        <v>842.68359053726</v>
      </c>
      <c r="L155" s="15" t="n">
        <f aca="false">V154*(1+'1. Your Debts'!$C$9/12)+IF($L$134=5,D155,0)</f>
        <v>4220.47262863982</v>
      </c>
      <c r="M155" s="15" t="n">
        <f aca="false">MAX(0,H155-IF('1. Your Debts'!$F$5&gt;0,MIN('1. Your Debts'!$F$5,H155),MIN(MAX(H155*'1. Your Debts'!$D$5,'1. Your Debts'!$E$5),H155)))</f>
        <v>0</v>
      </c>
      <c r="N155" s="15" t="n">
        <f aca="false">MAX(0,I155-IF('1. Your Debts'!$F$6&gt;0,MIN('1. Your Debts'!$F$6,I155),MIN(MAX(I155*'1. Your Debts'!$D$6,'1. Your Debts'!$E$6),I155)))</f>
        <v>1347.81021611786</v>
      </c>
      <c r="O155" s="15" t="n">
        <f aca="false">MAX(0,J155-IF('1. Your Debts'!$F$7&gt;0,MIN('1. Your Debts'!$F$7,J155),MIN(MAX(J155*'1. Your Debts'!$D$7,'1. Your Debts'!$E$7),J155)))</f>
        <v>1229.76632388747</v>
      </c>
      <c r="P155" s="15" t="n">
        <f aca="false">MAX(0,K155-IF('1. Your Debts'!$F$8&gt;0,MIN('1. Your Debts'!$F$8,K155),MIN(MAX(K155*'1. Your Debts'!$D$8,'1. Your Debts'!$E$8),K155)))</f>
        <v>747.68359053726</v>
      </c>
      <c r="Q155" s="15" t="n">
        <f aca="false">MAX(0,L155-IF('1. Your Debts'!$F$9&gt;0,MIN('1. Your Debts'!$F$9,L155),MIN(MAX(L155*'1. Your Debts'!$D$9,'1. Your Debts'!$E$9),L155)))</f>
        <v>4040.47262863982</v>
      </c>
      <c r="R155" s="15" t="n">
        <f aca="false">M155-MIN(M155,MAX(0,G155-SUMPRODUCT(($M$136:$Q$136&lt;M$136)*M155:Q155)))</f>
        <v>0</v>
      </c>
      <c r="S155" s="15" t="n">
        <f aca="false">N155-MIN(N155,MAX(0,G155-SUMPRODUCT(($M$136:$Q$136&lt;N$136)*M155:Q155)))</f>
        <v>1097.81021611786</v>
      </c>
      <c r="T155" s="15" t="n">
        <f aca="false">O155-MIN(O155,MAX(0,G155-SUMPRODUCT(($M$136:$Q$136&lt;O$136)*M155:Q155)))</f>
        <v>1229.76632388747</v>
      </c>
      <c r="U155" s="15" t="n">
        <f aca="false">P155-MIN(P155,MAX(0,G155-SUMPRODUCT(($M$136:$Q$136&lt;P$136)*M155:Q155)))</f>
        <v>747.68359053726</v>
      </c>
      <c r="V155" s="15" t="n">
        <f aca="false">Q155-MIN(Q155,MAX(0,G155-SUMPRODUCT(($M$136:$Q$136&lt;Q$136)*M155:Q155)))</f>
        <v>4040.47262863982</v>
      </c>
      <c r="W155" s="15" t="n">
        <f aca="false">(R154*'1. Your Debts'!$C$5+S154*'1. Your Debts'!$C$6+T154*'1. Your Debts'!$C$7+U154*'1. Your Debts'!$C$8+V154*'1. Your Debts'!$C$9)/12</f>
        <v>81.7341658902365</v>
      </c>
      <c r="X155" s="15" t="n">
        <f aca="false">Y154+W155+D155-Y155</f>
        <v>591.091706153983</v>
      </c>
      <c r="Y155" s="15" t="n">
        <f aca="false">SUM(R155:V155)</f>
        <v>7115.73275918242</v>
      </c>
    </row>
    <row r="156" customFormat="false" ht="15" hidden="false" customHeight="false" outlineLevel="0" collapsed="false">
      <c r="A156" s="10" t="n">
        <v>18</v>
      </c>
      <c r="B156" s="15" t="n">
        <f aca="false">F155</f>
        <v>1000</v>
      </c>
      <c r="C156" s="15" t="n">
        <f aca="false">IF(A156=$D$134,MIN(B156,$B$134),0)</f>
        <v>0</v>
      </c>
      <c r="D156" s="15" t="n">
        <f aca="false">IF(A156=$D$134,$B$134-C156,0)</f>
        <v>0</v>
      </c>
      <c r="E156" s="15" t="n">
        <f aca="false">MIN($H$134,MAX(0,$F$134-(B156-C156)),$J$134)</f>
        <v>0</v>
      </c>
      <c r="F156" s="15" t="n">
        <f aca="false">B156-C156+E156</f>
        <v>1000</v>
      </c>
      <c r="G156" s="15" t="n">
        <f aca="false">$J$134-E156</f>
        <v>250</v>
      </c>
      <c r="H156" s="15" t="n">
        <f aca="false">R155*(1+'1. Your Debts'!$C$5/12)+IF($L$134=1,D156,0)</f>
        <v>0</v>
      </c>
      <c r="I156" s="15" t="n">
        <f aca="false">S155*(1+'1. Your Debts'!$C$6/12)+IF($L$134=2,D156,0)</f>
        <v>1118.76009440878</v>
      </c>
      <c r="J156" s="15" t="n">
        <f aca="false">T155*(1+'1. Your Debts'!$C$7/12)+IF($L$134=3,D156,0)</f>
        <v>1249.1351434887</v>
      </c>
      <c r="K156" s="15" t="n">
        <f aca="false">U155*(1+'1. Your Debts'!$C$8/12)+IF($L$134=4,D156,0)</f>
        <v>755.471961272023</v>
      </c>
      <c r="L156" s="15" t="n">
        <f aca="false">V155*(1+'1. Your Debts'!$C$9/12)+IF($L$134=5,D156,0)</f>
        <v>4067.07240677837</v>
      </c>
      <c r="M156" s="15" t="n">
        <f aca="false">MAX(0,H156-IF('1. Your Debts'!$F$5&gt;0,MIN('1. Your Debts'!$F$5,H156),MIN(MAX(H156*'1. Your Debts'!$D$5,'1. Your Debts'!$E$5),H156)))</f>
        <v>0</v>
      </c>
      <c r="N156" s="15" t="n">
        <f aca="false">MAX(0,I156-IF('1. Your Debts'!$F$6&gt;0,MIN('1. Your Debts'!$F$6,I156),MIN(MAX(I156*'1. Your Debts'!$D$6,'1. Your Debts'!$E$6),I156)))</f>
        <v>1090.79109204856</v>
      </c>
      <c r="O156" s="15" t="n">
        <f aca="false">MAX(0,J156-IF('1. Your Debts'!$F$7&gt;0,MIN('1. Your Debts'!$F$7,J156),MIN(MAX(J156*'1. Your Debts'!$D$7,'1. Your Debts'!$E$7),J156)))</f>
        <v>1217.90676490148</v>
      </c>
      <c r="P156" s="15" t="n">
        <f aca="false">MAX(0,K156-IF('1. Your Debts'!$F$8&gt;0,MIN('1. Your Debts'!$F$8,K156),MIN(MAX(K156*'1. Your Debts'!$D$8,'1. Your Debts'!$E$8),K156)))</f>
        <v>660.471961272023</v>
      </c>
      <c r="Q156" s="15" t="n">
        <f aca="false">MAX(0,L156-IF('1. Your Debts'!$F$9&gt;0,MIN('1. Your Debts'!$F$9,L156),MIN(MAX(L156*'1. Your Debts'!$D$9,'1. Your Debts'!$E$9),L156)))</f>
        <v>3887.07240677837</v>
      </c>
      <c r="R156" s="15" t="n">
        <f aca="false">M156-MIN(M156,MAX(0,G156-SUMPRODUCT(($M$136:$Q$136&lt;M$136)*M156:Q156)))</f>
        <v>0</v>
      </c>
      <c r="S156" s="15" t="n">
        <f aca="false">N156-MIN(N156,MAX(0,G156-SUMPRODUCT(($M$136:$Q$136&lt;N$136)*M156:Q156)))</f>
        <v>840.791092048557</v>
      </c>
      <c r="T156" s="15" t="n">
        <f aca="false">O156-MIN(O156,MAX(0,G156-SUMPRODUCT(($M$136:$Q$136&lt;O$136)*M156:Q156)))</f>
        <v>1217.90676490148</v>
      </c>
      <c r="U156" s="15" t="n">
        <f aca="false">P156-MIN(P156,MAX(0,G156-SUMPRODUCT(($M$136:$Q$136&lt;P$136)*M156:Q156)))</f>
        <v>660.471961272023</v>
      </c>
      <c r="V156" s="15" t="n">
        <f aca="false">Q156-MIN(Q156,MAX(0,G156-SUMPRODUCT(($M$136:$Q$136&lt;Q$136)*M156:Q156)))</f>
        <v>3887.07240677837</v>
      </c>
      <c r="W156" s="15" t="n">
        <f aca="false">(R155*'1. Your Debts'!$C$5+S155*'1. Your Debts'!$C$6+T155*'1. Your Debts'!$C$7+U155*'1. Your Debts'!$C$8+V155*'1. Your Debts'!$C$9)/12</f>
        <v>74.7068467654521</v>
      </c>
      <c r="X156" s="15" t="n">
        <f aca="false">Y155+W156+D156-Y156</f>
        <v>584.197380947436</v>
      </c>
      <c r="Y156" s="15" t="n">
        <f aca="false">SUM(R156:V156)</f>
        <v>6606.24222500043</v>
      </c>
    </row>
    <row r="157" customFormat="false" ht="15" hidden="false" customHeight="false" outlineLevel="0" collapsed="false">
      <c r="A157" s="10" t="n">
        <v>19</v>
      </c>
      <c r="B157" s="15" t="n">
        <f aca="false">F156</f>
        <v>1000</v>
      </c>
      <c r="C157" s="15" t="n">
        <f aca="false">IF(A157=$D$134,MIN(B157,$B$134),0)</f>
        <v>0</v>
      </c>
      <c r="D157" s="15" t="n">
        <f aca="false">IF(A157=$D$134,$B$134-C157,0)</f>
        <v>0</v>
      </c>
      <c r="E157" s="15" t="n">
        <f aca="false">MIN($H$134,MAX(0,$F$134-(B157-C157)),$J$134)</f>
        <v>0</v>
      </c>
      <c r="F157" s="15" t="n">
        <f aca="false">B157-C157+E157</f>
        <v>1000</v>
      </c>
      <c r="G157" s="15" t="n">
        <f aca="false">$J$134-E157</f>
        <v>250</v>
      </c>
      <c r="H157" s="15" t="n">
        <f aca="false">R156*(1+'1. Your Debts'!$C$5/12)+IF($L$134=1,D157,0)</f>
        <v>0</v>
      </c>
      <c r="I157" s="15" t="n">
        <f aca="false">S156*(1+'1. Your Debts'!$C$6/12)+IF($L$134=2,D157,0)</f>
        <v>856.836188721817</v>
      </c>
      <c r="J157" s="15" t="n">
        <f aca="false">T156*(1+'1. Your Debts'!$C$7/12)+IF($L$134=3,D157,0)</f>
        <v>1237.08879644868</v>
      </c>
      <c r="K157" s="15" t="n">
        <f aca="false">U156*(1+'1. Your Debts'!$C$8/12)+IF($L$134=4,D157,0)</f>
        <v>667.351877535274</v>
      </c>
      <c r="L157" s="15" t="n">
        <f aca="false">V156*(1+'1. Your Debts'!$C$9/12)+IF($L$134=5,D157,0)</f>
        <v>3912.66230012299</v>
      </c>
      <c r="M157" s="15" t="n">
        <f aca="false">MAX(0,H157-IF('1. Your Debts'!$F$5&gt;0,MIN('1. Your Debts'!$F$5,H157),MIN(MAX(H157*'1. Your Debts'!$D$5,'1. Your Debts'!$E$5),H157)))</f>
        <v>0</v>
      </c>
      <c r="N157" s="15" t="n">
        <f aca="false">MAX(0,I157-IF('1. Your Debts'!$F$6&gt;0,MIN('1. Your Debts'!$F$6,I157),MIN(MAX(I157*'1. Your Debts'!$D$6,'1. Your Debts'!$E$6),I157)))</f>
        <v>831.836188721817</v>
      </c>
      <c r="O157" s="15" t="n">
        <f aca="false">MAX(0,J157-IF('1. Your Debts'!$F$7&gt;0,MIN('1. Your Debts'!$F$7,J157),MIN(MAX(J157*'1. Your Debts'!$D$7,'1. Your Debts'!$E$7),J157)))</f>
        <v>1206.16157653746</v>
      </c>
      <c r="P157" s="15" t="n">
        <f aca="false">MAX(0,K157-IF('1. Your Debts'!$F$8&gt;0,MIN('1. Your Debts'!$F$8,K157),MIN(MAX(K157*'1. Your Debts'!$D$8,'1. Your Debts'!$E$8),K157)))</f>
        <v>572.351877535274</v>
      </c>
      <c r="Q157" s="15" t="n">
        <f aca="false">MAX(0,L157-IF('1. Your Debts'!$F$9&gt;0,MIN('1. Your Debts'!$F$9,L157),MIN(MAX(L157*'1. Your Debts'!$D$9,'1. Your Debts'!$E$9),L157)))</f>
        <v>3732.66230012299</v>
      </c>
      <c r="R157" s="15" t="n">
        <f aca="false">M157-MIN(M157,MAX(0,G157-SUMPRODUCT(($M$136:$Q$136&lt;M$136)*M157:Q157)))</f>
        <v>0</v>
      </c>
      <c r="S157" s="15" t="n">
        <f aca="false">N157-MIN(N157,MAX(0,G157-SUMPRODUCT(($M$136:$Q$136&lt;N$136)*M157:Q157)))</f>
        <v>581.836188721817</v>
      </c>
      <c r="T157" s="15" t="n">
        <f aca="false">O157-MIN(O157,MAX(0,G157-SUMPRODUCT(($M$136:$Q$136&lt;O$136)*M157:Q157)))</f>
        <v>1206.16157653746</v>
      </c>
      <c r="U157" s="15" t="n">
        <f aca="false">P157-MIN(P157,MAX(0,G157-SUMPRODUCT(($M$136:$Q$136&lt;P$136)*M157:Q157)))</f>
        <v>572.351877535274</v>
      </c>
      <c r="V157" s="15" t="n">
        <f aca="false">Q157-MIN(Q157,MAX(0,G157-SUMPRODUCT(($M$136:$Q$136&lt;Q$136)*M157:Q157)))</f>
        <v>3732.66230012299</v>
      </c>
      <c r="W157" s="15" t="n">
        <f aca="false">(R156*'1. Your Debts'!$C$5+S156*'1. Your Debts'!$C$6+T156*'1. Your Debts'!$C$7+U156*'1. Your Debts'!$C$8+V156*'1. Your Debts'!$C$9)/12</f>
        <v>67.6969378283328</v>
      </c>
      <c r="X157" s="15" t="n">
        <f aca="false">Y156+W157+D157-Y157</f>
        <v>580.927219911217</v>
      </c>
      <c r="Y157" s="15" t="n">
        <f aca="false">SUM(R157:V157)</f>
        <v>6093.01194291755</v>
      </c>
    </row>
    <row r="158" customFormat="false" ht="15" hidden="false" customHeight="false" outlineLevel="0" collapsed="false">
      <c r="A158" s="10" t="n">
        <v>20</v>
      </c>
      <c r="B158" s="15" t="n">
        <f aca="false">F157</f>
        <v>1000</v>
      </c>
      <c r="C158" s="15" t="n">
        <f aca="false">IF(A158=$D$134,MIN(B158,$B$134),0)</f>
        <v>0</v>
      </c>
      <c r="D158" s="15" t="n">
        <f aca="false">IF(A158=$D$134,$B$134-C158,0)</f>
        <v>0</v>
      </c>
      <c r="E158" s="15" t="n">
        <f aca="false">MIN($H$134,MAX(0,$F$134-(B158-C158)),$J$134)</f>
        <v>0</v>
      </c>
      <c r="F158" s="15" t="n">
        <f aca="false">B158-C158+E158</f>
        <v>1000</v>
      </c>
      <c r="G158" s="15" t="n">
        <f aca="false">$J$134-E158</f>
        <v>250</v>
      </c>
      <c r="H158" s="15" t="n">
        <f aca="false">R157*(1+'1. Your Debts'!$C$5/12)+IF($L$134=1,D158,0)</f>
        <v>0</v>
      </c>
      <c r="I158" s="15" t="n">
        <f aca="false">S157*(1+'1. Your Debts'!$C$6/12)+IF($L$134=2,D158,0)</f>
        <v>592.939562656592</v>
      </c>
      <c r="J158" s="15" t="n">
        <f aca="false">T157*(1+'1. Your Debts'!$C$7/12)+IF($L$134=3,D158,0)</f>
        <v>1225.15862136793</v>
      </c>
      <c r="K158" s="15" t="n">
        <f aca="false">U157*(1+'1. Your Debts'!$C$8/12)+IF($L$134=4,D158,0)</f>
        <v>578.313876259599</v>
      </c>
      <c r="L158" s="15" t="n">
        <f aca="false">V157*(1+'1. Your Debts'!$C$9/12)+IF($L$134=5,D158,0)</f>
        <v>3757.23566026547</v>
      </c>
      <c r="M158" s="15" t="n">
        <f aca="false">MAX(0,H158-IF('1. Your Debts'!$F$5&gt;0,MIN('1. Your Debts'!$F$5,H158),MIN(MAX(H158*'1. Your Debts'!$D$5,'1. Your Debts'!$E$5),H158)))</f>
        <v>0</v>
      </c>
      <c r="N158" s="15" t="n">
        <f aca="false">MAX(0,I158-IF('1. Your Debts'!$F$6&gt;0,MIN('1. Your Debts'!$F$6,I158),MIN(MAX(I158*'1. Your Debts'!$D$6,'1. Your Debts'!$E$6),I158)))</f>
        <v>567.939562656592</v>
      </c>
      <c r="O158" s="15" t="n">
        <f aca="false">MAX(0,J158-IF('1. Your Debts'!$F$7&gt;0,MIN('1. Your Debts'!$F$7,J158),MIN(MAX(J158*'1. Your Debts'!$D$7,'1. Your Debts'!$E$7),J158)))</f>
        <v>1194.52965583373</v>
      </c>
      <c r="P158" s="15" t="n">
        <f aca="false">MAX(0,K158-IF('1. Your Debts'!$F$8&gt;0,MIN('1. Your Debts'!$F$8,K158),MIN(MAX(K158*'1. Your Debts'!$D$8,'1. Your Debts'!$E$8),K158)))</f>
        <v>483.313876259599</v>
      </c>
      <c r="Q158" s="15" t="n">
        <f aca="false">MAX(0,L158-IF('1. Your Debts'!$F$9&gt;0,MIN('1. Your Debts'!$F$9,L158),MIN(MAX(L158*'1. Your Debts'!$D$9,'1. Your Debts'!$E$9),L158)))</f>
        <v>3577.23566026547</v>
      </c>
      <c r="R158" s="15" t="n">
        <f aca="false">M158-MIN(M158,MAX(0,G158-SUMPRODUCT(($M$136:$Q$136&lt;M$136)*M158:Q158)))</f>
        <v>0</v>
      </c>
      <c r="S158" s="15" t="n">
        <f aca="false">N158-MIN(N158,MAX(0,G158-SUMPRODUCT(($M$136:$Q$136&lt;N$136)*M158:Q158)))</f>
        <v>317.939562656592</v>
      </c>
      <c r="T158" s="15" t="n">
        <f aca="false">O158-MIN(O158,MAX(0,G158-SUMPRODUCT(($M$136:$Q$136&lt;O$136)*M158:Q158)))</f>
        <v>1194.52965583373</v>
      </c>
      <c r="U158" s="15" t="n">
        <f aca="false">P158-MIN(P158,MAX(0,G158-SUMPRODUCT(($M$136:$Q$136&lt;P$136)*M158:Q158)))</f>
        <v>483.313876259599</v>
      </c>
      <c r="V158" s="15" t="n">
        <f aca="false">Q158-MIN(Q158,MAX(0,G158-SUMPRODUCT(($M$136:$Q$136&lt;Q$136)*M158:Q158)))</f>
        <v>3577.23566026547</v>
      </c>
      <c r="W158" s="15" t="n">
        <f aca="false">(R157*'1. Your Debts'!$C$5+S157*'1. Your Debts'!$C$6+T157*'1. Your Debts'!$C$7+U157*'1. Your Debts'!$C$8+V157*'1. Your Debts'!$C$9)/12</f>
        <v>60.6357776320419</v>
      </c>
      <c r="X158" s="15" t="n">
        <f aca="false">Y157+W158+D158-Y158</f>
        <v>580.628965534198</v>
      </c>
      <c r="Y158" s="15" t="n">
        <f aca="false">SUM(R158:V158)</f>
        <v>5573.01875501539</v>
      </c>
    </row>
    <row r="159" customFormat="false" ht="15" hidden="false" customHeight="false" outlineLevel="0" collapsed="false">
      <c r="A159" s="10" t="n">
        <v>21</v>
      </c>
      <c r="B159" s="15" t="n">
        <f aca="false">F158</f>
        <v>1000</v>
      </c>
      <c r="C159" s="15" t="n">
        <f aca="false">IF(A159=$D$134,MIN(B159,$B$134),0)</f>
        <v>0</v>
      </c>
      <c r="D159" s="15" t="n">
        <f aca="false">IF(A159=$D$134,$B$134-C159,0)</f>
        <v>0</v>
      </c>
      <c r="E159" s="15" t="n">
        <f aca="false">MIN($H$134,MAX(0,$F$134-(B159-C159)),$J$134)</f>
        <v>0</v>
      </c>
      <c r="F159" s="15" t="n">
        <f aca="false">B159-C159+E159</f>
        <v>1000</v>
      </c>
      <c r="G159" s="15" t="n">
        <f aca="false">$J$134-E159</f>
        <v>250</v>
      </c>
      <c r="H159" s="15" t="n">
        <f aca="false">R158*(1+'1. Your Debts'!$C$5/12)+IF($L$134=1,D159,0)</f>
        <v>0</v>
      </c>
      <c r="I159" s="15" t="n">
        <f aca="false">S158*(1+'1. Your Debts'!$C$6/12)+IF($L$134=2,D159,0)</f>
        <v>324.006909310622</v>
      </c>
      <c r="J159" s="15" t="n">
        <f aca="false">T158*(1+'1. Your Debts'!$C$7/12)+IF($L$134=3,D159,0)</f>
        <v>1213.34349791311</v>
      </c>
      <c r="K159" s="15" t="n">
        <f aca="false">U158*(1+'1. Your Debts'!$C$8/12)+IF($L$134=4,D159,0)</f>
        <v>488.34839580397</v>
      </c>
      <c r="L159" s="15" t="n">
        <f aca="false">V158*(1+'1. Your Debts'!$C$9/12)+IF($L$134=5,D159,0)</f>
        <v>3600.78579502888</v>
      </c>
      <c r="M159" s="15" t="n">
        <f aca="false">MAX(0,H159-IF('1. Your Debts'!$F$5&gt;0,MIN('1. Your Debts'!$F$5,H159),MIN(MAX(H159*'1. Your Debts'!$D$5,'1. Your Debts'!$E$5),H159)))</f>
        <v>0</v>
      </c>
      <c r="N159" s="15" t="n">
        <f aca="false">MAX(0,I159-IF('1. Your Debts'!$F$6&gt;0,MIN('1. Your Debts'!$F$6,I159),MIN(MAX(I159*'1. Your Debts'!$D$6,'1. Your Debts'!$E$6),I159)))</f>
        <v>299.006909310622</v>
      </c>
      <c r="O159" s="15" t="n">
        <f aca="false">MAX(0,J159-IF('1. Your Debts'!$F$7&gt;0,MIN('1. Your Debts'!$F$7,J159),MIN(MAX(J159*'1. Your Debts'!$D$7,'1. Your Debts'!$E$7),J159)))</f>
        <v>1183.00991046528</v>
      </c>
      <c r="P159" s="15" t="n">
        <f aca="false">MAX(0,K159-IF('1. Your Debts'!$F$8&gt;0,MIN('1. Your Debts'!$F$8,K159),MIN(MAX(K159*'1. Your Debts'!$D$8,'1. Your Debts'!$E$8),K159)))</f>
        <v>393.34839580397</v>
      </c>
      <c r="Q159" s="15" t="n">
        <f aca="false">MAX(0,L159-IF('1. Your Debts'!$F$9&gt;0,MIN('1. Your Debts'!$F$9,L159),MIN(MAX(L159*'1. Your Debts'!$D$9,'1. Your Debts'!$E$9),L159)))</f>
        <v>3420.78579502888</v>
      </c>
      <c r="R159" s="15" t="n">
        <f aca="false">M159-MIN(M159,MAX(0,G159-SUMPRODUCT(($M$136:$Q$136&lt;M$136)*M159:Q159)))</f>
        <v>0</v>
      </c>
      <c r="S159" s="15" t="n">
        <f aca="false">N159-MIN(N159,MAX(0,G159-SUMPRODUCT(($M$136:$Q$136&lt;N$136)*M159:Q159)))</f>
        <v>49.0069093106221</v>
      </c>
      <c r="T159" s="15" t="n">
        <f aca="false">O159-MIN(O159,MAX(0,G159-SUMPRODUCT(($M$136:$Q$136&lt;O$136)*M159:Q159)))</f>
        <v>1183.00991046528</v>
      </c>
      <c r="U159" s="15" t="n">
        <f aca="false">P159-MIN(P159,MAX(0,G159-SUMPRODUCT(($M$136:$Q$136&lt;P$136)*M159:Q159)))</f>
        <v>393.34839580397</v>
      </c>
      <c r="V159" s="15" t="n">
        <f aca="false">Q159-MIN(Q159,MAX(0,G159-SUMPRODUCT(($M$136:$Q$136&lt;Q$136)*M159:Q159)))</f>
        <v>3420.78579502888</v>
      </c>
      <c r="W159" s="15" t="n">
        <f aca="false">(R158*'1. Your Debts'!$C$5+S158*'1. Your Debts'!$C$6+T158*'1. Your Debts'!$C$7+U158*'1. Your Debts'!$C$8+V158*'1. Your Debts'!$C$9)/12</f>
        <v>53.4658430411964</v>
      </c>
      <c r="X159" s="15" t="n">
        <f aca="false">Y158+W159+D159-Y159</f>
        <v>580.333587447828</v>
      </c>
      <c r="Y159" s="15" t="n">
        <f aca="false">SUM(R159:V159)</f>
        <v>5046.15101060876</v>
      </c>
    </row>
    <row r="160" customFormat="false" ht="15" hidden="false" customHeight="false" outlineLevel="0" collapsed="false">
      <c r="A160" s="10" t="n">
        <v>22</v>
      </c>
      <c r="B160" s="15" t="n">
        <f aca="false">F159</f>
        <v>1000</v>
      </c>
      <c r="C160" s="15" t="n">
        <f aca="false">IF(A160=$D$134,MIN(B160,$B$134),0)</f>
        <v>0</v>
      </c>
      <c r="D160" s="15" t="n">
        <f aca="false">IF(A160=$D$134,$B$134-C160,0)</f>
        <v>0</v>
      </c>
      <c r="E160" s="15" t="n">
        <f aca="false">MIN($H$134,MAX(0,$F$134-(B160-C160)),$J$134)</f>
        <v>0</v>
      </c>
      <c r="F160" s="15" t="n">
        <f aca="false">B160-C160+E160</f>
        <v>1000</v>
      </c>
      <c r="G160" s="15" t="n">
        <f aca="false">$J$134-E160</f>
        <v>250</v>
      </c>
      <c r="H160" s="15" t="n">
        <f aca="false">R159*(1+'1. Your Debts'!$C$5/12)+IF($L$134=1,D160,0)</f>
        <v>0</v>
      </c>
      <c r="I160" s="15" t="n">
        <f aca="false">S159*(1+'1. Your Debts'!$C$6/12)+IF($L$134=2,D160,0)</f>
        <v>49.9421244966331</v>
      </c>
      <c r="J160" s="15" t="n">
        <f aca="false">T159*(1+'1. Your Debts'!$C$7/12)+IF($L$134=3,D160,0)</f>
        <v>1201.64231655511</v>
      </c>
      <c r="K160" s="15" t="n">
        <f aca="false">U159*(1+'1. Your Debts'!$C$8/12)+IF($L$134=4,D160,0)</f>
        <v>397.445774926928</v>
      </c>
      <c r="L160" s="15" t="n">
        <f aca="false">V159*(1+'1. Your Debts'!$C$9/12)+IF($L$134=5,D160,0)</f>
        <v>3443.30596817949</v>
      </c>
      <c r="M160" s="15" t="n">
        <f aca="false">MAX(0,H160-IF('1. Your Debts'!$F$5&gt;0,MIN('1. Your Debts'!$F$5,H160),MIN(MAX(H160*'1. Your Debts'!$D$5,'1. Your Debts'!$E$5),H160)))</f>
        <v>0</v>
      </c>
      <c r="N160" s="15" t="n">
        <f aca="false">MAX(0,I160-IF('1. Your Debts'!$F$6&gt;0,MIN('1. Your Debts'!$F$6,I160),MIN(MAX(I160*'1. Your Debts'!$D$6,'1. Your Debts'!$E$6),I160)))</f>
        <v>24.9421244966331</v>
      </c>
      <c r="O160" s="15" t="n">
        <f aca="false">MAX(0,J160-IF('1. Your Debts'!$F$7&gt;0,MIN('1. Your Debts'!$F$7,J160),MIN(MAX(J160*'1. Your Debts'!$D$7,'1. Your Debts'!$E$7),J160)))</f>
        <v>1171.60125864123</v>
      </c>
      <c r="P160" s="15" t="n">
        <f aca="false">MAX(0,K160-IF('1. Your Debts'!$F$8&gt;0,MIN('1. Your Debts'!$F$8,K160),MIN(MAX(K160*'1. Your Debts'!$D$8,'1. Your Debts'!$E$8),K160)))</f>
        <v>302.445774926928</v>
      </c>
      <c r="Q160" s="15" t="n">
        <f aca="false">MAX(0,L160-IF('1. Your Debts'!$F$9&gt;0,MIN('1. Your Debts'!$F$9,L160),MIN(MAX(L160*'1. Your Debts'!$D$9,'1. Your Debts'!$E$9),L160)))</f>
        <v>3263.30596817949</v>
      </c>
      <c r="R160" s="15" t="n">
        <f aca="false">M160-MIN(M160,MAX(0,G160-SUMPRODUCT(($M$136:$Q$136&lt;M$136)*M160:Q160)))</f>
        <v>0</v>
      </c>
      <c r="S160" s="15" t="n">
        <f aca="false">N160-MIN(N160,MAX(0,G160-SUMPRODUCT(($M$136:$Q$136&lt;N$136)*M160:Q160)))</f>
        <v>0</v>
      </c>
      <c r="T160" s="15" t="n">
        <f aca="false">O160-MIN(O160,MAX(0,G160-SUMPRODUCT(($M$136:$Q$136&lt;O$136)*M160:Q160)))</f>
        <v>946.543383137866</v>
      </c>
      <c r="U160" s="15" t="n">
        <f aca="false">P160-MIN(P160,MAX(0,G160-SUMPRODUCT(($M$136:$Q$136&lt;P$136)*M160:Q160)))</f>
        <v>302.445774926928</v>
      </c>
      <c r="V160" s="15" t="n">
        <f aca="false">Q160-MIN(Q160,MAX(0,G160-SUMPRODUCT(($M$136:$Q$136&lt;Q$136)*M160:Q160)))</f>
        <v>3263.30596817949</v>
      </c>
      <c r="W160" s="15" t="n">
        <f aca="false">(R159*'1. Your Debts'!$C$5+S159*'1. Your Debts'!$C$6+T159*'1. Your Debts'!$C$7+U159*'1. Your Debts'!$C$8+V159*'1. Your Debts'!$C$9)/12</f>
        <v>46.1851735494041</v>
      </c>
      <c r="X160" s="15" t="n">
        <f aca="false">Y159+W160+D160-Y160</f>
        <v>580.041057913877</v>
      </c>
      <c r="Y160" s="15" t="n">
        <f aca="false">SUM(R160:V160)</f>
        <v>4512.29512624429</v>
      </c>
    </row>
    <row r="161" customFormat="false" ht="15" hidden="false" customHeight="false" outlineLevel="0" collapsed="false">
      <c r="A161" s="10" t="n">
        <v>23</v>
      </c>
      <c r="B161" s="15" t="n">
        <f aca="false">F160</f>
        <v>1000</v>
      </c>
      <c r="C161" s="15" t="n">
        <f aca="false">IF(A161=$D$134,MIN(B161,$B$134),0)</f>
        <v>0</v>
      </c>
      <c r="D161" s="15" t="n">
        <f aca="false">IF(A161=$D$134,$B$134-C161,0)</f>
        <v>0</v>
      </c>
      <c r="E161" s="15" t="n">
        <f aca="false">MIN($H$134,MAX(0,$F$134-(B161-C161)),$J$134)</f>
        <v>0</v>
      </c>
      <c r="F161" s="15" t="n">
        <f aca="false">B161-C161+E161</f>
        <v>1000</v>
      </c>
      <c r="G161" s="15" t="n">
        <f aca="false">$J$134-E161</f>
        <v>250</v>
      </c>
      <c r="H161" s="15" t="n">
        <f aca="false">R160*(1+'1. Your Debts'!$C$5/12)+IF($L$134=1,D161,0)</f>
        <v>0</v>
      </c>
      <c r="I161" s="15" t="n">
        <f aca="false">S160*(1+'1. Your Debts'!$C$6/12)+IF($L$134=2,D161,0)</f>
        <v>0</v>
      </c>
      <c r="J161" s="15" t="n">
        <f aca="false">T160*(1+'1. Your Debts'!$C$7/12)+IF($L$134=3,D161,0)</f>
        <v>961.451441422288</v>
      </c>
      <c r="K161" s="15" t="n">
        <f aca="false">U160*(1+'1. Your Debts'!$C$8/12)+IF($L$134=4,D161,0)</f>
        <v>305.596251749084</v>
      </c>
      <c r="L161" s="15" t="n">
        <f aca="false">V160*(1+'1. Your Debts'!$C$9/12)+IF($L$134=5,D161,0)</f>
        <v>3284.78939913667</v>
      </c>
      <c r="M161" s="15" t="n">
        <f aca="false">MAX(0,H161-IF('1. Your Debts'!$F$5&gt;0,MIN('1. Your Debts'!$F$5,H161),MIN(MAX(H161*'1. Your Debts'!$D$5,'1. Your Debts'!$E$5),H161)))</f>
        <v>0</v>
      </c>
      <c r="N161" s="15" t="n">
        <f aca="false">MAX(0,I161-IF('1. Your Debts'!$F$6&gt;0,MIN('1. Your Debts'!$F$6,I161),MIN(MAX(I161*'1. Your Debts'!$D$6,'1. Your Debts'!$E$6),I161)))</f>
        <v>0</v>
      </c>
      <c r="O161" s="15" t="n">
        <f aca="false">MAX(0,J161-IF('1. Your Debts'!$F$7&gt;0,MIN('1. Your Debts'!$F$7,J161),MIN(MAX(J161*'1. Your Debts'!$D$7,'1. Your Debts'!$E$7),J161)))</f>
        <v>936.451441422288</v>
      </c>
      <c r="P161" s="15" t="n">
        <f aca="false">MAX(0,K161-IF('1. Your Debts'!$F$8&gt;0,MIN('1. Your Debts'!$F$8,K161),MIN(MAX(K161*'1. Your Debts'!$D$8,'1. Your Debts'!$E$8),K161)))</f>
        <v>210.596251749084</v>
      </c>
      <c r="Q161" s="15" t="n">
        <f aca="false">MAX(0,L161-IF('1. Your Debts'!$F$9&gt;0,MIN('1. Your Debts'!$F$9,L161),MIN(MAX(L161*'1. Your Debts'!$D$9,'1. Your Debts'!$E$9),L161)))</f>
        <v>3104.78939913667</v>
      </c>
      <c r="R161" s="15" t="n">
        <f aca="false">M161-MIN(M161,MAX(0,G161-SUMPRODUCT(($M$136:$Q$136&lt;M$136)*M161:Q161)))</f>
        <v>0</v>
      </c>
      <c r="S161" s="15" t="n">
        <f aca="false">N161-MIN(N161,MAX(0,G161-SUMPRODUCT(($M$136:$Q$136&lt;N$136)*M161:Q161)))</f>
        <v>0</v>
      </c>
      <c r="T161" s="15" t="n">
        <f aca="false">O161-MIN(O161,MAX(0,G161-SUMPRODUCT(($M$136:$Q$136&lt;O$136)*M161:Q161)))</f>
        <v>686.451441422288</v>
      </c>
      <c r="U161" s="15" t="n">
        <f aca="false">P161-MIN(P161,MAX(0,G161-SUMPRODUCT(($M$136:$Q$136&lt;P$136)*M161:Q161)))</f>
        <v>210.596251749084</v>
      </c>
      <c r="V161" s="15" t="n">
        <f aca="false">Q161-MIN(Q161,MAX(0,G161-SUMPRODUCT(($M$136:$Q$136&lt;Q$136)*M161:Q161)))</f>
        <v>3104.78939913667</v>
      </c>
      <c r="W161" s="15" t="n">
        <f aca="false">(R160*'1. Your Debts'!$C$5+S160*'1. Your Debts'!$C$6+T160*'1. Your Debts'!$C$7+U160*'1. Your Debts'!$C$8+V160*'1. Your Debts'!$C$9)/12</f>
        <v>39.5419660637585</v>
      </c>
      <c r="X161" s="15" t="n">
        <f aca="false">Y160+W161+D161-Y161</f>
        <v>550</v>
      </c>
      <c r="Y161" s="15" t="n">
        <f aca="false">SUM(R161:V161)</f>
        <v>4001.83709230805</v>
      </c>
    </row>
    <row r="162" customFormat="false" ht="15" hidden="false" customHeight="false" outlineLevel="0" collapsed="false">
      <c r="A162" s="10" t="n">
        <v>24</v>
      </c>
      <c r="B162" s="15" t="n">
        <f aca="false">F161</f>
        <v>1000</v>
      </c>
      <c r="C162" s="15" t="n">
        <f aca="false">IF(A162=$D$134,MIN(B162,$B$134),0)</f>
        <v>0</v>
      </c>
      <c r="D162" s="15" t="n">
        <f aca="false">IF(A162=$D$134,$B$134-C162,0)</f>
        <v>0</v>
      </c>
      <c r="E162" s="15" t="n">
        <f aca="false">MIN($H$134,MAX(0,$F$134-(B162-C162)),$J$134)</f>
        <v>0</v>
      </c>
      <c r="F162" s="15" t="n">
        <f aca="false">B162-C162+E162</f>
        <v>1000</v>
      </c>
      <c r="G162" s="15" t="n">
        <f aca="false">$J$134-E162</f>
        <v>250</v>
      </c>
      <c r="H162" s="15" t="n">
        <f aca="false">R161*(1+'1. Your Debts'!$C$5/12)+IF($L$134=1,D162,0)</f>
        <v>0</v>
      </c>
      <c r="I162" s="15" t="n">
        <f aca="false">S161*(1+'1. Your Debts'!$C$6/12)+IF($L$134=2,D162,0)</f>
        <v>0</v>
      </c>
      <c r="J162" s="15" t="n">
        <f aca="false">T161*(1+'1. Your Debts'!$C$7/12)+IF($L$134=3,D162,0)</f>
        <v>697.263051624689</v>
      </c>
      <c r="K162" s="15" t="n">
        <f aca="false">U161*(1+'1. Your Debts'!$C$8/12)+IF($L$134=4,D162,0)</f>
        <v>212.789962704804</v>
      </c>
      <c r="L162" s="15" t="n">
        <f aca="false">V161*(1+'1. Your Debts'!$C$9/12)+IF($L$134=5,D162,0)</f>
        <v>3125.22926268099</v>
      </c>
      <c r="M162" s="15" t="n">
        <f aca="false">MAX(0,H162-IF('1. Your Debts'!$F$5&gt;0,MIN('1. Your Debts'!$F$5,H162),MIN(MAX(H162*'1. Your Debts'!$D$5,'1. Your Debts'!$E$5),H162)))</f>
        <v>0</v>
      </c>
      <c r="N162" s="15" t="n">
        <f aca="false">MAX(0,I162-IF('1. Your Debts'!$F$6&gt;0,MIN('1. Your Debts'!$F$6,I162),MIN(MAX(I162*'1. Your Debts'!$D$6,'1. Your Debts'!$E$6),I162)))</f>
        <v>0</v>
      </c>
      <c r="O162" s="15" t="n">
        <f aca="false">MAX(0,J162-IF('1. Your Debts'!$F$7&gt;0,MIN('1. Your Debts'!$F$7,J162),MIN(MAX(J162*'1. Your Debts'!$D$7,'1. Your Debts'!$E$7),J162)))</f>
        <v>672.263051624689</v>
      </c>
      <c r="P162" s="15" t="n">
        <f aca="false">MAX(0,K162-IF('1. Your Debts'!$F$8&gt;0,MIN('1. Your Debts'!$F$8,K162),MIN(MAX(K162*'1. Your Debts'!$D$8,'1. Your Debts'!$E$8),K162)))</f>
        <v>117.789962704804</v>
      </c>
      <c r="Q162" s="15" t="n">
        <f aca="false">MAX(0,L162-IF('1. Your Debts'!$F$9&gt;0,MIN('1. Your Debts'!$F$9,L162),MIN(MAX(L162*'1. Your Debts'!$D$9,'1. Your Debts'!$E$9),L162)))</f>
        <v>2945.22926268099</v>
      </c>
      <c r="R162" s="15" t="n">
        <f aca="false">M162-MIN(M162,MAX(0,G162-SUMPRODUCT(($M$136:$Q$136&lt;M$136)*M162:Q162)))</f>
        <v>0</v>
      </c>
      <c r="S162" s="15" t="n">
        <f aca="false">N162-MIN(N162,MAX(0,G162-SUMPRODUCT(($M$136:$Q$136&lt;N$136)*M162:Q162)))</f>
        <v>0</v>
      </c>
      <c r="T162" s="15" t="n">
        <f aca="false">O162-MIN(O162,MAX(0,G162-SUMPRODUCT(($M$136:$Q$136&lt;O$136)*M162:Q162)))</f>
        <v>422.263051624689</v>
      </c>
      <c r="U162" s="15" t="n">
        <f aca="false">P162-MIN(P162,MAX(0,G162-SUMPRODUCT(($M$136:$Q$136&lt;P$136)*M162:Q162)))</f>
        <v>117.789962704804</v>
      </c>
      <c r="V162" s="15" t="n">
        <f aca="false">Q162-MIN(Q162,MAX(0,G162-SUMPRODUCT(($M$136:$Q$136&lt;Q$136)*M162:Q162)))</f>
        <v>2945.22926268099</v>
      </c>
      <c r="W162" s="15" t="n">
        <f aca="false">(R161*'1. Your Debts'!$C$5+S161*'1. Your Debts'!$C$6+T161*'1. Your Debts'!$C$7+U161*'1. Your Debts'!$C$8+V161*'1. Your Debts'!$C$9)/12</f>
        <v>33.4451847024371</v>
      </c>
      <c r="X162" s="15" t="n">
        <f aca="false">Y161+W162+D162-Y162</f>
        <v>550</v>
      </c>
      <c r="Y162" s="15" t="n">
        <f aca="false">SUM(R162:V162)</f>
        <v>3485.28227701048</v>
      </c>
    </row>
    <row r="163" customFormat="false" ht="15" hidden="false" customHeight="false" outlineLevel="0" collapsed="false">
      <c r="A163" s="10" t="n">
        <v>25</v>
      </c>
      <c r="B163" s="15" t="n">
        <f aca="false">F162</f>
        <v>1000</v>
      </c>
      <c r="C163" s="15" t="n">
        <f aca="false">IF(A163=$D$134,MIN(B163,$B$134),0)</f>
        <v>0</v>
      </c>
      <c r="D163" s="15" t="n">
        <f aca="false">IF(A163=$D$134,$B$134-C163,0)</f>
        <v>0</v>
      </c>
      <c r="E163" s="15" t="n">
        <f aca="false">MIN($H$134,MAX(0,$F$134-(B163-C163)),$J$134)</f>
        <v>0</v>
      </c>
      <c r="F163" s="15" t="n">
        <f aca="false">B163-C163+E163</f>
        <v>1000</v>
      </c>
      <c r="G163" s="15" t="n">
        <f aca="false">$J$134-E163</f>
        <v>250</v>
      </c>
      <c r="H163" s="15" t="n">
        <f aca="false">R162*(1+'1. Your Debts'!$C$5/12)+IF($L$134=1,D163,0)</f>
        <v>0</v>
      </c>
      <c r="I163" s="15" t="n">
        <f aca="false">S162*(1+'1. Your Debts'!$C$6/12)+IF($L$134=2,D163,0)</f>
        <v>0</v>
      </c>
      <c r="J163" s="15" t="n">
        <f aca="false">T162*(1+'1. Your Debts'!$C$7/12)+IF($L$134=3,D163,0)</f>
        <v>428.913694687777</v>
      </c>
      <c r="K163" s="15" t="n">
        <f aca="false">U162*(1+'1. Your Debts'!$C$8/12)+IF($L$134=4,D163,0)</f>
        <v>119.016941482979</v>
      </c>
      <c r="L163" s="15" t="n">
        <f aca="false">V162*(1+'1. Your Debts'!$C$9/12)+IF($L$134=5,D163,0)</f>
        <v>2964.61868866031</v>
      </c>
      <c r="M163" s="15" t="n">
        <f aca="false">MAX(0,H163-IF('1. Your Debts'!$F$5&gt;0,MIN('1. Your Debts'!$F$5,H163),MIN(MAX(H163*'1. Your Debts'!$D$5,'1. Your Debts'!$E$5),H163)))</f>
        <v>0</v>
      </c>
      <c r="N163" s="15" t="n">
        <f aca="false">MAX(0,I163-IF('1. Your Debts'!$F$6&gt;0,MIN('1. Your Debts'!$F$6,I163),MIN(MAX(I163*'1. Your Debts'!$D$6,'1. Your Debts'!$E$6),I163)))</f>
        <v>0</v>
      </c>
      <c r="O163" s="15" t="n">
        <f aca="false">MAX(0,J163-IF('1. Your Debts'!$F$7&gt;0,MIN('1. Your Debts'!$F$7,J163),MIN(MAX(J163*'1. Your Debts'!$D$7,'1. Your Debts'!$E$7),J163)))</f>
        <v>403.913694687777</v>
      </c>
      <c r="P163" s="15" t="n">
        <f aca="false">MAX(0,K163-IF('1. Your Debts'!$F$8&gt;0,MIN('1. Your Debts'!$F$8,K163),MIN(MAX(K163*'1. Your Debts'!$D$8,'1. Your Debts'!$E$8),K163)))</f>
        <v>24.0169414829786</v>
      </c>
      <c r="Q163" s="15" t="n">
        <f aca="false">MAX(0,L163-IF('1. Your Debts'!$F$9&gt;0,MIN('1. Your Debts'!$F$9,L163),MIN(MAX(L163*'1. Your Debts'!$D$9,'1. Your Debts'!$E$9),L163)))</f>
        <v>2784.61868866031</v>
      </c>
      <c r="R163" s="15" t="n">
        <f aca="false">M163-MIN(M163,MAX(0,G163-SUMPRODUCT(($M$136:$Q$136&lt;M$136)*M163:Q163)))</f>
        <v>0</v>
      </c>
      <c r="S163" s="15" t="n">
        <f aca="false">N163-MIN(N163,MAX(0,G163-SUMPRODUCT(($M$136:$Q$136&lt;N$136)*M163:Q163)))</f>
        <v>0</v>
      </c>
      <c r="T163" s="15" t="n">
        <f aca="false">O163-MIN(O163,MAX(0,G163-SUMPRODUCT(($M$136:$Q$136&lt;O$136)*M163:Q163)))</f>
        <v>153.913694687777</v>
      </c>
      <c r="U163" s="15" t="n">
        <f aca="false">P163-MIN(P163,MAX(0,G163-SUMPRODUCT(($M$136:$Q$136&lt;P$136)*M163:Q163)))</f>
        <v>24.0169414829786</v>
      </c>
      <c r="V163" s="15" t="n">
        <f aca="false">Q163-MIN(Q163,MAX(0,G163-SUMPRODUCT(($M$136:$Q$136&lt;Q$136)*M163:Q163)))</f>
        <v>2784.61868866031</v>
      </c>
      <c r="W163" s="15" t="n">
        <f aca="false">(R162*'1. Your Debts'!$C$5+S162*'1. Your Debts'!$C$6+T162*'1. Your Debts'!$C$7+U162*'1. Your Debts'!$C$8+V162*'1. Your Debts'!$C$9)/12</f>
        <v>27.2670478205804</v>
      </c>
      <c r="X163" s="15" t="n">
        <f aca="false">Y162+W163+D163-Y163</f>
        <v>550</v>
      </c>
      <c r="Y163" s="15" t="n">
        <f aca="false">SUM(R163:V163)</f>
        <v>2962.54932483106</v>
      </c>
    </row>
    <row r="164" customFormat="false" ht="15" hidden="false" customHeight="false" outlineLevel="0" collapsed="false">
      <c r="A164" s="10" t="n">
        <v>26</v>
      </c>
      <c r="B164" s="15" t="n">
        <f aca="false">F163</f>
        <v>1000</v>
      </c>
      <c r="C164" s="15" t="n">
        <f aca="false">IF(A164=$D$134,MIN(B164,$B$134),0)</f>
        <v>0</v>
      </c>
      <c r="D164" s="15" t="n">
        <f aca="false">IF(A164=$D$134,$B$134-C164,0)</f>
        <v>0</v>
      </c>
      <c r="E164" s="15" t="n">
        <f aca="false">MIN($H$134,MAX(0,$F$134-(B164-C164)),$J$134)</f>
        <v>0</v>
      </c>
      <c r="F164" s="15" t="n">
        <f aca="false">B164-C164+E164</f>
        <v>1000</v>
      </c>
      <c r="G164" s="15" t="n">
        <f aca="false">$J$134-E164</f>
        <v>250</v>
      </c>
      <c r="H164" s="15" t="n">
        <f aca="false">R163*(1+'1. Your Debts'!$C$5/12)+IF($L$134=1,D164,0)</f>
        <v>0</v>
      </c>
      <c r="I164" s="15" t="n">
        <f aca="false">S163*(1+'1. Your Debts'!$C$6/12)+IF($L$134=2,D164,0)</f>
        <v>0</v>
      </c>
      <c r="J164" s="15" t="n">
        <f aca="false">T163*(1+'1. Your Debts'!$C$7/12)+IF($L$134=3,D164,0)</f>
        <v>156.33783537911</v>
      </c>
      <c r="K164" s="15" t="n">
        <f aca="false">U163*(1+'1. Your Debts'!$C$8/12)+IF($L$134=4,D164,0)</f>
        <v>24.2671179567596</v>
      </c>
      <c r="L164" s="15" t="n">
        <f aca="false">V163*(1+'1. Your Debts'!$C$9/12)+IF($L$134=5,D164,0)</f>
        <v>2802.95076169399</v>
      </c>
      <c r="M164" s="15" t="n">
        <f aca="false">MAX(0,H164-IF('1. Your Debts'!$F$5&gt;0,MIN('1. Your Debts'!$F$5,H164),MIN(MAX(H164*'1. Your Debts'!$D$5,'1. Your Debts'!$E$5),H164)))</f>
        <v>0</v>
      </c>
      <c r="N164" s="15" t="n">
        <f aca="false">MAX(0,I164-IF('1. Your Debts'!$F$6&gt;0,MIN('1. Your Debts'!$F$6,I164),MIN(MAX(I164*'1. Your Debts'!$D$6,'1. Your Debts'!$E$6),I164)))</f>
        <v>0</v>
      </c>
      <c r="O164" s="15" t="n">
        <f aca="false">MAX(0,J164-IF('1. Your Debts'!$F$7&gt;0,MIN('1. Your Debts'!$F$7,J164),MIN(MAX(J164*'1. Your Debts'!$D$7,'1. Your Debts'!$E$7),J164)))</f>
        <v>131.33783537911</v>
      </c>
      <c r="P164" s="15" t="n">
        <f aca="false">MAX(0,K164-IF('1. Your Debts'!$F$8&gt;0,MIN('1. Your Debts'!$F$8,K164),MIN(MAX(K164*'1. Your Debts'!$D$8,'1. Your Debts'!$E$8),K164)))</f>
        <v>0</v>
      </c>
      <c r="Q164" s="15" t="n">
        <f aca="false">MAX(0,L164-IF('1. Your Debts'!$F$9&gt;0,MIN('1. Your Debts'!$F$9,L164),MIN(MAX(L164*'1. Your Debts'!$D$9,'1. Your Debts'!$E$9),L164)))</f>
        <v>2622.95076169399</v>
      </c>
      <c r="R164" s="15" t="n">
        <f aca="false">M164-MIN(M164,MAX(0,G164-SUMPRODUCT(($M$136:$Q$136&lt;M$136)*M164:Q164)))</f>
        <v>0</v>
      </c>
      <c r="S164" s="15" t="n">
        <f aca="false">N164-MIN(N164,MAX(0,G164-SUMPRODUCT(($M$136:$Q$136&lt;N$136)*M164:Q164)))</f>
        <v>0</v>
      </c>
      <c r="T164" s="15" t="n">
        <f aca="false">O164-MIN(O164,MAX(0,G164-SUMPRODUCT(($M$136:$Q$136&lt;O$136)*M164:Q164)))</f>
        <v>0</v>
      </c>
      <c r="U164" s="15" t="n">
        <f aca="false">P164-MIN(P164,MAX(0,G164-SUMPRODUCT(($M$136:$Q$136&lt;P$136)*M164:Q164)))</f>
        <v>0</v>
      </c>
      <c r="V164" s="15" t="n">
        <f aca="false">Q164-MIN(Q164,MAX(0,G164-SUMPRODUCT(($M$136:$Q$136&lt;Q$136)*M164:Q164)))</f>
        <v>2504.2885970731</v>
      </c>
      <c r="W164" s="15" t="n">
        <f aca="false">(R163*'1. Your Debts'!$C$5+S163*'1. Your Debts'!$C$6+T163*'1. Your Debts'!$C$7+U163*'1. Your Debts'!$C$8+V163*'1. Your Debts'!$C$9)/12</f>
        <v>21.0063901987939</v>
      </c>
      <c r="X164" s="15" t="n">
        <f aca="false">Y163+W164+D164-Y164</f>
        <v>479.267117956759</v>
      </c>
      <c r="Y164" s="15" t="n">
        <f aca="false">SUM(R164:V164)</f>
        <v>2504.2885970731</v>
      </c>
    </row>
    <row r="165" customFormat="false" ht="15" hidden="false" customHeight="false" outlineLevel="0" collapsed="false">
      <c r="A165" s="10" t="n">
        <v>27</v>
      </c>
      <c r="B165" s="15" t="n">
        <f aca="false">F164</f>
        <v>1000</v>
      </c>
      <c r="C165" s="15" t="n">
        <f aca="false">IF(A165=$D$134,MIN(B165,$B$134),0)</f>
        <v>0</v>
      </c>
      <c r="D165" s="15" t="n">
        <f aca="false">IF(A165=$D$134,$B$134-C165,0)</f>
        <v>0</v>
      </c>
      <c r="E165" s="15" t="n">
        <f aca="false">MIN($H$134,MAX(0,$F$134-(B165-C165)),$J$134)</f>
        <v>0</v>
      </c>
      <c r="F165" s="15" t="n">
        <f aca="false">B165-C165+E165</f>
        <v>1000</v>
      </c>
      <c r="G165" s="15" t="n">
        <f aca="false">$J$134-E165</f>
        <v>250</v>
      </c>
      <c r="H165" s="15" t="n">
        <f aca="false">R164*(1+'1. Your Debts'!$C$5/12)+IF($L$134=1,D165,0)</f>
        <v>0</v>
      </c>
      <c r="I165" s="15" t="n">
        <f aca="false">S164*(1+'1. Your Debts'!$C$6/12)+IF($L$134=2,D165,0)</f>
        <v>0</v>
      </c>
      <c r="J165" s="15" t="n">
        <f aca="false">T164*(1+'1. Your Debts'!$C$7/12)+IF($L$134=3,D165,0)</f>
        <v>0</v>
      </c>
      <c r="K165" s="15" t="n">
        <f aca="false">U164*(1+'1. Your Debts'!$C$8/12)+IF($L$134=4,D165,0)</f>
        <v>0</v>
      </c>
      <c r="L165" s="15" t="n">
        <f aca="false">V164*(1+'1. Your Debts'!$C$9/12)+IF($L$134=5,D165,0)</f>
        <v>2520.7751636705</v>
      </c>
      <c r="M165" s="15" t="n">
        <f aca="false">MAX(0,H165-IF('1. Your Debts'!$F$5&gt;0,MIN('1. Your Debts'!$F$5,H165),MIN(MAX(H165*'1. Your Debts'!$D$5,'1. Your Debts'!$E$5),H165)))</f>
        <v>0</v>
      </c>
      <c r="N165" s="15" t="n">
        <f aca="false">MAX(0,I165-IF('1. Your Debts'!$F$6&gt;0,MIN('1. Your Debts'!$F$6,I165),MIN(MAX(I165*'1. Your Debts'!$D$6,'1. Your Debts'!$E$6),I165)))</f>
        <v>0</v>
      </c>
      <c r="O165" s="15" t="n">
        <f aca="false">MAX(0,J165-IF('1. Your Debts'!$F$7&gt;0,MIN('1. Your Debts'!$F$7,J165),MIN(MAX(J165*'1. Your Debts'!$D$7,'1. Your Debts'!$E$7),J165)))</f>
        <v>0</v>
      </c>
      <c r="P165" s="15" t="n">
        <f aca="false">MAX(0,K165-IF('1. Your Debts'!$F$8&gt;0,MIN('1. Your Debts'!$F$8,K165),MIN(MAX(K165*'1. Your Debts'!$D$8,'1. Your Debts'!$E$8),K165)))</f>
        <v>0</v>
      </c>
      <c r="Q165" s="15" t="n">
        <f aca="false">MAX(0,L165-IF('1. Your Debts'!$F$9&gt;0,MIN('1. Your Debts'!$F$9,L165),MIN(MAX(L165*'1. Your Debts'!$D$9,'1. Your Debts'!$E$9),L165)))</f>
        <v>2340.7751636705</v>
      </c>
      <c r="R165" s="15" t="n">
        <f aca="false">M165-MIN(M165,MAX(0,G165-SUMPRODUCT(($M$136:$Q$136&lt;M$136)*M165:Q165)))</f>
        <v>0</v>
      </c>
      <c r="S165" s="15" t="n">
        <f aca="false">N165-MIN(N165,MAX(0,G165-SUMPRODUCT(($M$136:$Q$136&lt;N$136)*M165:Q165)))</f>
        <v>0</v>
      </c>
      <c r="T165" s="15" t="n">
        <f aca="false">O165-MIN(O165,MAX(0,G165-SUMPRODUCT(($M$136:$Q$136&lt;O$136)*M165:Q165)))</f>
        <v>0</v>
      </c>
      <c r="U165" s="15" t="n">
        <f aca="false">P165-MIN(P165,MAX(0,G165-SUMPRODUCT(($M$136:$Q$136&lt;P$136)*M165:Q165)))</f>
        <v>0</v>
      </c>
      <c r="V165" s="15" t="n">
        <f aca="false">Q165-MIN(Q165,MAX(0,G165-SUMPRODUCT(($M$136:$Q$136&lt;Q$136)*M165:Q165)))</f>
        <v>2090.7751636705</v>
      </c>
      <c r="W165" s="15" t="n">
        <f aca="false">(R164*'1. Your Debts'!$C$5+S164*'1. Your Debts'!$C$6+T164*'1. Your Debts'!$C$7+U164*'1. Your Debts'!$C$8+V164*'1. Your Debts'!$C$9)/12</f>
        <v>16.4865665973979</v>
      </c>
      <c r="X165" s="15" t="n">
        <f aca="false">Y164+W165+D165-Y165</f>
        <v>430</v>
      </c>
      <c r="Y165" s="15" t="n">
        <f aca="false">SUM(R165:V165)</f>
        <v>2090.7751636705</v>
      </c>
    </row>
    <row r="166" customFormat="false" ht="15" hidden="false" customHeight="false" outlineLevel="0" collapsed="false">
      <c r="A166" s="10" t="n">
        <v>28</v>
      </c>
      <c r="B166" s="15" t="n">
        <f aca="false">F165</f>
        <v>1000</v>
      </c>
      <c r="C166" s="15" t="n">
        <f aca="false">IF(A166=$D$134,MIN(B166,$B$134),0)</f>
        <v>0</v>
      </c>
      <c r="D166" s="15" t="n">
        <f aca="false">IF(A166=$D$134,$B$134-C166,0)</f>
        <v>0</v>
      </c>
      <c r="E166" s="15" t="n">
        <f aca="false">MIN($H$134,MAX(0,$F$134-(B166-C166)),$J$134)</f>
        <v>0</v>
      </c>
      <c r="F166" s="15" t="n">
        <f aca="false">B166-C166+E166</f>
        <v>1000</v>
      </c>
      <c r="G166" s="15" t="n">
        <f aca="false">$J$134-E166</f>
        <v>250</v>
      </c>
      <c r="H166" s="15" t="n">
        <f aca="false">R165*(1+'1. Your Debts'!$C$5/12)+IF($L$134=1,D166,0)</f>
        <v>0</v>
      </c>
      <c r="I166" s="15" t="n">
        <f aca="false">S165*(1+'1. Your Debts'!$C$6/12)+IF($L$134=2,D166,0)</f>
        <v>0</v>
      </c>
      <c r="J166" s="15" t="n">
        <f aca="false">T165*(1+'1. Your Debts'!$C$7/12)+IF($L$134=3,D166,0)</f>
        <v>0</v>
      </c>
      <c r="K166" s="15" t="n">
        <f aca="false">U165*(1+'1. Your Debts'!$C$8/12)+IF($L$134=4,D166,0)</f>
        <v>0</v>
      </c>
      <c r="L166" s="15" t="n">
        <f aca="false">V165*(1+'1. Your Debts'!$C$9/12)+IF($L$134=5,D166,0)</f>
        <v>2104.53943349799</v>
      </c>
      <c r="M166" s="15" t="n">
        <f aca="false">MAX(0,H166-IF('1. Your Debts'!$F$5&gt;0,MIN('1. Your Debts'!$F$5,H166),MIN(MAX(H166*'1. Your Debts'!$D$5,'1. Your Debts'!$E$5),H166)))</f>
        <v>0</v>
      </c>
      <c r="N166" s="15" t="n">
        <f aca="false">MAX(0,I166-IF('1. Your Debts'!$F$6&gt;0,MIN('1. Your Debts'!$F$6,I166),MIN(MAX(I166*'1. Your Debts'!$D$6,'1. Your Debts'!$E$6),I166)))</f>
        <v>0</v>
      </c>
      <c r="O166" s="15" t="n">
        <f aca="false">MAX(0,J166-IF('1. Your Debts'!$F$7&gt;0,MIN('1. Your Debts'!$F$7,J166),MIN(MAX(J166*'1. Your Debts'!$D$7,'1. Your Debts'!$E$7),J166)))</f>
        <v>0</v>
      </c>
      <c r="P166" s="15" t="n">
        <f aca="false">MAX(0,K166-IF('1. Your Debts'!$F$8&gt;0,MIN('1. Your Debts'!$F$8,K166),MIN(MAX(K166*'1. Your Debts'!$D$8,'1. Your Debts'!$E$8),K166)))</f>
        <v>0</v>
      </c>
      <c r="Q166" s="15" t="n">
        <f aca="false">MAX(0,L166-IF('1. Your Debts'!$F$9&gt;0,MIN('1. Your Debts'!$F$9,L166),MIN(MAX(L166*'1. Your Debts'!$D$9,'1. Your Debts'!$E$9),L166)))</f>
        <v>1924.53943349799</v>
      </c>
      <c r="R166" s="15" t="n">
        <f aca="false">M166-MIN(M166,MAX(0,G166-SUMPRODUCT(($M$136:$Q$136&lt;M$136)*M166:Q166)))</f>
        <v>0</v>
      </c>
      <c r="S166" s="15" t="n">
        <f aca="false">N166-MIN(N166,MAX(0,G166-SUMPRODUCT(($M$136:$Q$136&lt;N$136)*M166:Q166)))</f>
        <v>0</v>
      </c>
      <c r="T166" s="15" t="n">
        <f aca="false">O166-MIN(O166,MAX(0,G166-SUMPRODUCT(($M$136:$Q$136&lt;O$136)*M166:Q166)))</f>
        <v>0</v>
      </c>
      <c r="U166" s="15" t="n">
        <f aca="false">P166-MIN(P166,MAX(0,G166-SUMPRODUCT(($M$136:$Q$136&lt;P$136)*M166:Q166)))</f>
        <v>0</v>
      </c>
      <c r="V166" s="15" t="n">
        <f aca="false">Q166-MIN(Q166,MAX(0,G166-SUMPRODUCT(($M$136:$Q$136&lt;Q$136)*M166:Q166)))</f>
        <v>1674.53943349799</v>
      </c>
      <c r="W166" s="15" t="n">
        <f aca="false">(R165*'1. Your Debts'!$C$5+S165*'1. Your Debts'!$C$6+T165*'1. Your Debts'!$C$7+U165*'1. Your Debts'!$C$8+V165*'1. Your Debts'!$C$9)/12</f>
        <v>13.7642698274974</v>
      </c>
      <c r="X166" s="15" t="n">
        <f aca="false">Y165+W166+D166-Y166</f>
        <v>430</v>
      </c>
      <c r="Y166" s="15" t="n">
        <f aca="false">SUM(R166:V166)</f>
        <v>1674.53943349799</v>
      </c>
    </row>
    <row r="167" customFormat="false" ht="15" hidden="false" customHeight="false" outlineLevel="0" collapsed="false">
      <c r="A167" s="10" t="n">
        <v>29</v>
      </c>
      <c r="B167" s="15" t="n">
        <f aca="false">F166</f>
        <v>1000</v>
      </c>
      <c r="C167" s="15" t="n">
        <f aca="false">IF(A167=$D$134,MIN(B167,$B$134),0)</f>
        <v>0</v>
      </c>
      <c r="D167" s="15" t="n">
        <f aca="false">IF(A167=$D$134,$B$134-C167,0)</f>
        <v>0</v>
      </c>
      <c r="E167" s="15" t="n">
        <f aca="false">MIN($H$134,MAX(0,$F$134-(B167-C167)),$J$134)</f>
        <v>0</v>
      </c>
      <c r="F167" s="15" t="n">
        <f aca="false">B167-C167+E167</f>
        <v>1000</v>
      </c>
      <c r="G167" s="15" t="n">
        <f aca="false">$J$134-E167</f>
        <v>250</v>
      </c>
      <c r="H167" s="15" t="n">
        <f aca="false">R166*(1+'1. Your Debts'!$C$5/12)+IF($L$134=1,D167,0)</f>
        <v>0</v>
      </c>
      <c r="I167" s="15" t="n">
        <f aca="false">S166*(1+'1. Your Debts'!$C$6/12)+IF($L$134=2,D167,0)</f>
        <v>0</v>
      </c>
      <c r="J167" s="15" t="n">
        <f aca="false">T166*(1+'1. Your Debts'!$C$7/12)+IF($L$134=3,D167,0)</f>
        <v>0</v>
      </c>
      <c r="K167" s="15" t="n">
        <f aca="false">U166*(1+'1. Your Debts'!$C$8/12)+IF($L$134=4,D167,0)</f>
        <v>0</v>
      </c>
      <c r="L167" s="15" t="n">
        <f aca="false">V166*(1+'1. Your Debts'!$C$9/12)+IF($L$134=5,D167,0)</f>
        <v>1685.56348476852</v>
      </c>
      <c r="M167" s="15" t="n">
        <f aca="false">MAX(0,H167-IF('1. Your Debts'!$F$5&gt;0,MIN('1. Your Debts'!$F$5,H167),MIN(MAX(H167*'1. Your Debts'!$D$5,'1. Your Debts'!$E$5),H167)))</f>
        <v>0</v>
      </c>
      <c r="N167" s="15" t="n">
        <f aca="false">MAX(0,I167-IF('1. Your Debts'!$F$6&gt;0,MIN('1. Your Debts'!$F$6,I167),MIN(MAX(I167*'1. Your Debts'!$D$6,'1. Your Debts'!$E$6),I167)))</f>
        <v>0</v>
      </c>
      <c r="O167" s="15" t="n">
        <f aca="false">MAX(0,J167-IF('1. Your Debts'!$F$7&gt;0,MIN('1. Your Debts'!$F$7,J167),MIN(MAX(J167*'1. Your Debts'!$D$7,'1. Your Debts'!$E$7),J167)))</f>
        <v>0</v>
      </c>
      <c r="P167" s="15" t="n">
        <f aca="false">MAX(0,K167-IF('1. Your Debts'!$F$8&gt;0,MIN('1. Your Debts'!$F$8,K167),MIN(MAX(K167*'1. Your Debts'!$D$8,'1. Your Debts'!$E$8),K167)))</f>
        <v>0</v>
      </c>
      <c r="Q167" s="15" t="n">
        <f aca="false">MAX(0,L167-IF('1. Your Debts'!$F$9&gt;0,MIN('1. Your Debts'!$F$9,L167),MIN(MAX(L167*'1. Your Debts'!$D$9,'1. Your Debts'!$E$9),L167)))</f>
        <v>1505.56348476852</v>
      </c>
      <c r="R167" s="15" t="n">
        <f aca="false">M167-MIN(M167,MAX(0,G167-SUMPRODUCT(($M$136:$Q$136&lt;M$136)*M167:Q167)))</f>
        <v>0</v>
      </c>
      <c r="S167" s="15" t="n">
        <f aca="false">N167-MIN(N167,MAX(0,G167-SUMPRODUCT(($M$136:$Q$136&lt;N$136)*M167:Q167)))</f>
        <v>0</v>
      </c>
      <c r="T167" s="15" t="n">
        <f aca="false">O167-MIN(O167,MAX(0,G167-SUMPRODUCT(($M$136:$Q$136&lt;O$136)*M167:Q167)))</f>
        <v>0</v>
      </c>
      <c r="U167" s="15" t="n">
        <f aca="false">P167-MIN(P167,MAX(0,G167-SUMPRODUCT(($M$136:$Q$136&lt;P$136)*M167:Q167)))</f>
        <v>0</v>
      </c>
      <c r="V167" s="15" t="n">
        <f aca="false">Q167-MIN(Q167,MAX(0,G167-SUMPRODUCT(($M$136:$Q$136&lt;Q$136)*M167:Q167)))</f>
        <v>1255.56348476852</v>
      </c>
      <c r="W167" s="15" t="n">
        <f aca="false">(R166*'1. Your Debts'!$C$5+S166*'1. Your Debts'!$C$6+T166*'1. Your Debts'!$C$7+U166*'1. Your Debts'!$C$8+V166*'1. Your Debts'!$C$9)/12</f>
        <v>11.0240512705285</v>
      </c>
      <c r="X167" s="15" t="n">
        <f aca="false">Y166+W167+D167-Y167</f>
        <v>430</v>
      </c>
      <c r="Y167" s="15" t="n">
        <f aca="false">SUM(R167:V167)</f>
        <v>1255.56348476852</v>
      </c>
    </row>
    <row r="168" customFormat="false" ht="15" hidden="false" customHeight="false" outlineLevel="0" collapsed="false">
      <c r="A168" s="10" t="n">
        <v>30</v>
      </c>
      <c r="B168" s="15" t="n">
        <f aca="false">F167</f>
        <v>1000</v>
      </c>
      <c r="C168" s="15" t="n">
        <f aca="false">IF(A168=$D$134,MIN(B168,$B$134),0)</f>
        <v>0</v>
      </c>
      <c r="D168" s="15" t="n">
        <f aca="false">IF(A168=$D$134,$B$134-C168,0)</f>
        <v>0</v>
      </c>
      <c r="E168" s="15" t="n">
        <f aca="false">MIN($H$134,MAX(0,$F$134-(B168-C168)),$J$134)</f>
        <v>0</v>
      </c>
      <c r="F168" s="15" t="n">
        <f aca="false">B168-C168+E168</f>
        <v>1000</v>
      </c>
      <c r="G168" s="15" t="n">
        <f aca="false">$J$134-E168</f>
        <v>250</v>
      </c>
      <c r="H168" s="15" t="n">
        <f aca="false">R167*(1+'1. Your Debts'!$C$5/12)+IF($L$134=1,D168,0)</f>
        <v>0</v>
      </c>
      <c r="I168" s="15" t="n">
        <f aca="false">S167*(1+'1. Your Debts'!$C$6/12)+IF($L$134=2,D168,0)</f>
        <v>0</v>
      </c>
      <c r="J168" s="15" t="n">
        <f aca="false">T167*(1+'1. Your Debts'!$C$7/12)+IF($L$134=3,D168,0)</f>
        <v>0</v>
      </c>
      <c r="K168" s="15" t="n">
        <f aca="false">U167*(1+'1. Your Debts'!$C$8/12)+IF($L$134=4,D168,0)</f>
        <v>0</v>
      </c>
      <c r="L168" s="15" t="n">
        <f aca="false">V167*(1+'1. Your Debts'!$C$9/12)+IF($L$134=5,D168,0)</f>
        <v>1263.82927770991</v>
      </c>
      <c r="M168" s="15" t="n">
        <f aca="false">MAX(0,H168-IF('1. Your Debts'!$F$5&gt;0,MIN('1. Your Debts'!$F$5,H168),MIN(MAX(H168*'1. Your Debts'!$D$5,'1. Your Debts'!$E$5),H168)))</f>
        <v>0</v>
      </c>
      <c r="N168" s="15" t="n">
        <f aca="false">MAX(0,I168-IF('1. Your Debts'!$F$6&gt;0,MIN('1. Your Debts'!$F$6,I168),MIN(MAX(I168*'1. Your Debts'!$D$6,'1. Your Debts'!$E$6),I168)))</f>
        <v>0</v>
      </c>
      <c r="O168" s="15" t="n">
        <f aca="false">MAX(0,J168-IF('1. Your Debts'!$F$7&gt;0,MIN('1. Your Debts'!$F$7,J168),MIN(MAX(J168*'1. Your Debts'!$D$7,'1. Your Debts'!$E$7),J168)))</f>
        <v>0</v>
      </c>
      <c r="P168" s="15" t="n">
        <f aca="false">MAX(0,K168-IF('1. Your Debts'!$F$8&gt;0,MIN('1. Your Debts'!$F$8,K168),MIN(MAX(K168*'1. Your Debts'!$D$8,'1. Your Debts'!$E$8),K168)))</f>
        <v>0</v>
      </c>
      <c r="Q168" s="15" t="n">
        <f aca="false">MAX(0,L168-IF('1. Your Debts'!$F$9&gt;0,MIN('1. Your Debts'!$F$9,L168),MIN(MAX(L168*'1. Your Debts'!$D$9,'1. Your Debts'!$E$9),L168)))</f>
        <v>1083.82927770991</v>
      </c>
      <c r="R168" s="15" t="n">
        <f aca="false">M168-MIN(M168,MAX(0,G168-SUMPRODUCT(($M$136:$Q$136&lt;M$136)*M168:Q168)))</f>
        <v>0</v>
      </c>
      <c r="S168" s="15" t="n">
        <f aca="false">N168-MIN(N168,MAX(0,G168-SUMPRODUCT(($M$136:$Q$136&lt;N$136)*M168:Q168)))</f>
        <v>0</v>
      </c>
      <c r="T168" s="15" t="n">
        <f aca="false">O168-MIN(O168,MAX(0,G168-SUMPRODUCT(($M$136:$Q$136&lt;O$136)*M168:Q168)))</f>
        <v>0</v>
      </c>
      <c r="U168" s="15" t="n">
        <f aca="false">P168-MIN(P168,MAX(0,G168-SUMPRODUCT(($M$136:$Q$136&lt;P$136)*M168:Q168)))</f>
        <v>0</v>
      </c>
      <c r="V168" s="15" t="n">
        <f aca="false">Q168-MIN(Q168,MAX(0,G168-SUMPRODUCT(($M$136:$Q$136&lt;Q$136)*M168:Q168)))</f>
        <v>833.829277709914</v>
      </c>
      <c r="W168" s="15" t="n">
        <f aca="false">(R167*'1. Your Debts'!$C$5+S167*'1. Your Debts'!$C$6+T167*'1. Your Debts'!$C$7+U167*'1. Your Debts'!$C$8+V167*'1. Your Debts'!$C$9)/12</f>
        <v>8.26579294139277</v>
      </c>
      <c r="X168" s="15" t="n">
        <f aca="false">Y167+W168+D168-Y168</f>
        <v>430</v>
      </c>
      <c r="Y168" s="15" t="n">
        <f aca="false">SUM(R168:V168)</f>
        <v>833.829277709914</v>
      </c>
    </row>
    <row r="169" customFormat="false" ht="15" hidden="false" customHeight="false" outlineLevel="0" collapsed="false">
      <c r="A169" s="10" t="n">
        <v>31</v>
      </c>
      <c r="B169" s="15" t="n">
        <f aca="false">F168</f>
        <v>1000</v>
      </c>
      <c r="C169" s="15" t="n">
        <f aca="false">IF(A169=$D$134,MIN(B169,$B$134),0)</f>
        <v>0</v>
      </c>
      <c r="D169" s="15" t="n">
        <f aca="false">IF(A169=$D$134,$B$134-C169,0)</f>
        <v>0</v>
      </c>
      <c r="E169" s="15" t="n">
        <f aca="false">MIN($H$134,MAX(0,$F$134-(B169-C169)),$J$134)</f>
        <v>0</v>
      </c>
      <c r="F169" s="15" t="n">
        <f aca="false">B169-C169+E169</f>
        <v>1000</v>
      </c>
      <c r="G169" s="15" t="n">
        <f aca="false">$J$134-E169</f>
        <v>250</v>
      </c>
      <c r="H169" s="15" t="n">
        <f aca="false">R168*(1+'1. Your Debts'!$C$5/12)+IF($L$134=1,D169,0)</f>
        <v>0</v>
      </c>
      <c r="I169" s="15" t="n">
        <f aca="false">S168*(1+'1. Your Debts'!$C$6/12)+IF($L$134=2,D169,0)</f>
        <v>0</v>
      </c>
      <c r="J169" s="15" t="n">
        <f aca="false">T168*(1+'1. Your Debts'!$C$7/12)+IF($L$134=3,D169,0)</f>
        <v>0</v>
      </c>
      <c r="K169" s="15" t="n">
        <f aca="false">U168*(1+'1. Your Debts'!$C$8/12)+IF($L$134=4,D169,0)</f>
        <v>0</v>
      </c>
      <c r="L169" s="15" t="n">
        <f aca="false">V168*(1+'1. Your Debts'!$C$9/12)+IF($L$134=5,D169,0)</f>
        <v>839.318653788171</v>
      </c>
      <c r="M169" s="15" t="n">
        <f aca="false">MAX(0,H169-IF('1. Your Debts'!$F$5&gt;0,MIN('1. Your Debts'!$F$5,H169),MIN(MAX(H169*'1. Your Debts'!$D$5,'1. Your Debts'!$E$5),H169)))</f>
        <v>0</v>
      </c>
      <c r="N169" s="15" t="n">
        <f aca="false">MAX(0,I169-IF('1. Your Debts'!$F$6&gt;0,MIN('1. Your Debts'!$F$6,I169),MIN(MAX(I169*'1. Your Debts'!$D$6,'1. Your Debts'!$E$6),I169)))</f>
        <v>0</v>
      </c>
      <c r="O169" s="15" t="n">
        <f aca="false">MAX(0,J169-IF('1. Your Debts'!$F$7&gt;0,MIN('1. Your Debts'!$F$7,J169),MIN(MAX(J169*'1. Your Debts'!$D$7,'1. Your Debts'!$E$7),J169)))</f>
        <v>0</v>
      </c>
      <c r="P169" s="15" t="n">
        <f aca="false">MAX(0,K169-IF('1. Your Debts'!$F$8&gt;0,MIN('1. Your Debts'!$F$8,K169),MIN(MAX(K169*'1. Your Debts'!$D$8,'1. Your Debts'!$E$8),K169)))</f>
        <v>0</v>
      </c>
      <c r="Q169" s="15" t="n">
        <f aca="false">MAX(0,L169-IF('1. Your Debts'!$F$9&gt;0,MIN('1. Your Debts'!$F$9,L169),MIN(MAX(L169*'1. Your Debts'!$D$9,'1. Your Debts'!$E$9),L169)))</f>
        <v>659.318653788171</v>
      </c>
      <c r="R169" s="15" t="n">
        <f aca="false">M169-MIN(M169,MAX(0,G169-SUMPRODUCT(($M$136:$Q$136&lt;M$136)*M169:Q169)))</f>
        <v>0</v>
      </c>
      <c r="S169" s="15" t="n">
        <f aca="false">N169-MIN(N169,MAX(0,G169-SUMPRODUCT(($M$136:$Q$136&lt;N$136)*M169:Q169)))</f>
        <v>0</v>
      </c>
      <c r="T169" s="15" t="n">
        <f aca="false">O169-MIN(O169,MAX(0,G169-SUMPRODUCT(($M$136:$Q$136&lt;O$136)*M169:Q169)))</f>
        <v>0</v>
      </c>
      <c r="U169" s="15" t="n">
        <f aca="false">P169-MIN(P169,MAX(0,G169-SUMPRODUCT(($M$136:$Q$136&lt;P$136)*M169:Q169)))</f>
        <v>0</v>
      </c>
      <c r="V169" s="15" t="n">
        <f aca="false">Q169-MIN(Q169,MAX(0,G169-SUMPRODUCT(($M$136:$Q$136&lt;Q$136)*M169:Q169)))</f>
        <v>409.318653788171</v>
      </c>
      <c r="W169" s="15" t="n">
        <f aca="false">(R168*'1. Your Debts'!$C$5+S168*'1. Your Debts'!$C$6+T168*'1. Your Debts'!$C$7+U168*'1. Your Debts'!$C$8+V168*'1. Your Debts'!$C$9)/12</f>
        <v>5.48937607825694</v>
      </c>
      <c r="X169" s="15" t="n">
        <f aca="false">Y168+W169+D169-Y169</f>
        <v>430</v>
      </c>
      <c r="Y169" s="15" t="n">
        <f aca="false">SUM(R169:V169)</f>
        <v>409.318653788171</v>
      </c>
    </row>
    <row r="170" customFormat="false" ht="15" hidden="false" customHeight="false" outlineLevel="0" collapsed="false">
      <c r="A170" s="10" t="n">
        <v>32</v>
      </c>
      <c r="B170" s="15" t="n">
        <f aca="false">F169</f>
        <v>1000</v>
      </c>
      <c r="C170" s="15" t="n">
        <f aca="false">IF(A170=$D$134,MIN(B170,$B$134),0)</f>
        <v>0</v>
      </c>
      <c r="D170" s="15" t="n">
        <f aca="false">IF(A170=$D$134,$B$134-C170,0)</f>
        <v>0</v>
      </c>
      <c r="E170" s="15" t="n">
        <f aca="false">MIN($H$134,MAX(0,$F$134-(B170-C170)),$J$134)</f>
        <v>0</v>
      </c>
      <c r="F170" s="15" t="n">
        <f aca="false">B170-C170+E170</f>
        <v>1000</v>
      </c>
      <c r="G170" s="15" t="n">
        <f aca="false">$J$134-E170</f>
        <v>250</v>
      </c>
      <c r="H170" s="15" t="n">
        <f aca="false">R169*(1+'1. Your Debts'!$C$5/12)+IF($L$134=1,D170,0)</f>
        <v>0</v>
      </c>
      <c r="I170" s="15" t="n">
        <f aca="false">S169*(1+'1. Your Debts'!$C$6/12)+IF($L$134=2,D170,0)</f>
        <v>0</v>
      </c>
      <c r="J170" s="15" t="n">
        <f aca="false">T169*(1+'1. Your Debts'!$C$7/12)+IF($L$134=3,D170,0)</f>
        <v>0</v>
      </c>
      <c r="K170" s="15" t="n">
        <f aca="false">U169*(1+'1. Your Debts'!$C$8/12)+IF($L$134=4,D170,0)</f>
        <v>0</v>
      </c>
      <c r="L170" s="15" t="n">
        <f aca="false">V169*(1+'1. Your Debts'!$C$9/12)+IF($L$134=5,D170,0)</f>
        <v>412.01333492561</v>
      </c>
      <c r="M170" s="15" t="n">
        <f aca="false">MAX(0,H170-IF('1. Your Debts'!$F$5&gt;0,MIN('1. Your Debts'!$F$5,H170),MIN(MAX(H170*'1. Your Debts'!$D$5,'1. Your Debts'!$E$5),H170)))</f>
        <v>0</v>
      </c>
      <c r="N170" s="15" t="n">
        <f aca="false">MAX(0,I170-IF('1. Your Debts'!$F$6&gt;0,MIN('1. Your Debts'!$F$6,I170),MIN(MAX(I170*'1. Your Debts'!$D$6,'1. Your Debts'!$E$6),I170)))</f>
        <v>0</v>
      </c>
      <c r="O170" s="15" t="n">
        <f aca="false">MAX(0,J170-IF('1. Your Debts'!$F$7&gt;0,MIN('1. Your Debts'!$F$7,J170),MIN(MAX(J170*'1. Your Debts'!$D$7,'1. Your Debts'!$E$7),J170)))</f>
        <v>0</v>
      </c>
      <c r="P170" s="15" t="n">
        <f aca="false">MAX(0,K170-IF('1. Your Debts'!$F$8&gt;0,MIN('1. Your Debts'!$F$8,K170),MIN(MAX(K170*'1. Your Debts'!$D$8,'1. Your Debts'!$E$8),K170)))</f>
        <v>0</v>
      </c>
      <c r="Q170" s="15" t="n">
        <f aca="false">MAX(0,L170-IF('1. Your Debts'!$F$9&gt;0,MIN('1. Your Debts'!$F$9,L170),MIN(MAX(L170*'1. Your Debts'!$D$9,'1. Your Debts'!$E$9),L170)))</f>
        <v>232.01333492561</v>
      </c>
      <c r="R170" s="15" t="n">
        <f aca="false">M170-MIN(M170,MAX(0,G170-SUMPRODUCT(($M$136:$Q$136&lt;M$136)*M170:Q170)))</f>
        <v>0</v>
      </c>
      <c r="S170" s="15" t="n">
        <f aca="false">N170-MIN(N170,MAX(0,G170-SUMPRODUCT(($M$136:$Q$136&lt;N$136)*M170:Q170)))</f>
        <v>0</v>
      </c>
      <c r="T170" s="15" t="n">
        <f aca="false">O170-MIN(O170,MAX(0,G170-SUMPRODUCT(($M$136:$Q$136&lt;O$136)*M170:Q170)))</f>
        <v>0</v>
      </c>
      <c r="U170" s="15" t="n">
        <f aca="false">P170-MIN(P170,MAX(0,G170-SUMPRODUCT(($M$136:$Q$136&lt;P$136)*M170:Q170)))</f>
        <v>0</v>
      </c>
      <c r="V170" s="15" t="n">
        <f aca="false">Q170-MIN(Q170,MAX(0,G170-SUMPRODUCT(($M$136:$Q$136&lt;Q$136)*M170:Q170)))</f>
        <v>0</v>
      </c>
      <c r="W170" s="15" t="n">
        <f aca="false">(R169*'1. Your Debts'!$C$5+S169*'1. Your Debts'!$C$6+T169*'1. Your Debts'!$C$7+U169*'1. Your Debts'!$C$8+V169*'1. Your Debts'!$C$9)/12</f>
        <v>2.69468113743879</v>
      </c>
      <c r="X170" s="15" t="n">
        <f aca="false">Y169+W170+D170-Y170</f>
        <v>412.01333492561</v>
      </c>
      <c r="Y170" s="15" t="n">
        <f aca="false">SUM(R170:V170)</f>
        <v>0</v>
      </c>
    </row>
    <row r="171" customFormat="false" ht="15" hidden="false" customHeight="false" outlineLevel="0" collapsed="false">
      <c r="A171" s="10" t="n">
        <v>33</v>
      </c>
      <c r="B171" s="15" t="n">
        <f aca="false">F170</f>
        <v>1000</v>
      </c>
      <c r="C171" s="15" t="n">
        <f aca="false">IF(A171=$D$134,MIN(B171,$B$134),0)</f>
        <v>0</v>
      </c>
      <c r="D171" s="15" t="n">
        <f aca="false">IF(A171=$D$134,$B$134-C171,0)</f>
        <v>0</v>
      </c>
      <c r="E171" s="15" t="n">
        <f aca="false">MIN($H$134,MAX(0,$F$134-(B171-C171)),$J$134)</f>
        <v>0</v>
      </c>
      <c r="F171" s="15" t="n">
        <f aca="false">B171-C171+E171</f>
        <v>1000</v>
      </c>
      <c r="G171" s="15" t="n">
        <f aca="false">$J$134-E171</f>
        <v>250</v>
      </c>
      <c r="H171" s="15" t="n">
        <f aca="false">R170*(1+'1. Your Debts'!$C$5/12)+IF($L$134=1,D171,0)</f>
        <v>0</v>
      </c>
      <c r="I171" s="15" t="n">
        <f aca="false">S170*(1+'1. Your Debts'!$C$6/12)+IF($L$134=2,D171,0)</f>
        <v>0</v>
      </c>
      <c r="J171" s="15" t="n">
        <f aca="false">T170*(1+'1. Your Debts'!$C$7/12)+IF($L$134=3,D171,0)</f>
        <v>0</v>
      </c>
      <c r="K171" s="15" t="n">
        <f aca="false">U170*(1+'1. Your Debts'!$C$8/12)+IF($L$134=4,D171,0)</f>
        <v>0</v>
      </c>
      <c r="L171" s="15" t="n">
        <f aca="false">V170*(1+'1. Your Debts'!$C$9/12)+IF($L$134=5,D171,0)</f>
        <v>0</v>
      </c>
      <c r="M171" s="15" t="n">
        <f aca="false">MAX(0,H171-IF('1. Your Debts'!$F$5&gt;0,MIN('1. Your Debts'!$F$5,H171),MIN(MAX(H171*'1. Your Debts'!$D$5,'1. Your Debts'!$E$5),H171)))</f>
        <v>0</v>
      </c>
      <c r="N171" s="15" t="n">
        <f aca="false">MAX(0,I171-IF('1. Your Debts'!$F$6&gt;0,MIN('1. Your Debts'!$F$6,I171),MIN(MAX(I171*'1. Your Debts'!$D$6,'1. Your Debts'!$E$6),I171)))</f>
        <v>0</v>
      </c>
      <c r="O171" s="15" t="n">
        <f aca="false">MAX(0,J171-IF('1. Your Debts'!$F$7&gt;0,MIN('1. Your Debts'!$F$7,J171),MIN(MAX(J171*'1. Your Debts'!$D$7,'1. Your Debts'!$E$7),J171)))</f>
        <v>0</v>
      </c>
      <c r="P171" s="15" t="n">
        <f aca="false">MAX(0,K171-IF('1. Your Debts'!$F$8&gt;0,MIN('1. Your Debts'!$F$8,K171),MIN(MAX(K171*'1. Your Debts'!$D$8,'1. Your Debts'!$E$8),K171)))</f>
        <v>0</v>
      </c>
      <c r="Q171" s="15" t="n">
        <f aca="false">MAX(0,L171-IF('1. Your Debts'!$F$9&gt;0,MIN('1. Your Debts'!$F$9,L171),MIN(MAX(L171*'1. Your Debts'!$D$9,'1. Your Debts'!$E$9),L171)))</f>
        <v>0</v>
      </c>
      <c r="R171" s="15" t="n">
        <f aca="false">M171-MIN(M171,MAX(0,G171-SUMPRODUCT(($M$136:$Q$136&lt;M$136)*M171:Q171)))</f>
        <v>0</v>
      </c>
      <c r="S171" s="15" t="n">
        <f aca="false">N171-MIN(N171,MAX(0,G171-SUMPRODUCT(($M$136:$Q$136&lt;N$136)*M171:Q171)))</f>
        <v>0</v>
      </c>
      <c r="T171" s="15" t="n">
        <f aca="false">O171-MIN(O171,MAX(0,G171-SUMPRODUCT(($M$136:$Q$136&lt;O$136)*M171:Q171)))</f>
        <v>0</v>
      </c>
      <c r="U171" s="15" t="n">
        <f aca="false">P171-MIN(P171,MAX(0,G171-SUMPRODUCT(($M$136:$Q$136&lt;P$136)*M171:Q171)))</f>
        <v>0</v>
      </c>
      <c r="V171" s="15" t="n">
        <f aca="false">Q171-MIN(Q171,MAX(0,G171-SUMPRODUCT(($M$136:$Q$136&lt;Q$136)*M171:Q171)))</f>
        <v>0</v>
      </c>
      <c r="W171" s="15" t="n">
        <f aca="false">(R170*'1. Your Debts'!$C$5+S170*'1. Your Debts'!$C$6+T170*'1. Your Debts'!$C$7+U170*'1. Your Debts'!$C$8+V170*'1. Your Debts'!$C$9)/12</f>
        <v>0</v>
      </c>
      <c r="X171" s="15" t="n">
        <f aca="false">Y170+W171+D171-Y171</f>
        <v>0</v>
      </c>
      <c r="Y171" s="15" t="n">
        <f aca="false">SUM(R171:V171)</f>
        <v>0</v>
      </c>
    </row>
    <row r="172" customFormat="false" ht="15" hidden="false" customHeight="false" outlineLevel="0" collapsed="false">
      <c r="A172" s="10" t="n">
        <v>34</v>
      </c>
      <c r="B172" s="15" t="n">
        <f aca="false">F171</f>
        <v>1000</v>
      </c>
      <c r="C172" s="15" t="n">
        <f aca="false">IF(A172=$D$134,MIN(B172,$B$134),0)</f>
        <v>0</v>
      </c>
      <c r="D172" s="15" t="n">
        <f aca="false">IF(A172=$D$134,$B$134-C172,0)</f>
        <v>0</v>
      </c>
      <c r="E172" s="15" t="n">
        <f aca="false">MIN($H$134,MAX(0,$F$134-(B172-C172)),$J$134)</f>
        <v>0</v>
      </c>
      <c r="F172" s="15" t="n">
        <f aca="false">B172-C172+E172</f>
        <v>1000</v>
      </c>
      <c r="G172" s="15" t="n">
        <f aca="false">$J$134-E172</f>
        <v>250</v>
      </c>
      <c r="H172" s="15" t="n">
        <f aca="false">R171*(1+'1. Your Debts'!$C$5/12)+IF($L$134=1,D172,0)</f>
        <v>0</v>
      </c>
      <c r="I172" s="15" t="n">
        <f aca="false">S171*(1+'1. Your Debts'!$C$6/12)+IF($L$134=2,D172,0)</f>
        <v>0</v>
      </c>
      <c r="J172" s="15" t="n">
        <f aca="false">T171*(1+'1. Your Debts'!$C$7/12)+IF($L$134=3,D172,0)</f>
        <v>0</v>
      </c>
      <c r="K172" s="15" t="n">
        <f aca="false">U171*(1+'1. Your Debts'!$C$8/12)+IF($L$134=4,D172,0)</f>
        <v>0</v>
      </c>
      <c r="L172" s="15" t="n">
        <f aca="false">V171*(1+'1. Your Debts'!$C$9/12)+IF($L$134=5,D172,0)</f>
        <v>0</v>
      </c>
      <c r="M172" s="15" t="n">
        <f aca="false">MAX(0,H172-IF('1. Your Debts'!$F$5&gt;0,MIN('1. Your Debts'!$F$5,H172),MIN(MAX(H172*'1. Your Debts'!$D$5,'1. Your Debts'!$E$5),H172)))</f>
        <v>0</v>
      </c>
      <c r="N172" s="15" t="n">
        <f aca="false">MAX(0,I172-IF('1. Your Debts'!$F$6&gt;0,MIN('1. Your Debts'!$F$6,I172),MIN(MAX(I172*'1. Your Debts'!$D$6,'1. Your Debts'!$E$6),I172)))</f>
        <v>0</v>
      </c>
      <c r="O172" s="15" t="n">
        <f aca="false">MAX(0,J172-IF('1. Your Debts'!$F$7&gt;0,MIN('1. Your Debts'!$F$7,J172),MIN(MAX(J172*'1. Your Debts'!$D$7,'1. Your Debts'!$E$7),J172)))</f>
        <v>0</v>
      </c>
      <c r="P172" s="15" t="n">
        <f aca="false">MAX(0,K172-IF('1. Your Debts'!$F$8&gt;0,MIN('1. Your Debts'!$F$8,K172),MIN(MAX(K172*'1. Your Debts'!$D$8,'1. Your Debts'!$E$8),K172)))</f>
        <v>0</v>
      </c>
      <c r="Q172" s="15" t="n">
        <f aca="false">MAX(0,L172-IF('1. Your Debts'!$F$9&gt;0,MIN('1. Your Debts'!$F$9,L172),MIN(MAX(L172*'1. Your Debts'!$D$9,'1. Your Debts'!$E$9),L172)))</f>
        <v>0</v>
      </c>
      <c r="R172" s="15" t="n">
        <f aca="false">M172-MIN(M172,MAX(0,G172-SUMPRODUCT(($M$136:$Q$136&lt;M$136)*M172:Q172)))</f>
        <v>0</v>
      </c>
      <c r="S172" s="15" t="n">
        <f aca="false">N172-MIN(N172,MAX(0,G172-SUMPRODUCT(($M$136:$Q$136&lt;N$136)*M172:Q172)))</f>
        <v>0</v>
      </c>
      <c r="T172" s="15" t="n">
        <f aca="false">O172-MIN(O172,MAX(0,G172-SUMPRODUCT(($M$136:$Q$136&lt;O$136)*M172:Q172)))</f>
        <v>0</v>
      </c>
      <c r="U172" s="15" t="n">
        <f aca="false">P172-MIN(P172,MAX(0,G172-SUMPRODUCT(($M$136:$Q$136&lt;P$136)*M172:Q172)))</f>
        <v>0</v>
      </c>
      <c r="V172" s="15" t="n">
        <f aca="false">Q172-MIN(Q172,MAX(0,G172-SUMPRODUCT(($M$136:$Q$136&lt;Q$136)*M172:Q172)))</f>
        <v>0</v>
      </c>
      <c r="W172" s="15" t="n">
        <f aca="false">(R171*'1. Your Debts'!$C$5+S171*'1. Your Debts'!$C$6+T171*'1. Your Debts'!$C$7+U171*'1. Your Debts'!$C$8+V171*'1. Your Debts'!$C$9)/12</f>
        <v>0</v>
      </c>
      <c r="X172" s="15" t="n">
        <f aca="false">Y171+W172+D172-Y172</f>
        <v>0</v>
      </c>
      <c r="Y172" s="15" t="n">
        <f aca="false">SUM(R172:V172)</f>
        <v>0</v>
      </c>
    </row>
    <row r="173" customFormat="false" ht="15" hidden="false" customHeight="false" outlineLevel="0" collapsed="false">
      <c r="A173" s="10" t="n">
        <v>35</v>
      </c>
      <c r="B173" s="15" t="n">
        <f aca="false">F172</f>
        <v>1000</v>
      </c>
      <c r="C173" s="15" t="n">
        <f aca="false">IF(A173=$D$134,MIN(B173,$B$134),0)</f>
        <v>0</v>
      </c>
      <c r="D173" s="15" t="n">
        <f aca="false">IF(A173=$D$134,$B$134-C173,0)</f>
        <v>0</v>
      </c>
      <c r="E173" s="15" t="n">
        <f aca="false">MIN($H$134,MAX(0,$F$134-(B173-C173)),$J$134)</f>
        <v>0</v>
      </c>
      <c r="F173" s="15" t="n">
        <f aca="false">B173-C173+E173</f>
        <v>1000</v>
      </c>
      <c r="G173" s="15" t="n">
        <f aca="false">$J$134-E173</f>
        <v>250</v>
      </c>
      <c r="H173" s="15" t="n">
        <f aca="false">R172*(1+'1. Your Debts'!$C$5/12)+IF($L$134=1,D173,0)</f>
        <v>0</v>
      </c>
      <c r="I173" s="15" t="n">
        <f aca="false">S172*(1+'1. Your Debts'!$C$6/12)+IF($L$134=2,D173,0)</f>
        <v>0</v>
      </c>
      <c r="J173" s="15" t="n">
        <f aca="false">T172*(1+'1. Your Debts'!$C$7/12)+IF($L$134=3,D173,0)</f>
        <v>0</v>
      </c>
      <c r="K173" s="15" t="n">
        <f aca="false">U172*(1+'1. Your Debts'!$C$8/12)+IF($L$134=4,D173,0)</f>
        <v>0</v>
      </c>
      <c r="L173" s="15" t="n">
        <f aca="false">V172*(1+'1. Your Debts'!$C$9/12)+IF($L$134=5,D173,0)</f>
        <v>0</v>
      </c>
      <c r="M173" s="15" t="n">
        <f aca="false">MAX(0,H173-IF('1. Your Debts'!$F$5&gt;0,MIN('1. Your Debts'!$F$5,H173),MIN(MAX(H173*'1. Your Debts'!$D$5,'1. Your Debts'!$E$5),H173)))</f>
        <v>0</v>
      </c>
      <c r="N173" s="15" t="n">
        <f aca="false">MAX(0,I173-IF('1. Your Debts'!$F$6&gt;0,MIN('1. Your Debts'!$F$6,I173),MIN(MAX(I173*'1. Your Debts'!$D$6,'1. Your Debts'!$E$6),I173)))</f>
        <v>0</v>
      </c>
      <c r="O173" s="15" t="n">
        <f aca="false">MAX(0,J173-IF('1. Your Debts'!$F$7&gt;0,MIN('1. Your Debts'!$F$7,J173),MIN(MAX(J173*'1. Your Debts'!$D$7,'1. Your Debts'!$E$7),J173)))</f>
        <v>0</v>
      </c>
      <c r="P173" s="15" t="n">
        <f aca="false">MAX(0,K173-IF('1. Your Debts'!$F$8&gt;0,MIN('1. Your Debts'!$F$8,K173),MIN(MAX(K173*'1. Your Debts'!$D$8,'1. Your Debts'!$E$8),K173)))</f>
        <v>0</v>
      </c>
      <c r="Q173" s="15" t="n">
        <f aca="false">MAX(0,L173-IF('1. Your Debts'!$F$9&gt;0,MIN('1. Your Debts'!$F$9,L173),MIN(MAX(L173*'1. Your Debts'!$D$9,'1. Your Debts'!$E$9),L173)))</f>
        <v>0</v>
      </c>
      <c r="R173" s="15" t="n">
        <f aca="false">M173-MIN(M173,MAX(0,G173-SUMPRODUCT(($M$136:$Q$136&lt;M$136)*M173:Q173)))</f>
        <v>0</v>
      </c>
      <c r="S173" s="15" t="n">
        <f aca="false">N173-MIN(N173,MAX(0,G173-SUMPRODUCT(($M$136:$Q$136&lt;N$136)*M173:Q173)))</f>
        <v>0</v>
      </c>
      <c r="T173" s="15" t="n">
        <f aca="false">O173-MIN(O173,MAX(0,G173-SUMPRODUCT(($M$136:$Q$136&lt;O$136)*M173:Q173)))</f>
        <v>0</v>
      </c>
      <c r="U173" s="15" t="n">
        <f aca="false">P173-MIN(P173,MAX(0,G173-SUMPRODUCT(($M$136:$Q$136&lt;P$136)*M173:Q173)))</f>
        <v>0</v>
      </c>
      <c r="V173" s="15" t="n">
        <f aca="false">Q173-MIN(Q173,MAX(0,G173-SUMPRODUCT(($M$136:$Q$136&lt;Q$136)*M173:Q173)))</f>
        <v>0</v>
      </c>
      <c r="W173" s="15" t="n">
        <f aca="false">(R172*'1. Your Debts'!$C$5+S172*'1. Your Debts'!$C$6+T172*'1. Your Debts'!$C$7+U172*'1. Your Debts'!$C$8+V172*'1. Your Debts'!$C$9)/12</f>
        <v>0</v>
      </c>
      <c r="X173" s="15" t="n">
        <f aca="false">Y172+W173+D173-Y173</f>
        <v>0</v>
      </c>
      <c r="Y173" s="15" t="n">
        <f aca="false">SUM(R173:V173)</f>
        <v>0</v>
      </c>
    </row>
    <row r="174" customFormat="false" ht="15" hidden="false" customHeight="false" outlineLevel="0" collapsed="false">
      <c r="A174" s="10" t="n">
        <v>36</v>
      </c>
      <c r="B174" s="15" t="n">
        <f aca="false">F173</f>
        <v>1000</v>
      </c>
      <c r="C174" s="15" t="n">
        <f aca="false">IF(A174=$D$134,MIN(B174,$B$134),0)</f>
        <v>0</v>
      </c>
      <c r="D174" s="15" t="n">
        <f aca="false">IF(A174=$D$134,$B$134-C174,0)</f>
        <v>0</v>
      </c>
      <c r="E174" s="15" t="n">
        <f aca="false">MIN($H$134,MAX(0,$F$134-(B174-C174)),$J$134)</f>
        <v>0</v>
      </c>
      <c r="F174" s="15" t="n">
        <f aca="false">B174-C174+E174</f>
        <v>1000</v>
      </c>
      <c r="G174" s="15" t="n">
        <f aca="false">$J$134-E174</f>
        <v>250</v>
      </c>
      <c r="H174" s="15" t="n">
        <f aca="false">R173*(1+'1. Your Debts'!$C$5/12)+IF($L$134=1,D174,0)</f>
        <v>0</v>
      </c>
      <c r="I174" s="15" t="n">
        <f aca="false">S173*(1+'1. Your Debts'!$C$6/12)+IF($L$134=2,D174,0)</f>
        <v>0</v>
      </c>
      <c r="J174" s="15" t="n">
        <f aca="false">T173*(1+'1. Your Debts'!$C$7/12)+IF($L$134=3,D174,0)</f>
        <v>0</v>
      </c>
      <c r="K174" s="15" t="n">
        <f aca="false">U173*(1+'1. Your Debts'!$C$8/12)+IF($L$134=4,D174,0)</f>
        <v>0</v>
      </c>
      <c r="L174" s="15" t="n">
        <f aca="false">V173*(1+'1. Your Debts'!$C$9/12)+IF($L$134=5,D174,0)</f>
        <v>0</v>
      </c>
      <c r="M174" s="15" t="n">
        <f aca="false">MAX(0,H174-IF('1. Your Debts'!$F$5&gt;0,MIN('1. Your Debts'!$F$5,H174),MIN(MAX(H174*'1. Your Debts'!$D$5,'1. Your Debts'!$E$5),H174)))</f>
        <v>0</v>
      </c>
      <c r="N174" s="15" t="n">
        <f aca="false">MAX(0,I174-IF('1. Your Debts'!$F$6&gt;0,MIN('1. Your Debts'!$F$6,I174),MIN(MAX(I174*'1. Your Debts'!$D$6,'1. Your Debts'!$E$6),I174)))</f>
        <v>0</v>
      </c>
      <c r="O174" s="15" t="n">
        <f aca="false">MAX(0,J174-IF('1. Your Debts'!$F$7&gt;0,MIN('1. Your Debts'!$F$7,J174),MIN(MAX(J174*'1. Your Debts'!$D$7,'1. Your Debts'!$E$7),J174)))</f>
        <v>0</v>
      </c>
      <c r="P174" s="15" t="n">
        <f aca="false">MAX(0,K174-IF('1. Your Debts'!$F$8&gt;0,MIN('1. Your Debts'!$F$8,K174),MIN(MAX(K174*'1. Your Debts'!$D$8,'1. Your Debts'!$E$8),K174)))</f>
        <v>0</v>
      </c>
      <c r="Q174" s="15" t="n">
        <f aca="false">MAX(0,L174-IF('1. Your Debts'!$F$9&gt;0,MIN('1. Your Debts'!$F$9,L174),MIN(MAX(L174*'1. Your Debts'!$D$9,'1. Your Debts'!$E$9),L174)))</f>
        <v>0</v>
      </c>
      <c r="R174" s="15" t="n">
        <f aca="false">M174-MIN(M174,MAX(0,G174-SUMPRODUCT(($M$136:$Q$136&lt;M$136)*M174:Q174)))</f>
        <v>0</v>
      </c>
      <c r="S174" s="15" t="n">
        <f aca="false">N174-MIN(N174,MAX(0,G174-SUMPRODUCT(($M$136:$Q$136&lt;N$136)*M174:Q174)))</f>
        <v>0</v>
      </c>
      <c r="T174" s="15" t="n">
        <f aca="false">O174-MIN(O174,MAX(0,G174-SUMPRODUCT(($M$136:$Q$136&lt;O$136)*M174:Q174)))</f>
        <v>0</v>
      </c>
      <c r="U174" s="15" t="n">
        <f aca="false">P174-MIN(P174,MAX(0,G174-SUMPRODUCT(($M$136:$Q$136&lt;P$136)*M174:Q174)))</f>
        <v>0</v>
      </c>
      <c r="V174" s="15" t="n">
        <f aca="false">Q174-MIN(Q174,MAX(0,G174-SUMPRODUCT(($M$136:$Q$136&lt;Q$136)*M174:Q174)))</f>
        <v>0</v>
      </c>
      <c r="W174" s="15" t="n">
        <f aca="false">(R173*'1. Your Debts'!$C$5+S173*'1. Your Debts'!$C$6+T173*'1. Your Debts'!$C$7+U173*'1. Your Debts'!$C$8+V173*'1. Your Debts'!$C$9)/12</f>
        <v>0</v>
      </c>
      <c r="X174" s="15" t="n">
        <f aca="false">Y173+W174+D174-Y174</f>
        <v>0</v>
      </c>
      <c r="Y174" s="15" t="n">
        <f aca="false">SUM(R174:V174)</f>
        <v>0</v>
      </c>
    </row>
    <row r="175" customFormat="false" ht="15" hidden="false" customHeight="false" outlineLevel="0" collapsed="false">
      <c r="A175" s="10" t="n">
        <v>37</v>
      </c>
      <c r="B175" s="15" t="n">
        <f aca="false">F174</f>
        <v>1000</v>
      </c>
      <c r="C175" s="15" t="n">
        <f aca="false">IF(A175=$D$134,MIN(B175,$B$134),0)</f>
        <v>0</v>
      </c>
      <c r="D175" s="15" t="n">
        <f aca="false">IF(A175=$D$134,$B$134-C175,0)</f>
        <v>0</v>
      </c>
      <c r="E175" s="15" t="n">
        <f aca="false">MIN($H$134,MAX(0,$F$134-(B175-C175)),$J$134)</f>
        <v>0</v>
      </c>
      <c r="F175" s="15" t="n">
        <f aca="false">B175-C175+E175</f>
        <v>1000</v>
      </c>
      <c r="G175" s="15" t="n">
        <f aca="false">$J$134-E175</f>
        <v>250</v>
      </c>
      <c r="H175" s="15" t="n">
        <f aca="false">R174*(1+'1. Your Debts'!$C$5/12)+IF($L$134=1,D175,0)</f>
        <v>0</v>
      </c>
      <c r="I175" s="15" t="n">
        <f aca="false">S174*(1+'1. Your Debts'!$C$6/12)+IF($L$134=2,D175,0)</f>
        <v>0</v>
      </c>
      <c r="J175" s="15" t="n">
        <f aca="false">T174*(1+'1. Your Debts'!$C$7/12)+IF($L$134=3,D175,0)</f>
        <v>0</v>
      </c>
      <c r="K175" s="15" t="n">
        <f aca="false">U174*(1+'1. Your Debts'!$C$8/12)+IF($L$134=4,D175,0)</f>
        <v>0</v>
      </c>
      <c r="L175" s="15" t="n">
        <f aca="false">V174*(1+'1. Your Debts'!$C$9/12)+IF($L$134=5,D175,0)</f>
        <v>0</v>
      </c>
      <c r="M175" s="15" t="n">
        <f aca="false">MAX(0,H175-IF('1. Your Debts'!$F$5&gt;0,MIN('1. Your Debts'!$F$5,H175),MIN(MAX(H175*'1. Your Debts'!$D$5,'1. Your Debts'!$E$5),H175)))</f>
        <v>0</v>
      </c>
      <c r="N175" s="15" t="n">
        <f aca="false">MAX(0,I175-IF('1. Your Debts'!$F$6&gt;0,MIN('1. Your Debts'!$F$6,I175),MIN(MAX(I175*'1. Your Debts'!$D$6,'1. Your Debts'!$E$6),I175)))</f>
        <v>0</v>
      </c>
      <c r="O175" s="15" t="n">
        <f aca="false">MAX(0,J175-IF('1. Your Debts'!$F$7&gt;0,MIN('1. Your Debts'!$F$7,J175),MIN(MAX(J175*'1. Your Debts'!$D$7,'1. Your Debts'!$E$7),J175)))</f>
        <v>0</v>
      </c>
      <c r="P175" s="15" t="n">
        <f aca="false">MAX(0,K175-IF('1. Your Debts'!$F$8&gt;0,MIN('1. Your Debts'!$F$8,K175),MIN(MAX(K175*'1. Your Debts'!$D$8,'1. Your Debts'!$E$8),K175)))</f>
        <v>0</v>
      </c>
      <c r="Q175" s="15" t="n">
        <f aca="false">MAX(0,L175-IF('1. Your Debts'!$F$9&gt;0,MIN('1. Your Debts'!$F$9,L175),MIN(MAX(L175*'1. Your Debts'!$D$9,'1. Your Debts'!$E$9),L175)))</f>
        <v>0</v>
      </c>
      <c r="R175" s="15" t="n">
        <f aca="false">M175-MIN(M175,MAX(0,G175-SUMPRODUCT(($M$136:$Q$136&lt;M$136)*M175:Q175)))</f>
        <v>0</v>
      </c>
      <c r="S175" s="15" t="n">
        <f aca="false">N175-MIN(N175,MAX(0,G175-SUMPRODUCT(($M$136:$Q$136&lt;N$136)*M175:Q175)))</f>
        <v>0</v>
      </c>
      <c r="T175" s="15" t="n">
        <f aca="false">O175-MIN(O175,MAX(0,G175-SUMPRODUCT(($M$136:$Q$136&lt;O$136)*M175:Q175)))</f>
        <v>0</v>
      </c>
      <c r="U175" s="15" t="n">
        <f aca="false">P175-MIN(P175,MAX(0,G175-SUMPRODUCT(($M$136:$Q$136&lt;P$136)*M175:Q175)))</f>
        <v>0</v>
      </c>
      <c r="V175" s="15" t="n">
        <f aca="false">Q175-MIN(Q175,MAX(0,G175-SUMPRODUCT(($M$136:$Q$136&lt;Q$136)*M175:Q175)))</f>
        <v>0</v>
      </c>
      <c r="W175" s="15" t="n">
        <f aca="false">(R174*'1. Your Debts'!$C$5+S174*'1. Your Debts'!$C$6+T174*'1. Your Debts'!$C$7+U174*'1. Your Debts'!$C$8+V174*'1. Your Debts'!$C$9)/12</f>
        <v>0</v>
      </c>
      <c r="X175" s="15" t="n">
        <f aca="false">Y174+W175+D175-Y175</f>
        <v>0</v>
      </c>
      <c r="Y175" s="15" t="n">
        <f aca="false">SUM(R175:V175)</f>
        <v>0</v>
      </c>
    </row>
    <row r="176" customFormat="false" ht="15" hidden="false" customHeight="false" outlineLevel="0" collapsed="false">
      <c r="A176" s="10" t="n">
        <v>38</v>
      </c>
      <c r="B176" s="15" t="n">
        <f aca="false">F175</f>
        <v>1000</v>
      </c>
      <c r="C176" s="15" t="n">
        <f aca="false">IF(A176=$D$134,MIN(B176,$B$134),0)</f>
        <v>0</v>
      </c>
      <c r="D176" s="15" t="n">
        <f aca="false">IF(A176=$D$134,$B$134-C176,0)</f>
        <v>0</v>
      </c>
      <c r="E176" s="15" t="n">
        <f aca="false">MIN($H$134,MAX(0,$F$134-(B176-C176)),$J$134)</f>
        <v>0</v>
      </c>
      <c r="F176" s="15" t="n">
        <f aca="false">B176-C176+E176</f>
        <v>1000</v>
      </c>
      <c r="G176" s="15" t="n">
        <f aca="false">$J$134-E176</f>
        <v>250</v>
      </c>
      <c r="H176" s="15" t="n">
        <f aca="false">R175*(1+'1. Your Debts'!$C$5/12)+IF($L$134=1,D176,0)</f>
        <v>0</v>
      </c>
      <c r="I176" s="15" t="n">
        <f aca="false">S175*(1+'1. Your Debts'!$C$6/12)+IF($L$134=2,D176,0)</f>
        <v>0</v>
      </c>
      <c r="J176" s="15" t="n">
        <f aca="false">T175*(1+'1. Your Debts'!$C$7/12)+IF($L$134=3,D176,0)</f>
        <v>0</v>
      </c>
      <c r="K176" s="15" t="n">
        <f aca="false">U175*(1+'1. Your Debts'!$C$8/12)+IF($L$134=4,D176,0)</f>
        <v>0</v>
      </c>
      <c r="L176" s="15" t="n">
        <f aca="false">V175*(1+'1. Your Debts'!$C$9/12)+IF($L$134=5,D176,0)</f>
        <v>0</v>
      </c>
      <c r="M176" s="15" t="n">
        <f aca="false">MAX(0,H176-IF('1. Your Debts'!$F$5&gt;0,MIN('1. Your Debts'!$F$5,H176),MIN(MAX(H176*'1. Your Debts'!$D$5,'1. Your Debts'!$E$5),H176)))</f>
        <v>0</v>
      </c>
      <c r="N176" s="15" t="n">
        <f aca="false">MAX(0,I176-IF('1. Your Debts'!$F$6&gt;0,MIN('1. Your Debts'!$F$6,I176),MIN(MAX(I176*'1. Your Debts'!$D$6,'1. Your Debts'!$E$6),I176)))</f>
        <v>0</v>
      </c>
      <c r="O176" s="15" t="n">
        <f aca="false">MAX(0,J176-IF('1. Your Debts'!$F$7&gt;0,MIN('1. Your Debts'!$F$7,J176),MIN(MAX(J176*'1. Your Debts'!$D$7,'1. Your Debts'!$E$7),J176)))</f>
        <v>0</v>
      </c>
      <c r="P176" s="15" t="n">
        <f aca="false">MAX(0,K176-IF('1. Your Debts'!$F$8&gt;0,MIN('1. Your Debts'!$F$8,K176),MIN(MAX(K176*'1. Your Debts'!$D$8,'1. Your Debts'!$E$8),K176)))</f>
        <v>0</v>
      </c>
      <c r="Q176" s="15" t="n">
        <f aca="false">MAX(0,L176-IF('1. Your Debts'!$F$9&gt;0,MIN('1. Your Debts'!$F$9,L176),MIN(MAX(L176*'1. Your Debts'!$D$9,'1. Your Debts'!$E$9),L176)))</f>
        <v>0</v>
      </c>
      <c r="R176" s="15" t="n">
        <f aca="false">M176-MIN(M176,MAX(0,G176-SUMPRODUCT(($M$136:$Q$136&lt;M$136)*M176:Q176)))</f>
        <v>0</v>
      </c>
      <c r="S176" s="15" t="n">
        <f aca="false">N176-MIN(N176,MAX(0,G176-SUMPRODUCT(($M$136:$Q$136&lt;N$136)*M176:Q176)))</f>
        <v>0</v>
      </c>
      <c r="T176" s="15" t="n">
        <f aca="false">O176-MIN(O176,MAX(0,G176-SUMPRODUCT(($M$136:$Q$136&lt;O$136)*M176:Q176)))</f>
        <v>0</v>
      </c>
      <c r="U176" s="15" t="n">
        <f aca="false">P176-MIN(P176,MAX(0,G176-SUMPRODUCT(($M$136:$Q$136&lt;P$136)*M176:Q176)))</f>
        <v>0</v>
      </c>
      <c r="V176" s="15" t="n">
        <f aca="false">Q176-MIN(Q176,MAX(0,G176-SUMPRODUCT(($M$136:$Q$136&lt;Q$136)*M176:Q176)))</f>
        <v>0</v>
      </c>
      <c r="W176" s="15" t="n">
        <f aca="false">(R175*'1. Your Debts'!$C$5+S175*'1. Your Debts'!$C$6+T175*'1. Your Debts'!$C$7+U175*'1. Your Debts'!$C$8+V175*'1. Your Debts'!$C$9)/12</f>
        <v>0</v>
      </c>
      <c r="X176" s="15" t="n">
        <f aca="false">Y175+W176+D176-Y176</f>
        <v>0</v>
      </c>
      <c r="Y176" s="15" t="n">
        <f aca="false">SUM(R176:V176)</f>
        <v>0</v>
      </c>
    </row>
    <row r="177" customFormat="false" ht="15" hidden="false" customHeight="false" outlineLevel="0" collapsed="false">
      <c r="A177" s="10" t="n">
        <v>39</v>
      </c>
      <c r="B177" s="15" t="n">
        <f aca="false">F176</f>
        <v>1000</v>
      </c>
      <c r="C177" s="15" t="n">
        <f aca="false">IF(A177=$D$134,MIN(B177,$B$134),0)</f>
        <v>0</v>
      </c>
      <c r="D177" s="15" t="n">
        <f aca="false">IF(A177=$D$134,$B$134-C177,0)</f>
        <v>0</v>
      </c>
      <c r="E177" s="15" t="n">
        <f aca="false">MIN($H$134,MAX(0,$F$134-(B177-C177)),$J$134)</f>
        <v>0</v>
      </c>
      <c r="F177" s="15" t="n">
        <f aca="false">B177-C177+E177</f>
        <v>1000</v>
      </c>
      <c r="G177" s="15" t="n">
        <f aca="false">$J$134-E177</f>
        <v>250</v>
      </c>
      <c r="H177" s="15" t="n">
        <f aca="false">R176*(1+'1. Your Debts'!$C$5/12)+IF($L$134=1,D177,0)</f>
        <v>0</v>
      </c>
      <c r="I177" s="15" t="n">
        <f aca="false">S176*(1+'1. Your Debts'!$C$6/12)+IF($L$134=2,D177,0)</f>
        <v>0</v>
      </c>
      <c r="J177" s="15" t="n">
        <f aca="false">T176*(1+'1. Your Debts'!$C$7/12)+IF($L$134=3,D177,0)</f>
        <v>0</v>
      </c>
      <c r="K177" s="15" t="n">
        <f aca="false">U176*(1+'1. Your Debts'!$C$8/12)+IF($L$134=4,D177,0)</f>
        <v>0</v>
      </c>
      <c r="L177" s="15" t="n">
        <f aca="false">V176*(1+'1. Your Debts'!$C$9/12)+IF($L$134=5,D177,0)</f>
        <v>0</v>
      </c>
      <c r="M177" s="15" t="n">
        <f aca="false">MAX(0,H177-IF('1. Your Debts'!$F$5&gt;0,MIN('1. Your Debts'!$F$5,H177),MIN(MAX(H177*'1. Your Debts'!$D$5,'1. Your Debts'!$E$5),H177)))</f>
        <v>0</v>
      </c>
      <c r="N177" s="15" t="n">
        <f aca="false">MAX(0,I177-IF('1. Your Debts'!$F$6&gt;0,MIN('1. Your Debts'!$F$6,I177),MIN(MAX(I177*'1. Your Debts'!$D$6,'1. Your Debts'!$E$6),I177)))</f>
        <v>0</v>
      </c>
      <c r="O177" s="15" t="n">
        <f aca="false">MAX(0,J177-IF('1. Your Debts'!$F$7&gt;0,MIN('1. Your Debts'!$F$7,J177),MIN(MAX(J177*'1. Your Debts'!$D$7,'1. Your Debts'!$E$7),J177)))</f>
        <v>0</v>
      </c>
      <c r="P177" s="15" t="n">
        <f aca="false">MAX(0,K177-IF('1. Your Debts'!$F$8&gt;0,MIN('1. Your Debts'!$F$8,K177),MIN(MAX(K177*'1. Your Debts'!$D$8,'1. Your Debts'!$E$8),K177)))</f>
        <v>0</v>
      </c>
      <c r="Q177" s="15" t="n">
        <f aca="false">MAX(0,L177-IF('1. Your Debts'!$F$9&gt;0,MIN('1. Your Debts'!$F$9,L177),MIN(MAX(L177*'1. Your Debts'!$D$9,'1. Your Debts'!$E$9),L177)))</f>
        <v>0</v>
      </c>
      <c r="R177" s="15" t="n">
        <f aca="false">M177-MIN(M177,MAX(0,G177-SUMPRODUCT(($M$136:$Q$136&lt;M$136)*M177:Q177)))</f>
        <v>0</v>
      </c>
      <c r="S177" s="15" t="n">
        <f aca="false">N177-MIN(N177,MAX(0,G177-SUMPRODUCT(($M$136:$Q$136&lt;N$136)*M177:Q177)))</f>
        <v>0</v>
      </c>
      <c r="T177" s="15" t="n">
        <f aca="false">O177-MIN(O177,MAX(0,G177-SUMPRODUCT(($M$136:$Q$136&lt;O$136)*M177:Q177)))</f>
        <v>0</v>
      </c>
      <c r="U177" s="15" t="n">
        <f aca="false">P177-MIN(P177,MAX(0,G177-SUMPRODUCT(($M$136:$Q$136&lt;P$136)*M177:Q177)))</f>
        <v>0</v>
      </c>
      <c r="V177" s="15" t="n">
        <f aca="false">Q177-MIN(Q177,MAX(0,G177-SUMPRODUCT(($M$136:$Q$136&lt;Q$136)*M177:Q177)))</f>
        <v>0</v>
      </c>
      <c r="W177" s="15" t="n">
        <f aca="false">(R176*'1. Your Debts'!$C$5+S176*'1. Your Debts'!$C$6+T176*'1. Your Debts'!$C$7+U176*'1. Your Debts'!$C$8+V176*'1. Your Debts'!$C$9)/12</f>
        <v>0</v>
      </c>
      <c r="X177" s="15" t="n">
        <f aca="false">Y176+W177+D177-Y177</f>
        <v>0</v>
      </c>
      <c r="Y177" s="15" t="n">
        <f aca="false">SUM(R177:V177)</f>
        <v>0</v>
      </c>
    </row>
    <row r="178" customFormat="false" ht="15" hidden="false" customHeight="false" outlineLevel="0" collapsed="false">
      <c r="A178" s="10" t="n">
        <v>40</v>
      </c>
      <c r="B178" s="15" t="n">
        <f aca="false">F177</f>
        <v>1000</v>
      </c>
      <c r="C178" s="15" t="n">
        <f aca="false">IF(A178=$D$134,MIN(B178,$B$134),0)</f>
        <v>0</v>
      </c>
      <c r="D178" s="15" t="n">
        <f aca="false">IF(A178=$D$134,$B$134-C178,0)</f>
        <v>0</v>
      </c>
      <c r="E178" s="15" t="n">
        <f aca="false">MIN($H$134,MAX(0,$F$134-(B178-C178)),$J$134)</f>
        <v>0</v>
      </c>
      <c r="F178" s="15" t="n">
        <f aca="false">B178-C178+E178</f>
        <v>1000</v>
      </c>
      <c r="G178" s="15" t="n">
        <f aca="false">$J$134-E178</f>
        <v>250</v>
      </c>
      <c r="H178" s="15" t="n">
        <f aca="false">R177*(1+'1. Your Debts'!$C$5/12)+IF($L$134=1,D178,0)</f>
        <v>0</v>
      </c>
      <c r="I178" s="15" t="n">
        <f aca="false">S177*(1+'1. Your Debts'!$C$6/12)+IF($L$134=2,D178,0)</f>
        <v>0</v>
      </c>
      <c r="J178" s="15" t="n">
        <f aca="false">T177*(1+'1. Your Debts'!$C$7/12)+IF($L$134=3,D178,0)</f>
        <v>0</v>
      </c>
      <c r="K178" s="15" t="n">
        <f aca="false">U177*(1+'1. Your Debts'!$C$8/12)+IF($L$134=4,D178,0)</f>
        <v>0</v>
      </c>
      <c r="L178" s="15" t="n">
        <f aca="false">V177*(1+'1. Your Debts'!$C$9/12)+IF($L$134=5,D178,0)</f>
        <v>0</v>
      </c>
      <c r="M178" s="15" t="n">
        <f aca="false">MAX(0,H178-IF('1. Your Debts'!$F$5&gt;0,MIN('1. Your Debts'!$F$5,H178),MIN(MAX(H178*'1. Your Debts'!$D$5,'1. Your Debts'!$E$5),H178)))</f>
        <v>0</v>
      </c>
      <c r="N178" s="15" t="n">
        <f aca="false">MAX(0,I178-IF('1. Your Debts'!$F$6&gt;0,MIN('1. Your Debts'!$F$6,I178),MIN(MAX(I178*'1. Your Debts'!$D$6,'1. Your Debts'!$E$6),I178)))</f>
        <v>0</v>
      </c>
      <c r="O178" s="15" t="n">
        <f aca="false">MAX(0,J178-IF('1. Your Debts'!$F$7&gt;0,MIN('1. Your Debts'!$F$7,J178),MIN(MAX(J178*'1. Your Debts'!$D$7,'1. Your Debts'!$E$7),J178)))</f>
        <v>0</v>
      </c>
      <c r="P178" s="15" t="n">
        <f aca="false">MAX(0,K178-IF('1. Your Debts'!$F$8&gt;0,MIN('1. Your Debts'!$F$8,K178),MIN(MAX(K178*'1. Your Debts'!$D$8,'1. Your Debts'!$E$8),K178)))</f>
        <v>0</v>
      </c>
      <c r="Q178" s="15" t="n">
        <f aca="false">MAX(0,L178-IF('1. Your Debts'!$F$9&gt;0,MIN('1. Your Debts'!$F$9,L178),MIN(MAX(L178*'1. Your Debts'!$D$9,'1. Your Debts'!$E$9),L178)))</f>
        <v>0</v>
      </c>
      <c r="R178" s="15" t="n">
        <f aca="false">M178-MIN(M178,MAX(0,G178-SUMPRODUCT(($M$136:$Q$136&lt;M$136)*M178:Q178)))</f>
        <v>0</v>
      </c>
      <c r="S178" s="15" t="n">
        <f aca="false">N178-MIN(N178,MAX(0,G178-SUMPRODUCT(($M$136:$Q$136&lt;N$136)*M178:Q178)))</f>
        <v>0</v>
      </c>
      <c r="T178" s="15" t="n">
        <f aca="false">O178-MIN(O178,MAX(0,G178-SUMPRODUCT(($M$136:$Q$136&lt;O$136)*M178:Q178)))</f>
        <v>0</v>
      </c>
      <c r="U178" s="15" t="n">
        <f aca="false">P178-MIN(P178,MAX(0,G178-SUMPRODUCT(($M$136:$Q$136&lt;P$136)*M178:Q178)))</f>
        <v>0</v>
      </c>
      <c r="V178" s="15" t="n">
        <f aca="false">Q178-MIN(Q178,MAX(0,G178-SUMPRODUCT(($M$136:$Q$136&lt;Q$136)*M178:Q178)))</f>
        <v>0</v>
      </c>
      <c r="W178" s="15" t="n">
        <f aca="false">(R177*'1. Your Debts'!$C$5+S177*'1. Your Debts'!$C$6+T177*'1. Your Debts'!$C$7+U177*'1. Your Debts'!$C$8+V177*'1. Your Debts'!$C$9)/12</f>
        <v>0</v>
      </c>
      <c r="X178" s="15" t="n">
        <f aca="false">Y177+W178+D178-Y178</f>
        <v>0</v>
      </c>
      <c r="Y178" s="15" t="n">
        <f aca="false">SUM(R178:V178)</f>
        <v>0</v>
      </c>
    </row>
    <row r="179" customFormat="false" ht="15" hidden="false" customHeight="false" outlineLevel="0" collapsed="false">
      <c r="A179" s="10" t="n">
        <v>41</v>
      </c>
      <c r="B179" s="15" t="n">
        <f aca="false">F178</f>
        <v>1000</v>
      </c>
      <c r="C179" s="15" t="n">
        <f aca="false">IF(A179=$D$134,MIN(B179,$B$134),0)</f>
        <v>0</v>
      </c>
      <c r="D179" s="15" t="n">
        <f aca="false">IF(A179=$D$134,$B$134-C179,0)</f>
        <v>0</v>
      </c>
      <c r="E179" s="15" t="n">
        <f aca="false">MIN($H$134,MAX(0,$F$134-(B179-C179)),$J$134)</f>
        <v>0</v>
      </c>
      <c r="F179" s="15" t="n">
        <f aca="false">B179-C179+E179</f>
        <v>1000</v>
      </c>
      <c r="G179" s="15" t="n">
        <f aca="false">$J$134-E179</f>
        <v>250</v>
      </c>
      <c r="H179" s="15" t="n">
        <f aca="false">R178*(1+'1. Your Debts'!$C$5/12)+IF($L$134=1,D179,0)</f>
        <v>0</v>
      </c>
      <c r="I179" s="15" t="n">
        <f aca="false">S178*(1+'1. Your Debts'!$C$6/12)+IF($L$134=2,D179,0)</f>
        <v>0</v>
      </c>
      <c r="J179" s="15" t="n">
        <f aca="false">T178*(1+'1. Your Debts'!$C$7/12)+IF($L$134=3,D179,0)</f>
        <v>0</v>
      </c>
      <c r="K179" s="15" t="n">
        <f aca="false">U178*(1+'1. Your Debts'!$C$8/12)+IF($L$134=4,D179,0)</f>
        <v>0</v>
      </c>
      <c r="L179" s="15" t="n">
        <f aca="false">V178*(1+'1. Your Debts'!$C$9/12)+IF($L$134=5,D179,0)</f>
        <v>0</v>
      </c>
      <c r="M179" s="15" t="n">
        <f aca="false">MAX(0,H179-IF('1. Your Debts'!$F$5&gt;0,MIN('1. Your Debts'!$F$5,H179),MIN(MAX(H179*'1. Your Debts'!$D$5,'1. Your Debts'!$E$5),H179)))</f>
        <v>0</v>
      </c>
      <c r="N179" s="15" t="n">
        <f aca="false">MAX(0,I179-IF('1. Your Debts'!$F$6&gt;0,MIN('1. Your Debts'!$F$6,I179),MIN(MAX(I179*'1. Your Debts'!$D$6,'1. Your Debts'!$E$6),I179)))</f>
        <v>0</v>
      </c>
      <c r="O179" s="15" t="n">
        <f aca="false">MAX(0,J179-IF('1. Your Debts'!$F$7&gt;0,MIN('1. Your Debts'!$F$7,J179),MIN(MAX(J179*'1. Your Debts'!$D$7,'1. Your Debts'!$E$7),J179)))</f>
        <v>0</v>
      </c>
      <c r="P179" s="15" t="n">
        <f aca="false">MAX(0,K179-IF('1. Your Debts'!$F$8&gt;0,MIN('1. Your Debts'!$F$8,K179),MIN(MAX(K179*'1. Your Debts'!$D$8,'1. Your Debts'!$E$8),K179)))</f>
        <v>0</v>
      </c>
      <c r="Q179" s="15" t="n">
        <f aca="false">MAX(0,L179-IF('1. Your Debts'!$F$9&gt;0,MIN('1. Your Debts'!$F$9,L179),MIN(MAX(L179*'1. Your Debts'!$D$9,'1. Your Debts'!$E$9),L179)))</f>
        <v>0</v>
      </c>
      <c r="R179" s="15" t="n">
        <f aca="false">M179-MIN(M179,MAX(0,G179-SUMPRODUCT(($M$136:$Q$136&lt;M$136)*M179:Q179)))</f>
        <v>0</v>
      </c>
      <c r="S179" s="15" t="n">
        <f aca="false">N179-MIN(N179,MAX(0,G179-SUMPRODUCT(($M$136:$Q$136&lt;N$136)*M179:Q179)))</f>
        <v>0</v>
      </c>
      <c r="T179" s="15" t="n">
        <f aca="false">O179-MIN(O179,MAX(0,G179-SUMPRODUCT(($M$136:$Q$136&lt;O$136)*M179:Q179)))</f>
        <v>0</v>
      </c>
      <c r="U179" s="15" t="n">
        <f aca="false">P179-MIN(P179,MAX(0,G179-SUMPRODUCT(($M$136:$Q$136&lt;P$136)*M179:Q179)))</f>
        <v>0</v>
      </c>
      <c r="V179" s="15" t="n">
        <f aca="false">Q179-MIN(Q179,MAX(0,G179-SUMPRODUCT(($M$136:$Q$136&lt;Q$136)*M179:Q179)))</f>
        <v>0</v>
      </c>
      <c r="W179" s="15" t="n">
        <f aca="false">(R178*'1. Your Debts'!$C$5+S178*'1. Your Debts'!$C$6+T178*'1. Your Debts'!$C$7+U178*'1. Your Debts'!$C$8+V178*'1. Your Debts'!$C$9)/12</f>
        <v>0</v>
      </c>
      <c r="X179" s="15" t="n">
        <f aca="false">Y178+W179+D179-Y179</f>
        <v>0</v>
      </c>
      <c r="Y179" s="15" t="n">
        <f aca="false">SUM(R179:V179)</f>
        <v>0</v>
      </c>
    </row>
    <row r="180" customFormat="false" ht="15" hidden="false" customHeight="false" outlineLevel="0" collapsed="false">
      <c r="A180" s="10" t="n">
        <v>42</v>
      </c>
      <c r="B180" s="15" t="n">
        <f aca="false">F179</f>
        <v>1000</v>
      </c>
      <c r="C180" s="15" t="n">
        <f aca="false">IF(A180=$D$134,MIN(B180,$B$134),0)</f>
        <v>0</v>
      </c>
      <c r="D180" s="15" t="n">
        <f aca="false">IF(A180=$D$134,$B$134-C180,0)</f>
        <v>0</v>
      </c>
      <c r="E180" s="15" t="n">
        <f aca="false">MIN($H$134,MAX(0,$F$134-(B180-C180)),$J$134)</f>
        <v>0</v>
      </c>
      <c r="F180" s="15" t="n">
        <f aca="false">B180-C180+E180</f>
        <v>1000</v>
      </c>
      <c r="G180" s="15" t="n">
        <f aca="false">$J$134-E180</f>
        <v>250</v>
      </c>
      <c r="H180" s="15" t="n">
        <f aca="false">R179*(1+'1. Your Debts'!$C$5/12)+IF($L$134=1,D180,0)</f>
        <v>0</v>
      </c>
      <c r="I180" s="15" t="n">
        <f aca="false">S179*(1+'1. Your Debts'!$C$6/12)+IF($L$134=2,D180,0)</f>
        <v>0</v>
      </c>
      <c r="J180" s="15" t="n">
        <f aca="false">T179*(1+'1. Your Debts'!$C$7/12)+IF($L$134=3,D180,0)</f>
        <v>0</v>
      </c>
      <c r="K180" s="15" t="n">
        <f aca="false">U179*(1+'1. Your Debts'!$C$8/12)+IF($L$134=4,D180,0)</f>
        <v>0</v>
      </c>
      <c r="L180" s="15" t="n">
        <f aca="false">V179*(1+'1. Your Debts'!$C$9/12)+IF($L$134=5,D180,0)</f>
        <v>0</v>
      </c>
      <c r="M180" s="15" t="n">
        <f aca="false">MAX(0,H180-IF('1. Your Debts'!$F$5&gt;0,MIN('1. Your Debts'!$F$5,H180),MIN(MAX(H180*'1. Your Debts'!$D$5,'1. Your Debts'!$E$5),H180)))</f>
        <v>0</v>
      </c>
      <c r="N180" s="15" t="n">
        <f aca="false">MAX(0,I180-IF('1. Your Debts'!$F$6&gt;0,MIN('1. Your Debts'!$F$6,I180),MIN(MAX(I180*'1. Your Debts'!$D$6,'1. Your Debts'!$E$6),I180)))</f>
        <v>0</v>
      </c>
      <c r="O180" s="15" t="n">
        <f aca="false">MAX(0,J180-IF('1. Your Debts'!$F$7&gt;0,MIN('1. Your Debts'!$F$7,J180),MIN(MAX(J180*'1. Your Debts'!$D$7,'1. Your Debts'!$E$7),J180)))</f>
        <v>0</v>
      </c>
      <c r="P180" s="15" t="n">
        <f aca="false">MAX(0,K180-IF('1. Your Debts'!$F$8&gt;0,MIN('1. Your Debts'!$F$8,K180),MIN(MAX(K180*'1. Your Debts'!$D$8,'1. Your Debts'!$E$8),K180)))</f>
        <v>0</v>
      </c>
      <c r="Q180" s="15" t="n">
        <f aca="false">MAX(0,L180-IF('1. Your Debts'!$F$9&gt;0,MIN('1. Your Debts'!$F$9,L180),MIN(MAX(L180*'1. Your Debts'!$D$9,'1. Your Debts'!$E$9),L180)))</f>
        <v>0</v>
      </c>
      <c r="R180" s="15" t="n">
        <f aca="false">M180-MIN(M180,MAX(0,G180-SUMPRODUCT(($M$136:$Q$136&lt;M$136)*M180:Q180)))</f>
        <v>0</v>
      </c>
      <c r="S180" s="15" t="n">
        <f aca="false">N180-MIN(N180,MAX(0,G180-SUMPRODUCT(($M$136:$Q$136&lt;N$136)*M180:Q180)))</f>
        <v>0</v>
      </c>
      <c r="T180" s="15" t="n">
        <f aca="false">O180-MIN(O180,MAX(0,G180-SUMPRODUCT(($M$136:$Q$136&lt;O$136)*M180:Q180)))</f>
        <v>0</v>
      </c>
      <c r="U180" s="15" t="n">
        <f aca="false">P180-MIN(P180,MAX(0,G180-SUMPRODUCT(($M$136:$Q$136&lt;P$136)*M180:Q180)))</f>
        <v>0</v>
      </c>
      <c r="V180" s="15" t="n">
        <f aca="false">Q180-MIN(Q180,MAX(0,G180-SUMPRODUCT(($M$136:$Q$136&lt;Q$136)*M180:Q180)))</f>
        <v>0</v>
      </c>
      <c r="W180" s="15" t="n">
        <f aca="false">(R179*'1. Your Debts'!$C$5+S179*'1. Your Debts'!$C$6+T179*'1. Your Debts'!$C$7+U179*'1. Your Debts'!$C$8+V179*'1. Your Debts'!$C$9)/12</f>
        <v>0</v>
      </c>
      <c r="X180" s="15" t="n">
        <f aca="false">Y179+W180+D180-Y180</f>
        <v>0</v>
      </c>
      <c r="Y180" s="15" t="n">
        <f aca="false">SUM(R180:V180)</f>
        <v>0</v>
      </c>
    </row>
    <row r="181" customFormat="false" ht="15" hidden="false" customHeight="false" outlineLevel="0" collapsed="false">
      <c r="A181" s="10" t="n">
        <v>43</v>
      </c>
      <c r="B181" s="15" t="n">
        <f aca="false">F180</f>
        <v>1000</v>
      </c>
      <c r="C181" s="15" t="n">
        <f aca="false">IF(A181=$D$134,MIN(B181,$B$134),0)</f>
        <v>0</v>
      </c>
      <c r="D181" s="15" t="n">
        <f aca="false">IF(A181=$D$134,$B$134-C181,0)</f>
        <v>0</v>
      </c>
      <c r="E181" s="15" t="n">
        <f aca="false">MIN($H$134,MAX(0,$F$134-(B181-C181)),$J$134)</f>
        <v>0</v>
      </c>
      <c r="F181" s="15" t="n">
        <f aca="false">B181-C181+E181</f>
        <v>1000</v>
      </c>
      <c r="G181" s="15" t="n">
        <f aca="false">$J$134-E181</f>
        <v>250</v>
      </c>
      <c r="H181" s="15" t="n">
        <f aca="false">R180*(1+'1. Your Debts'!$C$5/12)+IF($L$134=1,D181,0)</f>
        <v>0</v>
      </c>
      <c r="I181" s="15" t="n">
        <f aca="false">S180*(1+'1. Your Debts'!$C$6/12)+IF($L$134=2,D181,0)</f>
        <v>0</v>
      </c>
      <c r="J181" s="15" t="n">
        <f aca="false">T180*(1+'1. Your Debts'!$C$7/12)+IF($L$134=3,D181,0)</f>
        <v>0</v>
      </c>
      <c r="K181" s="15" t="n">
        <f aca="false">U180*(1+'1. Your Debts'!$C$8/12)+IF($L$134=4,D181,0)</f>
        <v>0</v>
      </c>
      <c r="L181" s="15" t="n">
        <f aca="false">V180*(1+'1. Your Debts'!$C$9/12)+IF($L$134=5,D181,0)</f>
        <v>0</v>
      </c>
      <c r="M181" s="15" t="n">
        <f aca="false">MAX(0,H181-IF('1. Your Debts'!$F$5&gt;0,MIN('1. Your Debts'!$F$5,H181),MIN(MAX(H181*'1. Your Debts'!$D$5,'1. Your Debts'!$E$5),H181)))</f>
        <v>0</v>
      </c>
      <c r="N181" s="15" t="n">
        <f aca="false">MAX(0,I181-IF('1. Your Debts'!$F$6&gt;0,MIN('1. Your Debts'!$F$6,I181),MIN(MAX(I181*'1. Your Debts'!$D$6,'1. Your Debts'!$E$6),I181)))</f>
        <v>0</v>
      </c>
      <c r="O181" s="15" t="n">
        <f aca="false">MAX(0,J181-IF('1. Your Debts'!$F$7&gt;0,MIN('1. Your Debts'!$F$7,J181),MIN(MAX(J181*'1. Your Debts'!$D$7,'1. Your Debts'!$E$7),J181)))</f>
        <v>0</v>
      </c>
      <c r="P181" s="15" t="n">
        <f aca="false">MAX(0,K181-IF('1. Your Debts'!$F$8&gt;0,MIN('1. Your Debts'!$F$8,K181),MIN(MAX(K181*'1. Your Debts'!$D$8,'1. Your Debts'!$E$8),K181)))</f>
        <v>0</v>
      </c>
      <c r="Q181" s="15" t="n">
        <f aca="false">MAX(0,L181-IF('1. Your Debts'!$F$9&gt;0,MIN('1. Your Debts'!$F$9,L181),MIN(MAX(L181*'1. Your Debts'!$D$9,'1. Your Debts'!$E$9),L181)))</f>
        <v>0</v>
      </c>
      <c r="R181" s="15" t="n">
        <f aca="false">M181-MIN(M181,MAX(0,G181-SUMPRODUCT(($M$136:$Q$136&lt;M$136)*M181:Q181)))</f>
        <v>0</v>
      </c>
      <c r="S181" s="15" t="n">
        <f aca="false">N181-MIN(N181,MAX(0,G181-SUMPRODUCT(($M$136:$Q$136&lt;N$136)*M181:Q181)))</f>
        <v>0</v>
      </c>
      <c r="T181" s="15" t="n">
        <f aca="false">O181-MIN(O181,MAX(0,G181-SUMPRODUCT(($M$136:$Q$136&lt;O$136)*M181:Q181)))</f>
        <v>0</v>
      </c>
      <c r="U181" s="15" t="n">
        <f aca="false">P181-MIN(P181,MAX(0,G181-SUMPRODUCT(($M$136:$Q$136&lt;P$136)*M181:Q181)))</f>
        <v>0</v>
      </c>
      <c r="V181" s="15" t="n">
        <f aca="false">Q181-MIN(Q181,MAX(0,G181-SUMPRODUCT(($M$136:$Q$136&lt;Q$136)*M181:Q181)))</f>
        <v>0</v>
      </c>
      <c r="W181" s="15" t="n">
        <f aca="false">(R180*'1. Your Debts'!$C$5+S180*'1. Your Debts'!$C$6+T180*'1. Your Debts'!$C$7+U180*'1. Your Debts'!$C$8+V180*'1. Your Debts'!$C$9)/12</f>
        <v>0</v>
      </c>
      <c r="X181" s="15" t="n">
        <f aca="false">Y180+W181+D181-Y181</f>
        <v>0</v>
      </c>
      <c r="Y181" s="15" t="n">
        <f aca="false">SUM(R181:V181)</f>
        <v>0</v>
      </c>
    </row>
    <row r="182" customFormat="false" ht="15" hidden="false" customHeight="false" outlineLevel="0" collapsed="false">
      <c r="A182" s="10" t="n">
        <v>44</v>
      </c>
      <c r="B182" s="15" t="n">
        <f aca="false">F181</f>
        <v>1000</v>
      </c>
      <c r="C182" s="15" t="n">
        <f aca="false">IF(A182=$D$134,MIN(B182,$B$134),0)</f>
        <v>0</v>
      </c>
      <c r="D182" s="15" t="n">
        <f aca="false">IF(A182=$D$134,$B$134-C182,0)</f>
        <v>0</v>
      </c>
      <c r="E182" s="15" t="n">
        <f aca="false">MIN($H$134,MAX(0,$F$134-(B182-C182)),$J$134)</f>
        <v>0</v>
      </c>
      <c r="F182" s="15" t="n">
        <f aca="false">B182-C182+E182</f>
        <v>1000</v>
      </c>
      <c r="G182" s="15" t="n">
        <f aca="false">$J$134-E182</f>
        <v>250</v>
      </c>
      <c r="H182" s="15" t="n">
        <f aca="false">R181*(1+'1. Your Debts'!$C$5/12)+IF($L$134=1,D182,0)</f>
        <v>0</v>
      </c>
      <c r="I182" s="15" t="n">
        <f aca="false">S181*(1+'1. Your Debts'!$C$6/12)+IF($L$134=2,D182,0)</f>
        <v>0</v>
      </c>
      <c r="J182" s="15" t="n">
        <f aca="false">T181*(1+'1. Your Debts'!$C$7/12)+IF($L$134=3,D182,0)</f>
        <v>0</v>
      </c>
      <c r="K182" s="15" t="n">
        <f aca="false">U181*(1+'1. Your Debts'!$C$8/12)+IF($L$134=4,D182,0)</f>
        <v>0</v>
      </c>
      <c r="L182" s="15" t="n">
        <f aca="false">V181*(1+'1. Your Debts'!$C$9/12)+IF($L$134=5,D182,0)</f>
        <v>0</v>
      </c>
      <c r="M182" s="15" t="n">
        <f aca="false">MAX(0,H182-IF('1. Your Debts'!$F$5&gt;0,MIN('1. Your Debts'!$F$5,H182),MIN(MAX(H182*'1. Your Debts'!$D$5,'1. Your Debts'!$E$5),H182)))</f>
        <v>0</v>
      </c>
      <c r="N182" s="15" t="n">
        <f aca="false">MAX(0,I182-IF('1. Your Debts'!$F$6&gt;0,MIN('1. Your Debts'!$F$6,I182),MIN(MAX(I182*'1. Your Debts'!$D$6,'1. Your Debts'!$E$6),I182)))</f>
        <v>0</v>
      </c>
      <c r="O182" s="15" t="n">
        <f aca="false">MAX(0,J182-IF('1. Your Debts'!$F$7&gt;0,MIN('1. Your Debts'!$F$7,J182),MIN(MAX(J182*'1. Your Debts'!$D$7,'1. Your Debts'!$E$7),J182)))</f>
        <v>0</v>
      </c>
      <c r="P182" s="15" t="n">
        <f aca="false">MAX(0,K182-IF('1. Your Debts'!$F$8&gt;0,MIN('1. Your Debts'!$F$8,K182),MIN(MAX(K182*'1. Your Debts'!$D$8,'1. Your Debts'!$E$8),K182)))</f>
        <v>0</v>
      </c>
      <c r="Q182" s="15" t="n">
        <f aca="false">MAX(0,L182-IF('1. Your Debts'!$F$9&gt;0,MIN('1. Your Debts'!$F$9,L182),MIN(MAX(L182*'1. Your Debts'!$D$9,'1. Your Debts'!$E$9),L182)))</f>
        <v>0</v>
      </c>
      <c r="R182" s="15" t="n">
        <f aca="false">M182-MIN(M182,MAX(0,G182-SUMPRODUCT(($M$136:$Q$136&lt;M$136)*M182:Q182)))</f>
        <v>0</v>
      </c>
      <c r="S182" s="15" t="n">
        <f aca="false">N182-MIN(N182,MAX(0,G182-SUMPRODUCT(($M$136:$Q$136&lt;N$136)*M182:Q182)))</f>
        <v>0</v>
      </c>
      <c r="T182" s="15" t="n">
        <f aca="false">O182-MIN(O182,MAX(0,G182-SUMPRODUCT(($M$136:$Q$136&lt;O$136)*M182:Q182)))</f>
        <v>0</v>
      </c>
      <c r="U182" s="15" t="n">
        <f aca="false">P182-MIN(P182,MAX(0,G182-SUMPRODUCT(($M$136:$Q$136&lt;P$136)*M182:Q182)))</f>
        <v>0</v>
      </c>
      <c r="V182" s="15" t="n">
        <f aca="false">Q182-MIN(Q182,MAX(0,G182-SUMPRODUCT(($M$136:$Q$136&lt;Q$136)*M182:Q182)))</f>
        <v>0</v>
      </c>
      <c r="W182" s="15" t="n">
        <f aca="false">(R181*'1. Your Debts'!$C$5+S181*'1. Your Debts'!$C$6+T181*'1. Your Debts'!$C$7+U181*'1. Your Debts'!$C$8+V181*'1. Your Debts'!$C$9)/12</f>
        <v>0</v>
      </c>
      <c r="X182" s="15" t="n">
        <f aca="false">Y181+W182+D182-Y182</f>
        <v>0</v>
      </c>
      <c r="Y182" s="15" t="n">
        <f aca="false">SUM(R182:V182)</f>
        <v>0</v>
      </c>
    </row>
    <row r="183" customFormat="false" ht="15" hidden="false" customHeight="false" outlineLevel="0" collapsed="false">
      <c r="A183" s="10" t="n">
        <v>45</v>
      </c>
      <c r="B183" s="15" t="n">
        <f aca="false">F182</f>
        <v>1000</v>
      </c>
      <c r="C183" s="15" t="n">
        <f aca="false">IF(A183=$D$134,MIN(B183,$B$134),0)</f>
        <v>0</v>
      </c>
      <c r="D183" s="15" t="n">
        <f aca="false">IF(A183=$D$134,$B$134-C183,0)</f>
        <v>0</v>
      </c>
      <c r="E183" s="15" t="n">
        <f aca="false">MIN($H$134,MAX(0,$F$134-(B183-C183)),$J$134)</f>
        <v>0</v>
      </c>
      <c r="F183" s="15" t="n">
        <f aca="false">B183-C183+E183</f>
        <v>1000</v>
      </c>
      <c r="G183" s="15" t="n">
        <f aca="false">$J$134-E183</f>
        <v>250</v>
      </c>
      <c r="H183" s="15" t="n">
        <f aca="false">R182*(1+'1. Your Debts'!$C$5/12)+IF($L$134=1,D183,0)</f>
        <v>0</v>
      </c>
      <c r="I183" s="15" t="n">
        <f aca="false">S182*(1+'1. Your Debts'!$C$6/12)+IF($L$134=2,D183,0)</f>
        <v>0</v>
      </c>
      <c r="J183" s="15" t="n">
        <f aca="false">T182*(1+'1. Your Debts'!$C$7/12)+IF($L$134=3,D183,0)</f>
        <v>0</v>
      </c>
      <c r="K183" s="15" t="n">
        <f aca="false">U182*(1+'1. Your Debts'!$C$8/12)+IF($L$134=4,D183,0)</f>
        <v>0</v>
      </c>
      <c r="L183" s="15" t="n">
        <f aca="false">V182*(1+'1. Your Debts'!$C$9/12)+IF($L$134=5,D183,0)</f>
        <v>0</v>
      </c>
      <c r="M183" s="15" t="n">
        <f aca="false">MAX(0,H183-IF('1. Your Debts'!$F$5&gt;0,MIN('1. Your Debts'!$F$5,H183),MIN(MAX(H183*'1. Your Debts'!$D$5,'1. Your Debts'!$E$5),H183)))</f>
        <v>0</v>
      </c>
      <c r="N183" s="15" t="n">
        <f aca="false">MAX(0,I183-IF('1. Your Debts'!$F$6&gt;0,MIN('1. Your Debts'!$F$6,I183),MIN(MAX(I183*'1. Your Debts'!$D$6,'1. Your Debts'!$E$6),I183)))</f>
        <v>0</v>
      </c>
      <c r="O183" s="15" t="n">
        <f aca="false">MAX(0,J183-IF('1. Your Debts'!$F$7&gt;0,MIN('1. Your Debts'!$F$7,J183),MIN(MAX(J183*'1. Your Debts'!$D$7,'1. Your Debts'!$E$7),J183)))</f>
        <v>0</v>
      </c>
      <c r="P183" s="15" t="n">
        <f aca="false">MAX(0,K183-IF('1. Your Debts'!$F$8&gt;0,MIN('1. Your Debts'!$F$8,K183),MIN(MAX(K183*'1. Your Debts'!$D$8,'1. Your Debts'!$E$8),K183)))</f>
        <v>0</v>
      </c>
      <c r="Q183" s="15" t="n">
        <f aca="false">MAX(0,L183-IF('1. Your Debts'!$F$9&gt;0,MIN('1. Your Debts'!$F$9,L183),MIN(MAX(L183*'1. Your Debts'!$D$9,'1. Your Debts'!$E$9),L183)))</f>
        <v>0</v>
      </c>
      <c r="R183" s="15" t="n">
        <f aca="false">M183-MIN(M183,MAX(0,G183-SUMPRODUCT(($M$136:$Q$136&lt;M$136)*M183:Q183)))</f>
        <v>0</v>
      </c>
      <c r="S183" s="15" t="n">
        <f aca="false">N183-MIN(N183,MAX(0,G183-SUMPRODUCT(($M$136:$Q$136&lt;N$136)*M183:Q183)))</f>
        <v>0</v>
      </c>
      <c r="T183" s="15" t="n">
        <f aca="false">O183-MIN(O183,MAX(0,G183-SUMPRODUCT(($M$136:$Q$136&lt;O$136)*M183:Q183)))</f>
        <v>0</v>
      </c>
      <c r="U183" s="15" t="n">
        <f aca="false">P183-MIN(P183,MAX(0,G183-SUMPRODUCT(($M$136:$Q$136&lt;P$136)*M183:Q183)))</f>
        <v>0</v>
      </c>
      <c r="V183" s="15" t="n">
        <f aca="false">Q183-MIN(Q183,MAX(0,G183-SUMPRODUCT(($M$136:$Q$136&lt;Q$136)*M183:Q183)))</f>
        <v>0</v>
      </c>
      <c r="W183" s="15" t="n">
        <f aca="false">(R182*'1. Your Debts'!$C$5+S182*'1. Your Debts'!$C$6+T182*'1. Your Debts'!$C$7+U182*'1. Your Debts'!$C$8+V182*'1. Your Debts'!$C$9)/12</f>
        <v>0</v>
      </c>
      <c r="X183" s="15" t="n">
        <f aca="false">Y182+W183+D183-Y183</f>
        <v>0</v>
      </c>
      <c r="Y183" s="15" t="n">
        <f aca="false">SUM(R183:V183)</f>
        <v>0</v>
      </c>
    </row>
    <row r="184" customFormat="false" ht="15" hidden="false" customHeight="false" outlineLevel="0" collapsed="false">
      <c r="A184" s="10" t="n">
        <v>46</v>
      </c>
      <c r="B184" s="15" t="n">
        <f aca="false">F183</f>
        <v>1000</v>
      </c>
      <c r="C184" s="15" t="n">
        <f aca="false">IF(A184=$D$134,MIN(B184,$B$134),0)</f>
        <v>0</v>
      </c>
      <c r="D184" s="15" t="n">
        <f aca="false">IF(A184=$D$134,$B$134-C184,0)</f>
        <v>0</v>
      </c>
      <c r="E184" s="15" t="n">
        <f aca="false">MIN($H$134,MAX(0,$F$134-(B184-C184)),$J$134)</f>
        <v>0</v>
      </c>
      <c r="F184" s="15" t="n">
        <f aca="false">B184-C184+E184</f>
        <v>1000</v>
      </c>
      <c r="G184" s="15" t="n">
        <f aca="false">$J$134-E184</f>
        <v>250</v>
      </c>
      <c r="H184" s="15" t="n">
        <f aca="false">R183*(1+'1. Your Debts'!$C$5/12)+IF($L$134=1,D184,0)</f>
        <v>0</v>
      </c>
      <c r="I184" s="15" t="n">
        <f aca="false">S183*(1+'1. Your Debts'!$C$6/12)+IF($L$134=2,D184,0)</f>
        <v>0</v>
      </c>
      <c r="J184" s="15" t="n">
        <f aca="false">T183*(1+'1. Your Debts'!$C$7/12)+IF($L$134=3,D184,0)</f>
        <v>0</v>
      </c>
      <c r="K184" s="15" t="n">
        <f aca="false">U183*(1+'1. Your Debts'!$C$8/12)+IF($L$134=4,D184,0)</f>
        <v>0</v>
      </c>
      <c r="L184" s="15" t="n">
        <f aca="false">V183*(1+'1. Your Debts'!$C$9/12)+IF($L$134=5,D184,0)</f>
        <v>0</v>
      </c>
      <c r="M184" s="15" t="n">
        <f aca="false">MAX(0,H184-IF('1. Your Debts'!$F$5&gt;0,MIN('1. Your Debts'!$F$5,H184),MIN(MAX(H184*'1. Your Debts'!$D$5,'1. Your Debts'!$E$5),H184)))</f>
        <v>0</v>
      </c>
      <c r="N184" s="15" t="n">
        <f aca="false">MAX(0,I184-IF('1. Your Debts'!$F$6&gt;0,MIN('1. Your Debts'!$F$6,I184),MIN(MAX(I184*'1. Your Debts'!$D$6,'1. Your Debts'!$E$6),I184)))</f>
        <v>0</v>
      </c>
      <c r="O184" s="15" t="n">
        <f aca="false">MAX(0,J184-IF('1. Your Debts'!$F$7&gt;0,MIN('1. Your Debts'!$F$7,J184),MIN(MAX(J184*'1. Your Debts'!$D$7,'1. Your Debts'!$E$7),J184)))</f>
        <v>0</v>
      </c>
      <c r="P184" s="15" t="n">
        <f aca="false">MAX(0,K184-IF('1. Your Debts'!$F$8&gt;0,MIN('1. Your Debts'!$F$8,K184),MIN(MAX(K184*'1. Your Debts'!$D$8,'1. Your Debts'!$E$8),K184)))</f>
        <v>0</v>
      </c>
      <c r="Q184" s="15" t="n">
        <f aca="false">MAX(0,L184-IF('1. Your Debts'!$F$9&gt;0,MIN('1. Your Debts'!$F$9,L184),MIN(MAX(L184*'1. Your Debts'!$D$9,'1. Your Debts'!$E$9),L184)))</f>
        <v>0</v>
      </c>
      <c r="R184" s="15" t="n">
        <f aca="false">M184-MIN(M184,MAX(0,G184-SUMPRODUCT(($M$136:$Q$136&lt;M$136)*M184:Q184)))</f>
        <v>0</v>
      </c>
      <c r="S184" s="15" t="n">
        <f aca="false">N184-MIN(N184,MAX(0,G184-SUMPRODUCT(($M$136:$Q$136&lt;N$136)*M184:Q184)))</f>
        <v>0</v>
      </c>
      <c r="T184" s="15" t="n">
        <f aca="false">O184-MIN(O184,MAX(0,G184-SUMPRODUCT(($M$136:$Q$136&lt;O$136)*M184:Q184)))</f>
        <v>0</v>
      </c>
      <c r="U184" s="15" t="n">
        <f aca="false">P184-MIN(P184,MAX(0,G184-SUMPRODUCT(($M$136:$Q$136&lt;P$136)*M184:Q184)))</f>
        <v>0</v>
      </c>
      <c r="V184" s="15" t="n">
        <f aca="false">Q184-MIN(Q184,MAX(0,G184-SUMPRODUCT(($M$136:$Q$136&lt;Q$136)*M184:Q184)))</f>
        <v>0</v>
      </c>
      <c r="W184" s="15" t="n">
        <f aca="false">(R183*'1. Your Debts'!$C$5+S183*'1. Your Debts'!$C$6+T183*'1. Your Debts'!$C$7+U183*'1. Your Debts'!$C$8+V183*'1. Your Debts'!$C$9)/12</f>
        <v>0</v>
      </c>
      <c r="X184" s="15" t="n">
        <f aca="false">Y183+W184+D184-Y184</f>
        <v>0</v>
      </c>
      <c r="Y184" s="15" t="n">
        <f aca="false">SUM(R184:V184)</f>
        <v>0</v>
      </c>
    </row>
    <row r="185" customFormat="false" ht="15" hidden="false" customHeight="false" outlineLevel="0" collapsed="false">
      <c r="A185" s="10" t="n">
        <v>47</v>
      </c>
      <c r="B185" s="15" t="n">
        <f aca="false">F184</f>
        <v>1000</v>
      </c>
      <c r="C185" s="15" t="n">
        <f aca="false">IF(A185=$D$134,MIN(B185,$B$134),0)</f>
        <v>0</v>
      </c>
      <c r="D185" s="15" t="n">
        <f aca="false">IF(A185=$D$134,$B$134-C185,0)</f>
        <v>0</v>
      </c>
      <c r="E185" s="15" t="n">
        <f aca="false">MIN($H$134,MAX(0,$F$134-(B185-C185)),$J$134)</f>
        <v>0</v>
      </c>
      <c r="F185" s="15" t="n">
        <f aca="false">B185-C185+E185</f>
        <v>1000</v>
      </c>
      <c r="G185" s="15" t="n">
        <f aca="false">$J$134-E185</f>
        <v>250</v>
      </c>
      <c r="H185" s="15" t="n">
        <f aca="false">R184*(1+'1. Your Debts'!$C$5/12)+IF($L$134=1,D185,0)</f>
        <v>0</v>
      </c>
      <c r="I185" s="15" t="n">
        <f aca="false">S184*(1+'1. Your Debts'!$C$6/12)+IF($L$134=2,D185,0)</f>
        <v>0</v>
      </c>
      <c r="J185" s="15" t="n">
        <f aca="false">T184*(1+'1. Your Debts'!$C$7/12)+IF($L$134=3,D185,0)</f>
        <v>0</v>
      </c>
      <c r="K185" s="15" t="n">
        <f aca="false">U184*(1+'1. Your Debts'!$C$8/12)+IF($L$134=4,D185,0)</f>
        <v>0</v>
      </c>
      <c r="L185" s="15" t="n">
        <f aca="false">V184*(1+'1. Your Debts'!$C$9/12)+IF($L$134=5,D185,0)</f>
        <v>0</v>
      </c>
      <c r="M185" s="15" t="n">
        <f aca="false">MAX(0,H185-IF('1. Your Debts'!$F$5&gt;0,MIN('1. Your Debts'!$F$5,H185),MIN(MAX(H185*'1. Your Debts'!$D$5,'1. Your Debts'!$E$5),H185)))</f>
        <v>0</v>
      </c>
      <c r="N185" s="15" t="n">
        <f aca="false">MAX(0,I185-IF('1. Your Debts'!$F$6&gt;0,MIN('1. Your Debts'!$F$6,I185),MIN(MAX(I185*'1. Your Debts'!$D$6,'1. Your Debts'!$E$6),I185)))</f>
        <v>0</v>
      </c>
      <c r="O185" s="15" t="n">
        <f aca="false">MAX(0,J185-IF('1. Your Debts'!$F$7&gt;0,MIN('1. Your Debts'!$F$7,J185),MIN(MAX(J185*'1. Your Debts'!$D$7,'1. Your Debts'!$E$7),J185)))</f>
        <v>0</v>
      </c>
      <c r="P185" s="15" t="n">
        <f aca="false">MAX(0,K185-IF('1. Your Debts'!$F$8&gt;0,MIN('1. Your Debts'!$F$8,K185),MIN(MAX(K185*'1. Your Debts'!$D$8,'1. Your Debts'!$E$8),K185)))</f>
        <v>0</v>
      </c>
      <c r="Q185" s="15" t="n">
        <f aca="false">MAX(0,L185-IF('1. Your Debts'!$F$9&gt;0,MIN('1. Your Debts'!$F$9,L185),MIN(MAX(L185*'1. Your Debts'!$D$9,'1. Your Debts'!$E$9),L185)))</f>
        <v>0</v>
      </c>
      <c r="R185" s="15" t="n">
        <f aca="false">M185-MIN(M185,MAX(0,G185-SUMPRODUCT(($M$136:$Q$136&lt;M$136)*M185:Q185)))</f>
        <v>0</v>
      </c>
      <c r="S185" s="15" t="n">
        <f aca="false">N185-MIN(N185,MAX(0,G185-SUMPRODUCT(($M$136:$Q$136&lt;N$136)*M185:Q185)))</f>
        <v>0</v>
      </c>
      <c r="T185" s="15" t="n">
        <f aca="false">O185-MIN(O185,MAX(0,G185-SUMPRODUCT(($M$136:$Q$136&lt;O$136)*M185:Q185)))</f>
        <v>0</v>
      </c>
      <c r="U185" s="15" t="n">
        <f aca="false">P185-MIN(P185,MAX(0,G185-SUMPRODUCT(($M$136:$Q$136&lt;P$136)*M185:Q185)))</f>
        <v>0</v>
      </c>
      <c r="V185" s="15" t="n">
        <f aca="false">Q185-MIN(Q185,MAX(0,G185-SUMPRODUCT(($M$136:$Q$136&lt;Q$136)*M185:Q185)))</f>
        <v>0</v>
      </c>
      <c r="W185" s="15" t="n">
        <f aca="false">(R184*'1. Your Debts'!$C$5+S184*'1. Your Debts'!$C$6+T184*'1. Your Debts'!$C$7+U184*'1. Your Debts'!$C$8+V184*'1. Your Debts'!$C$9)/12</f>
        <v>0</v>
      </c>
      <c r="X185" s="15" t="n">
        <f aca="false">Y184+W185+D185-Y185</f>
        <v>0</v>
      </c>
      <c r="Y185" s="15" t="n">
        <f aca="false">SUM(R185:V185)</f>
        <v>0</v>
      </c>
    </row>
    <row r="186" customFormat="false" ht="15" hidden="false" customHeight="false" outlineLevel="0" collapsed="false">
      <c r="A186" s="10" t="n">
        <v>48</v>
      </c>
      <c r="B186" s="15" t="n">
        <f aca="false">F185</f>
        <v>1000</v>
      </c>
      <c r="C186" s="15" t="n">
        <f aca="false">IF(A186=$D$134,MIN(B186,$B$134),0)</f>
        <v>0</v>
      </c>
      <c r="D186" s="15" t="n">
        <f aca="false">IF(A186=$D$134,$B$134-C186,0)</f>
        <v>0</v>
      </c>
      <c r="E186" s="15" t="n">
        <f aca="false">MIN($H$134,MAX(0,$F$134-(B186-C186)),$J$134)</f>
        <v>0</v>
      </c>
      <c r="F186" s="15" t="n">
        <f aca="false">B186-C186+E186</f>
        <v>1000</v>
      </c>
      <c r="G186" s="15" t="n">
        <f aca="false">$J$134-E186</f>
        <v>250</v>
      </c>
      <c r="H186" s="15" t="n">
        <f aca="false">R185*(1+'1. Your Debts'!$C$5/12)+IF($L$134=1,D186,0)</f>
        <v>0</v>
      </c>
      <c r="I186" s="15" t="n">
        <f aca="false">S185*(1+'1. Your Debts'!$C$6/12)+IF($L$134=2,D186,0)</f>
        <v>0</v>
      </c>
      <c r="J186" s="15" t="n">
        <f aca="false">T185*(1+'1. Your Debts'!$C$7/12)+IF($L$134=3,D186,0)</f>
        <v>0</v>
      </c>
      <c r="K186" s="15" t="n">
        <f aca="false">U185*(1+'1. Your Debts'!$C$8/12)+IF($L$134=4,D186,0)</f>
        <v>0</v>
      </c>
      <c r="L186" s="15" t="n">
        <f aca="false">V185*(1+'1. Your Debts'!$C$9/12)+IF($L$134=5,D186,0)</f>
        <v>0</v>
      </c>
      <c r="M186" s="15" t="n">
        <f aca="false">MAX(0,H186-IF('1. Your Debts'!$F$5&gt;0,MIN('1. Your Debts'!$F$5,H186),MIN(MAX(H186*'1. Your Debts'!$D$5,'1. Your Debts'!$E$5),H186)))</f>
        <v>0</v>
      </c>
      <c r="N186" s="15" t="n">
        <f aca="false">MAX(0,I186-IF('1. Your Debts'!$F$6&gt;0,MIN('1. Your Debts'!$F$6,I186),MIN(MAX(I186*'1. Your Debts'!$D$6,'1. Your Debts'!$E$6),I186)))</f>
        <v>0</v>
      </c>
      <c r="O186" s="15" t="n">
        <f aca="false">MAX(0,J186-IF('1. Your Debts'!$F$7&gt;0,MIN('1. Your Debts'!$F$7,J186),MIN(MAX(J186*'1. Your Debts'!$D$7,'1. Your Debts'!$E$7),J186)))</f>
        <v>0</v>
      </c>
      <c r="P186" s="15" t="n">
        <f aca="false">MAX(0,K186-IF('1. Your Debts'!$F$8&gt;0,MIN('1. Your Debts'!$F$8,K186),MIN(MAX(K186*'1. Your Debts'!$D$8,'1. Your Debts'!$E$8),K186)))</f>
        <v>0</v>
      </c>
      <c r="Q186" s="15" t="n">
        <f aca="false">MAX(0,L186-IF('1. Your Debts'!$F$9&gt;0,MIN('1. Your Debts'!$F$9,L186),MIN(MAX(L186*'1. Your Debts'!$D$9,'1. Your Debts'!$E$9),L186)))</f>
        <v>0</v>
      </c>
      <c r="R186" s="15" t="n">
        <f aca="false">M186-MIN(M186,MAX(0,G186-SUMPRODUCT(($M$136:$Q$136&lt;M$136)*M186:Q186)))</f>
        <v>0</v>
      </c>
      <c r="S186" s="15" t="n">
        <f aca="false">N186-MIN(N186,MAX(0,G186-SUMPRODUCT(($M$136:$Q$136&lt;N$136)*M186:Q186)))</f>
        <v>0</v>
      </c>
      <c r="T186" s="15" t="n">
        <f aca="false">O186-MIN(O186,MAX(0,G186-SUMPRODUCT(($M$136:$Q$136&lt;O$136)*M186:Q186)))</f>
        <v>0</v>
      </c>
      <c r="U186" s="15" t="n">
        <f aca="false">P186-MIN(P186,MAX(0,G186-SUMPRODUCT(($M$136:$Q$136&lt;P$136)*M186:Q186)))</f>
        <v>0</v>
      </c>
      <c r="V186" s="15" t="n">
        <f aca="false">Q186-MIN(Q186,MAX(0,G186-SUMPRODUCT(($M$136:$Q$136&lt;Q$136)*M186:Q186)))</f>
        <v>0</v>
      </c>
      <c r="W186" s="15" t="n">
        <f aca="false">(R185*'1. Your Debts'!$C$5+S185*'1. Your Debts'!$C$6+T185*'1. Your Debts'!$C$7+U185*'1. Your Debts'!$C$8+V185*'1. Your Debts'!$C$9)/12</f>
        <v>0</v>
      </c>
      <c r="X186" s="15" t="n">
        <f aca="false">Y185+W186+D186-Y186</f>
        <v>0</v>
      </c>
      <c r="Y186" s="15" t="n">
        <f aca="false">SUM(R186:V186)</f>
        <v>0</v>
      </c>
    </row>
    <row r="187" customFormat="false" ht="15" hidden="false" customHeight="false" outlineLevel="0" collapsed="false">
      <c r="A187" s="10" t="n">
        <v>49</v>
      </c>
      <c r="B187" s="15" t="n">
        <f aca="false">F186</f>
        <v>1000</v>
      </c>
      <c r="C187" s="15" t="n">
        <f aca="false">IF(A187=$D$134,MIN(B187,$B$134),0)</f>
        <v>0</v>
      </c>
      <c r="D187" s="15" t="n">
        <f aca="false">IF(A187=$D$134,$B$134-C187,0)</f>
        <v>0</v>
      </c>
      <c r="E187" s="15" t="n">
        <f aca="false">MIN($H$134,MAX(0,$F$134-(B187-C187)),$J$134)</f>
        <v>0</v>
      </c>
      <c r="F187" s="15" t="n">
        <f aca="false">B187-C187+E187</f>
        <v>1000</v>
      </c>
      <c r="G187" s="15" t="n">
        <f aca="false">$J$134-E187</f>
        <v>250</v>
      </c>
      <c r="H187" s="15" t="n">
        <f aca="false">R186*(1+'1. Your Debts'!$C$5/12)+IF($L$134=1,D187,0)</f>
        <v>0</v>
      </c>
      <c r="I187" s="15" t="n">
        <f aca="false">S186*(1+'1. Your Debts'!$C$6/12)+IF($L$134=2,D187,0)</f>
        <v>0</v>
      </c>
      <c r="J187" s="15" t="n">
        <f aca="false">T186*(1+'1. Your Debts'!$C$7/12)+IF($L$134=3,D187,0)</f>
        <v>0</v>
      </c>
      <c r="K187" s="15" t="n">
        <f aca="false">U186*(1+'1. Your Debts'!$C$8/12)+IF($L$134=4,D187,0)</f>
        <v>0</v>
      </c>
      <c r="L187" s="15" t="n">
        <f aca="false">V186*(1+'1. Your Debts'!$C$9/12)+IF($L$134=5,D187,0)</f>
        <v>0</v>
      </c>
      <c r="M187" s="15" t="n">
        <f aca="false">MAX(0,H187-IF('1. Your Debts'!$F$5&gt;0,MIN('1. Your Debts'!$F$5,H187),MIN(MAX(H187*'1. Your Debts'!$D$5,'1. Your Debts'!$E$5),H187)))</f>
        <v>0</v>
      </c>
      <c r="N187" s="15" t="n">
        <f aca="false">MAX(0,I187-IF('1. Your Debts'!$F$6&gt;0,MIN('1. Your Debts'!$F$6,I187),MIN(MAX(I187*'1. Your Debts'!$D$6,'1. Your Debts'!$E$6),I187)))</f>
        <v>0</v>
      </c>
      <c r="O187" s="15" t="n">
        <f aca="false">MAX(0,J187-IF('1. Your Debts'!$F$7&gt;0,MIN('1. Your Debts'!$F$7,J187),MIN(MAX(J187*'1. Your Debts'!$D$7,'1. Your Debts'!$E$7),J187)))</f>
        <v>0</v>
      </c>
      <c r="P187" s="15" t="n">
        <f aca="false">MAX(0,K187-IF('1. Your Debts'!$F$8&gt;0,MIN('1. Your Debts'!$F$8,K187),MIN(MAX(K187*'1. Your Debts'!$D$8,'1. Your Debts'!$E$8),K187)))</f>
        <v>0</v>
      </c>
      <c r="Q187" s="15" t="n">
        <f aca="false">MAX(0,L187-IF('1. Your Debts'!$F$9&gt;0,MIN('1. Your Debts'!$F$9,L187),MIN(MAX(L187*'1. Your Debts'!$D$9,'1. Your Debts'!$E$9),L187)))</f>
        <v>0</v>
      </c>
      <c r="R187" s="15" t="n">
        <f aca="false">M187-MIN(M187,MAX(0,G187-SUMPRODUCT(($M$136:$Q$136&lt;M$136)*M187:Q187)))</f>
        <v>0</v>
      </c>
      <c r="S187" s="15" t="n">
        <f aca="false">N187-MIN(N187,MAX(0,G187-SUMPRODUCT(($M$136:$Q$136&lt;N$136)*M187:Q187)))</f>
        <v>0</v>
      </c>
      <c r="T187" s="15" t="n">
        <f aca="false">O187-MIN(O187,MAX(0,G187-SUMPRODUCT(($M$136:$Q$136&lt;O$136)*M187:Q187)))</f>
        <v>0</v>
      </c>
      <c r="U187" s="15" t="n">
        <f aca="false">P187-MIN(P187,MAX(0,G187-SUMPRODUCT(($M$136:$Q$136&lt;P$136)*M187:Q187)))</f>
        <v>0</v>
      </c>
      <c r="V187" s="15" t="n">
        <f aca="false">Q187-MIN(Q187,MAX(0,G187-SUMPRODUCT(($M$136:$Q$136&lt;Q$136)*M187:Q187)))</f>
        <v>0</v>
      </c>
      <c r="W187" s="15" t="n">
        <f aca="false">(R186*'1. Your Debts'!$C$5+S186*'1. Your Debts'!$C$6+T186*'1. Your Debts'!$C$7+U186*'1. Your Debts'!$C$8+V186*'1. Your Debts'!$C$9)/12</f>
        <v>0</v>
      </c>
      <c r="X187" s="15" t="n">
        <f aca="false">Y186+W187+D187-Y187</f>
        <v>0</v>
      </c>
      <c r="Y187" s="15" t="n">
        <f aca="false">SUM(R187:V187)</f>
        <v>0</v>
      </c>
    </row>
    <row r="188" customFormat="false" ht="15" hidden="false" customHeight="false" outlineLevel="0" collapsed="false">
      <c r="A188" s="10" t="n">
        <v>50</v>
      </c>
      <c r="B188" s="15" t="n">
        <f aca="false">F187</f>
        <v>1000</v>
      </c>
      <c r="C188" s="15" t="n">
        <f aca="false">IF(A188=$D$134,MIN(B188,$B$134),0)</f>
        <v>0</v>
      </c>
      <c r="D188" s="15" t="n">
        <f aca="false">IF(A188=$D$134,$B$134-C188,0)</f>
        <v>0</v>
      </c>
      <c r="E188" s="15" t="n">
        <f aca="false">MIN($H$134,MAX(0,$F$134-(B188-C188)),$J$134)</f>
        <v>0</v>
      </c>
      <c r="F188" s="15" t="n">
        <f aca="false">B188-C188+E188</f>
        <v>1000</v>
      </c>
      <c r="G188" s="15" t="n">
        <f aca="false">$J$134-E188</f>
        <v>250</v>
      </c>
      <c r="H188" s="15" t="n">
        <f aca="false">R187*(1+'1. Your Debts'!$C$5/12)+IF($L$134=1,D188,0)</f>
        <v>0</v>
      </c>
      <c r="I188" s="15" t="n">
        <f aca="false">S187*(1+'1. Your Debts'!$C$6/12)+IF($L$134=2,D188,0)</f>
        <v>0</v>
      </c>
      <c r="J188" s="15" t="n">
        <f aca="false">T187*(1+'1. Your Debts'!$C$7/12)+IF($L$134=3,D188,0)</f>
        <v>0</v>
      </c>
      <c r="K188" s="15" t="n">
        <f aca="false">U187*(1+'1. Your Debts'!$C$8/12)+IF($L$134=4,D188,0)</f>
        <v>0</v>
      </c>
      <c r="L188" s="15" t="n">
        <f aca="false">V187*(1+'1. Your Debts'!$C$9/12)+IF($L$134=5,D188,0)</f>
        <v>0</v>
      </c>
      <c r="M188" s="15" t="n">
        <f aca="false">MAX(0,H188-IF('1. Your Debts'!$F$5&gt;0,MIN('1. Your Debts'!$F$5,H188),MIN(MAX(H188*'1. Your Debts'!$D$5,'1. Your Debts'!$E$5),H188)))</f>
        <v>0</v>
      </c>
      <c r="N188" s="15" t="n">
        <f aca="false">MAX(0,I188-IF('1. Your Debts'!$F$6&gt;0,MIN('1. Your Debts'!$F$6,I188),MIN(MAX(I188*'1. Your Debts'!$D$6,'1. Your Debts'!$E$6),I188)))</f>
        <v>0</v>
      </c>
      <c r="O188" s="15" t="n">
        <f aca="false">MAX(0,J188-IF('1. Your Debts'!$F$7&gt;0,MIN('1. Your Debts'!$F$7,J188),MIN(MAX(J188*'1. Your Debts'!$D$7,'1. Your Debts'!$E$7),J188)))</f>
        <v>0</v>
      </c>
      <c r="P188" s="15" t="n">
        <f aca="false">MAX(0,K188-IF('1. Your Debts'!$F$8&gt;0,MIN('1. Your Debts'!$F$8,K188),MIN(MAX(K188*'1. Your Debts'!$D$8,'1. Your Debts'!$E$8),K188)))</f>
        <v>0</v>
      </c>
      <c r="Q188" s="15" t="n">
        <f aca="false">MAX(0,L188-IF('1. Your Debts'!$F$9&gt;0,MIN('1. Your Debts'!$F$9,L188),MIN(MAX(L188*'1. Your Debts'!$D$9,'1. Your Debts'!$E$9),L188)))</f>
        <v>0</v>
      </c>
      <c r="R188" s="15" t="n">
        <f aca="false">M188-MIN(M188,MAX(0,G188-SUMPRODUCT(($M$136:$Q$136&lt;M$136)*M188:Q188)))</f>
        <v>0</v>
      </c>
      <c r="S188" s="15" t="n">
        <f aca="false">N188-MIN(N188,MAX(0,G188-SUMPRODUCT(($M$136:$Q$136&lt;N$136)*M188:Q188)))</f>
        <v>0</v>
      </c>
      <c r="T188" s="15" t="n">
        <f aca="false">O188-MIN(O188,MAX(0,G188-SUMPRODUCT(($M$136:$Q$136&lt;O$136)*M188:Q188)))</f>
        <v>0</v>
      </c>
      <c r="U188" s="15" t="n">
        <f aca="false">P188-MIN(P188,MAX(0,G188-SUMPRODUCT(($M$136:$Q$136&lt;P$136)*M188:Q188)))</f>
        <v>0</v>
      </c>
      <c r="V188" s="15" t="n">
        <f aca="false">Q188-MIN(Q188,MAX(0,G188-SUMPRODUCT(($M$136:$Q$136&lt;Q$136)*M188:Q188)))</f>
        <v>0</v>
      </c>
      <c r="W188" s="15" t="n">
        <f aca="false">(R187*'1. Your Debts'!$C$5+S187*'1. Your Debts'!$C$6+T187*'1. Your Debts'!$C$7+U187*'1. Your Debts'!$C$8+V187*'1. Your Debts'!$C$9)/12</f>
        <v>0</v>
      </c>
      <c r="X188" s="15" t="n">
        <f aca="false">Y187+W188+D188-Y188</f>
        <v>0</v>
      </c>
      <c r="Y188" s="15" t="n">
        <f aca="false">SUM(R188:V188)</f>
        <v>0</v>
      </c>
    </row>
    <row r="189" customFormat="false" ht="15" hidden="false" customHeight="false" outlineLevel="0" collapsed="false">
      <c r="A189" s="10" t="n">
        <v>51</v>
      </c>
      <c r="B189" s="15" t="n">
        <f aca="false">F188</f>
        <v>1000</v>
      </c>
      <c r="C189" s="15" t="n">
        <f aca="false">IF(A189=$D$134,MIN(B189,$B$134),0)</f>
        <v>0</v>
      </c>
      <c r="D189" s="15" t="n">
        <f aca="false">IF(A189=$D$134,$B$134-C189,0)</f>
        <v>0</v>
      </c>
      <c r="E189" s="15" t="n">
        <f aca="false">MIN($H$134,MAX(0,$F$134-(B189-C189)),$J$134)</f>
        <v>0</v>
      </c>
      <c r="F189" s="15" t="n">
        <f aca="false">B189-C189+E189</f>
        <v>1000</v>
      </c>
      <c r="G189" s="15" t="n">
        <f aca="false">$J$134-E189</f>
        <v>250</v>
      </c>
      <c r="H189" s="15" t="n">
        <f aca="false">R188*(1+'1. Your Debts'!$C$5/12)+IF($L$134=1,D189,0)</f>
        <v>0</v>
      </c>
      <c r="I189" s="15" t="n">
        <f aca="false">S188*(1+'1. Your Debts'!$C$6/12)+IF($L$134=2,D189,0)</f>
        <v>0</v>
      </c>
      <c r="J189" s="15" t="n">
        <f aca="false">T188*(1+'1. Your Debts'!$C$7/12)+IF($L$134=3,D189,0)</f>
        <v>0</v>
      </c>
      <c r="K189" s="15" t="n">
        <f aca="false">U188*(1+'1. Your Debts'!$C$8/12)+IF($L$134=4,D189,0)</f>
        <v>0</v>
      </c>
      <c r="L189" s="15" t="n">
        <f aca="false">V188*(1+'1. Your Debts'!$C$9/12)+IF($L$134=5,D189,0)</f>
        <v>0</v>
      </c>
      <c r="M189" s="15" t="n">
        <f aca="false">MAX(0,H189-IF('1. Your Debts'!$F$5&gt;0,MIN('1. Your Debts'!$F$5,H189),MIN(MAX(H189*'1. Your Debts'!$D$5,'1. Your Debts'!$E$5),H189)))</f>
        <v>0</v>
      </c>
      <c r="N189" s="15" t="n">
        <f aca="false">MAX(0,I189-IF('1. Your Debts'!$F$6&gt;0,MIN('1. Your Debts'!$F$6,I189),MIN(MAX(I189*'1. Your Debts'!$D$6,'1. Your Debts'!$E$6),I189)))</f>
        <v>0</v>
      </c>
      <c r="O189" s="15" t="n">
        <f aca="false">MAX(0,J189-IF('1. Your Debts'!$F$7&gt;0,MIN('1. Your Debts'!$F$7,J189),MIN(MAX(J189*'1. Your Debts'!$D$7,'1. Your Debts'!$E$7),J189)))</f>
        <v>0</v>
      </c>
      <c r="P189" s="15" t="n">
        <f aca="false">MAX(0,K189-IF('1. Your Debts'!$F$8&gt;0,MIN('1. Your Debts'!$F$8,K189),MIN(MAX(K189*'1. Your Debts'!$D$8,'1. Your Debts'!$E$8),K189)))</f>
        <v>0</v>
      </c>
      <c r="Q189" s="15" t="n">
        <f aca="false">MAX(0,L189-IF('1. Your Debts'!$F$9&gt;0,MIN('1. Your Debts'!$F$9,L189),MIN(MAX(L189*'1. Your Debts'!$D$9,'1. Your Debts'!$E$9),L189)))</f>
        <v>0</v>
      </c>
      <c r="R189" s="15" t="n">
        <f aca="false">M189-MIN(M189,MAX(0,G189-SUMPRODUCT(($M$136:$Q$136&lt;M$136)*M189:Q189)))</f>
        <v>0</v>
      </c>
      <c r="S189" s="15" t="n">
        <f aca="false">N189-MIN(N189,MAX(0,G189-SUMPRODUCT(($M$136:$Q$136&lt;N$136)*M189:Q189)))</f>
        <v>0</v>
      </c>
      <c r="T189" s="15" t="n">
        <f aca="false">O189-MIN(O189,MAX(0,G189-SUMPRODUCT(($M$136:$Q$136&lt;O$136)*M189:Q189)))</f>
        <v>0</v>
      </c>
      <c r="U189" s="15" t="n">
        <f aca="false">P189-MIN(P189,MAX(0,G189-SUMPRODUCT(($M$136:$Q$136&lt;P$136)*M189:Q189)))</f>
        <v>0</v>
      </c>
      <c r="V189" s="15" t="n">
        <f aca="false">Q189-MIN(Q189,MAX(0,G189-SUMPRODUCT(($M$136:$Q$136&lt;Q$136)*M189:Q189)))</f>
        <v>0</v>
      </c>
      <c r="W189" s="15" t="n">
        <f aca="false">(R188*'1. Your Debts'!$C$5+S188*'1. Your Debts'!$C$6+T188*'1. Your Debts'!$C$7+U188*'1. Your Debts'!$C$8+V188*'1. Your Debts'!$C$9)/12</f>
        <v>0</v>
      </c>
      <c r="X189" s="15" t="n">
        <f aca="false">Y188+W189+D189-Y189</f>
        <v>0</v>
      </c>
      <c r="Y189" s="15" t="n">
        <f aca="false">SUM(R189:V189)</f>
        <v>0</v>
      </c>
    </row>
    <row r="190" customFormat="false" ht="15" hidden="false" customHeight="false" outlineLevel="0" collapsed="false">
      <c r="A190" s="10" t="n">
        <v>52</v>
      </c>
      <c r="B190" s="15" t="n">
        <f aca="false">F189</f>
        <v>1000</v>
      </c>
      <c r="C190" s="15" t="n">
        <f aca="false">IF(A190=$D$134,MIN(B190,$B$134),0)</f>
        <v>0</v>
      </c>
      <c r="D190" s="15" t="n">
        <f aca="false">IF(A190=$D$134,$B$134-C190,0)</f>
        <v>0</v>
      </c>
      <c r="E190" s="15" t="n">
        <f aca="false">MIN($H$134,MAX(0,$F$134-(B190-C190)),$J$134)</f>
        <v>0</v>
      </c>
      <c r="F190" s="15" t="n">
        <f aca="false">B190-C190+E190</f>
        <v>1000</v>
      </c>
      <c r="G190" s="15" t="n">
        <f aca="false">$J$134-E190</f>
        <v>250</v>
      </c>
      <c r="H190" s="15" t="n">
        <f aca="false">R189*(1+'1. Your Debts'!$C$5/12)+IF($L$134=1,D190,0)</f>
        <v>0</v>
      </c>
      <c r="I190" s="15" t="n">
        <f aca="false">S189*(1+'1. Your Debts'!$C$6/12)+IF($L$134=2,D190,0)</f>
        <v>0</v>
      </c>
      <c r="J190" s="15" t="n">
        <f aca="false">T189*(1+'1. Your Debts'!$C$7/12)+IF($L$134=3,D190,0)</f>
        <v>0</v>
      </c>
      <c r="K190" s="15" t="n">
        <f aca="false">U189*(1+'1. Your Debts'!$C$8/12)+IF($L$134=4,D190,0)</f>
        <v>0</v>
      </c>
      <c r="L190" s="15" t="n">
        <f aca="false">V189*(1+'1. Your Debts'!$C$9/12)+IF($L$134=5,D190,0)</f>
        <v>0</v>
      </c>
      <c r="M190" s="15" t="n">
        <f aca="false">MAX(0,H190-IF('1. Your Debts'!$F$5&gt;0,MIN('1. Your Debts'!$F$5,H190),MIN(MAX(H190*'1. Your Debts'!$D$5,'1. Your Debts'!$E$5),H190)))</f>
        <v>0</v>
      </c>
      <c r="N190" s="15" t="n">
        <f aca="false">MAX(0,I190-IF('1. Your Debts'!$F$6&gt;0,MIN('1. Your Debts'!$F$6,I190),MIN(MAX(I190*'1. Your Debts'!$D$6,'1. Your Debts'!$E$6),I190)))</f>
        <v>0</v>
      </c>
      <c r="O190" s="15" t="n">
        <f aca="false">MAX(0,J190-IF('1. Your Debts'!$F$7&gt;0,MIN('1. Your Debts'!$F$7,J190),MIN(MAX(J190*'1. Your Debts'!$D$7,'1. Your Debts'!$E$7),J190)))</f>
        <v>0</v>
      </c>
      <c r="P190" s="15" t="n">
        <f aca="false">MAX(0,K190-IF('1. Your Debts'!$F$8&gt;0,MIN('1. Your Debts'!$F$8,K190),MIN(MAX(K190*'1. Your Debts'!$D$8,'1. Your Debts'!$E$8),K190)))</f>
        <v>0</v>
      </c>
      <c r="Q190" s="15" t="n">
        <f aca="false">MAX(0,L190-IF('1. Your Debts'!$F$9&gt;0,MIN('1. Your Debts'!$F$9,L190),MIN(MAX(L190*'1. Your Debts'!$D$9,'1. Your Debts'!$E$9),L190)))</f>
        <v>0</v>
      </c>
      <c r="R190" s="15" t="n">
        <f aca="false">M190-MIN(M190,MAX(0,G190-SUMPRODUCT(($M$136:$Q$136&lt;M$136)*M190:Q190)))</f>
        <v>0</v>
      </c>
      <c r="S190" s="15" t="n">
        <f aca="false">N190-MIN(N190,MAX(0,G190-SUMPRODUCT(($M$136:$Q$136&lt;N$136)*M190:Q190)))</f>
        <v>0</v>
      </c>
      <c r="T190" s="15" t="n">
        <f aca="false">O190-MIN(O190,MAX(0,G190-SUMPRODUCT(($M$136:$Q$136&lt;O$136)*M190:Q190)))</f>
        <v>0</v>
      </c>
      <c r="U190" s="15" t="n">
        <f aca="false">P190-MIN(P190,MAX(0,G190-SUMPRODUCT(($M$136:$Q$136&lt;P$136)*M190:Q190)))</f>
        <v>0</v>
      </c>
      <c r="V190" s="15" t="n">
        <f aca="false">Q190-MIN(Q190,MAX(0,G190-SUMPRODUCT(($M$136:$Q$136&lt;Q$136)*M190:Q190)))</f>
        <v>0</v>
      </c>
      <c r="W190" s="15" t="n">
        <f aca="false">(R189*'1. Your Debts'!$C$5+S189*'1. Your Debts'!$C$6+T189*'1. Your Debts'!$C$7+U189*'1. Your Debts'!$C$8+V189*'1. Your Debts'!$C$9)/12</f>
        <v>0</v>
      </c>
      <c r="X190" s="15" t="n">
        <f aca="false">Y189+W190+D190-Y190</f>
        <v>0</v>
      </c>
      <c r="Y190" s="15" t="n">
        <f aca="false">SUM(R190:V190)</f>
        <v>0</v>
      </c>
    </row>
    <row r="191" customFormat="false" ht="15" hidden="false" customHeight="false" outlineLevel="0" collapsed="false">
      <c r="A191" s="10" t="n">
        <v>53</v>
      </c>
      <c r="B191" s="15" t="n">
        <f aca="false">F190</f>
        <v>1000</v>
      </c>
      <c r="C191" s="15" t="n">
        <f aca="false">IF(A191=$D$134,MIN(B191,$B$134),0)</f>
        <v>0</v>
      </c>
      <c r="D191" s="15" t="n">
        <f aca="false">IF(A191=$D$134,$B$134-C191,0)</f>
        <v>0</v>
      </c>
      <c r="E191" s="15" t="n">
        <f aca="false">MIN($H$134,MAX(0,$F$134-(B191-C191)),$J$134)</f>
        <v>0</v>
      </c>
      <c r="F191" s="15" t="n">
        <f aca="false">B191-C191+E191</f>
        <v>1000</v>
      </c>
      <c r="G191" s="15" t="n">
        <f aca="false">$J$134-E191</f>
        <v>250</v>
      </c>
      <c r="H191" s="15" t="n">
        <f aca="false">R190*(1+'1. Your Debts'!$C$5/12)+IF($L$134=1,D191,0)</f>
        <v>0</v>
      </c>
      <c r="I191" s="15" t="n">
        <f aca="false">S190*(1+'1. Your Debts'!$C$6/12)+IF($L$134=2,D191,0)</f>
        <v>0</v>
      </c>
      <c r="J191" s="15" t="n">
        <f aca="false">T190*(1+'1. Your Debts'!$C$7/12)+IF($L$134=3,D191,0)</f>
        <v>0</v>
      </c>
      <c r="K191" s="15" t="n">
        <f aca="false">U190*(1+'1. Your Debts'!$C$8/12)+IF($L$134=4,D191,0)</f>
        <v>0</v>
      </c>
      <c r="L191" s="15" t="n">
        <f aca="false">V190*(1+'1. Your Debts'!$C$9/12)+IF($L$134=5,D191,0)</f>
        <v>0</v>
      </c>
      <c r="M191" s="15" t="n">
        <f aca="false">MAX(0,H191-IF('1. Your Debts'!$F$5&gt;0,MIN('1. Your Debts'!$F$5,H191),MIN(MAX(H191*'1. Your Debts'!$D$5,'1. Your Debts'!$E$5),H191)))</f>
        <v>0</v>
      </c>
      <c r="N191" s="15" t="n">
        <f aca="false">MAX(0,I191-IF('1. Your Debts'!$F$6&gt;0,MIN('1. Your Debts'!$F$6,I191),MIN(MAX(I191*'1. Your Debts'!$D$6,'1. Your Debts'!$E$6),I191)))</f>
        <v>0</v>
      </c>
      <c r="O191" s="15" t="n">
        <f aca="false">MAX(0,J191-IF('1. Your Debts'!$F$7&gt;0,MIN('1. Your Debts'!$F$7,J191),MIN(MAX(J191*'1. Your Debts'!$D$7,'1. Your Debts'!$E$7),J191)))</f>
        <v>0</v>
      </c>
      <c r="P191" s="15" t="n">
        <f aca="false">MAX(0,K191-IF('1. Your Debts'!$F$8&gt;0,MIN('1. Your Debts'!$F$8,K191),MIN(MAX(K191*'1. Your Debts'!$D$8,'1. Your Debts'!$E$8),K191)))</f>
        <v>0</v>
      </c>
      <c r="Q191" s="15" t="n">
        <f aca="false">MAX(0,L191-IF('1. Your Debts'!$F$9&gt;0,MIN('1. Your Debts'!$F$9,L191),MIN(MAX(L191*'1. Your Debts'!$D$9,'1. Your Debts'!$E$9),L191)))</f>
        <v>0</v>
      </c>
      <c r="R191" s="15" t="n">
        <f aca="false">M191-MIN(M191,MAX(0,G191-SUMPRODUCT(($M$136:$Q$136&lt;M$136)*M191:Q191)))</f>
        <v>0</v>
      </c>
      <c r="S191" s="15" t="n">
        <f aca="false">N191-MIN(N191,MAX(0,G191-SUMPRODUCT(($M$136:$Q$136&lt;N$136)*M191:Q191)))</f>
        <v>0</v>
      </c>
      <c r="T191" s="15" t="n">
        <f aca="false">O191-MIN(O191,MAX(0,G191-SUMPRODUCT(($M$136:$Q$136&lt;O$136)*M191:Q191)))</f>
        <v>0</v>
      </c>
      <c r="U191" s="15" t="n">
        <f aca="false">P191-MIN(P191,MAX(0,G191-SUMPRODUCT(($M$136:$Q$136&lt;P$136)*M191:Q191)))</f>
        <v>0</v>
      </c>
      <c r="V191" s="15" t="n">
        <f aca="false">Q191-MIN(Q191,MAX(0,G191-SUMPRODUCT(($M$136:$Q$136&lt;Q$136)*M191:Q191)))</f>
        <v>0</v>
      </c>
      <c r="W191" s="15" t="n">
        <f aca="false">(R190*'1. Your Debts'!$C$5+S190*'1. Your Debts'!$C$6+T190*'1. Your Debts'!$C$7+U190*'1. Your Debts'!$C$8+V190*'1. Your Debts'!$C$9)/12</f>
        <v>0</v>
      </c>
      <c r="X191" s="15" t="n">
        <f aca="false">Y190+W191+D191-Y191</f>
        <v>0</v>
      </c>
      <c r="Y191" s="15" t="n">
        <f aca="false">SUM(R191:V191)</f>
        <v>0</v>
      </c>
    </row>
    <row r="192" customFormat="false" ht="15" hidden="false" customHeight="false" outlineLevel="0" collapsed="false">
      <c r="A192" s="10" t="n">
        <v>54</v>
      </c>
      <c r="B192" s="15" t="n">
        <f aca="false">F191</f>
        <v>1000</v>
      </c>
      <c r="C192" s="15" t="n">
        <f aca="false">IF(A192=$D$134,MIN(B192,$B$134),0)</f>
        <v>0</v>
      </c>
      <c r="D192" s="15" t="n">
        <f aca="false">IF(A192=$D$134,$B$134-C192,0)</f>
        <v>0</v>
      </c>
      <c r="E192" s="15" t="n">
        <f aca="false">MIN($H$134,MAX(0,$F$134-(B192-C192)),$J$134)</f>
        <v>0</v>
      </c>
      <c r="F192" s="15" t="n">
        <f aca="false">B192-C192+E192</f>
        <v>1000</v>
      </c>
      <c r="G192" s="15" t="n">
        <f aca="false">$J$134-E192</f>
        <v>250</v>
      </c>
      <c r="H192" s="15" t="n">
        <f aca="false">R191*(1+'1. Your Debts'!$C$5/12)+IF($L$134=1,D192,0)</f>
        <v>0</v>
      </c>
      <c r="I192" s="15" t="n">
        <f aca="false">S191*(1+'1. Your Debts'!$C$6/12)+IF($L$134=2,D192,0)</f>
        <v>0</v>
      </c>
      <c r="J192" s="15" t="n">
        <f aca="false">T191*(1+'1. Your Debts'!$C$7/12)+IF($L$134=3,D192,0)</f>
        <v>0</v>
      </c>
      <c r="K192" s="15" t="n">
        <f aca="false">U191*(1+'1. Your Debts'!$C$8/12)+IF($L$134=4,D192,0)</f>
        <v>0</v>
      </c>
      <c r="L192" s="15" t="n">
        <f aca="false">V191*(1+'1. Your Debts'!$C$9/12)+IF($L$134=5,D192,0)</f>
        <v>0</v>
      </c>
      <c r="M192" s="15" t="n">
        <f aca="false">MAX(0,H192-IF('1. Your Debts'!$F$5&gt;0,MIN('1. Your Debts'!$F$5,H192),MIN(MAX(H192*'1. Your Debts'!$D$5,'1. Your Debts'!$E$5),H192)))</f>
        <v>0</v>
      </c>
      <c r="N192" s="15" t="n">
        <f aca="false">MAX(0,I192-IF('1. Your Debts'!$F$6&gt;0,MIN('1. Your Debts'!$F$6,I192),MIN(MAX(I192*'1. Your Debts'!$D$6,'1. Your Debts'!$E$6),I192)))</f>
        <v>0</v>
      </c>
      <c r="O192" s="15" t="n">
        <f aca="false">MAX(0,J192-IF('1. Your Debts'!$F$7&gt;0,MIN('1. Your Debts'!$F$7,J192),MIN(MAX(J192*'1. Your Debts'!$D$7,'1. Your Debts'!$E$7),J192)))</f>
        <v>0</v>
      </c>
      <c r="P192" s="15" t="n">
        <f aca="false">MAX(0,K192-IF('1. Your Debts'!$F$8&gt;0,MIN('1. Your Debts'!$F$8,K192),MIN(MAX(K192*'1. Your Debts'!$D$8,'1. Your Debts'!$E$8),K192)))</f>
        <v>0</v>
      </c>
      <c r="Q192" s="15" t="n">
        <f aca="false">MAX(0,L192-IF('1. Your Debts'!$F$9&gt;0,MIN('1. Your Debts'!$F$9,L192),MIN(MAX(L192*'1. Your Debts'!$D$9,'1. Your Debts'!$E$9),L192)))</f>
        <v>0</v>
      </c>
      <c r="R192" s="15" t="n">
        <f aca="false">M192-MIN(M192,MAX(0,G192-SUMPRODUCT(($M$136:$Q$136&lt;M$136)*M192:Q192)))</f>
        <v>0</v>
      </c>
      <c r="S192" s="15" t="n">
        <f aca="false">N192-MIN(N192,MAX(0,G192-SUMPRODUCT(($M$136:$Q$136&lt;N$136)*M192:Q192)))</f>
        <v>0</v>
      </c>
      <c r="T192" s="15" t="n">
        <f aca="false">O192-MIN(O192,MAX(0,G192-SUMPRODUCT(($M$136:$Q$136&lt;O$136)*M192:Q192)))</f>
        <v>0</v>
      </c>
      <c r="U192" s="15" t="n">
        <f aca="false">P192-MIN(P192,MAX(0,G192-SUMPRODUCT(($M$136:$Q$136&lt;P$136)*M192:Q192)))</f>
        <v>0</v>
      </c>
      <c r="V192" s="15" t="n">
        <f aca="false">Q192-MIN(Q192,MAX(0,G192-SUMPRODUCT(($M$136:$Q$136&lt;Q$136)*M192:Q192)))</f>
        <v>0</v>
      </c>
      <c r="W192" s="15" t="n">
        <f aca="false">(R191*'1. Your Debts'!$C$5+S191*'1. Your Debts'!$C$6+T191*'1. Your Debts'!$C$7+U191*'1. Your Debts'!$C$8+V191*'1. Your Debts'!$C$9)/12</f>
        <v>0</v>
      </c>
      <c r="X192" s="15" t="n">
        <f aca="false">Y191+W192+D192-Y192</f>
        <v>0</v>
      </c>
      <c r="Y192" s="15" t="n">
        <f aca="false">SUM(R192:V192)</f>
        <v>0</v>
      </c>
    </row>
    <row r="193" customFormat="false" ht="15" hidden="false" customHeight="false" outlineLevel="0" collapsed="false">
      <c r="A193" s="10" t="n">
        <v>55</v>
      </c>
      <c r="B193" s="15" t="n">
        <f aca="false">F192</f>
        <v>1000</v>
      </c>
      <c r="C193" s="15" t="n">
        <f aca="false">IF(A193=$D$134,MIN(B193,$B$134),0)</f>
        <v>0</v>
      </c>
      <c r="D193" s="15" t="n">
        <f aca="false">IF(A193=$D$134,$B$134-C193,0)</f>
        <v>0</v>
      </c>
      <c r="E193" s="15" t="n">
        <f aca="false">MIN($H$134,MAX(0,$F$134-(B193-C193)),$J$134)</f>
        <v>0</v>
      </c>
      <c r="F193" s="15" t="n">
        <f aca="false">B193-C193+E193</f>
        <v>1000</v>
      </c>
      <c r="G193" s="15" t="n">
        <f aca="false">$J$134-E193</f>
        <v>250</v>
      </c>
      <c r="H193" s="15" t="n">
        <f aca="false">R192*(1+'1. Your Debts'!$C$5/12)+IF($L$134=1,D193,0)</f>
        <v>0</v>
      </c>
      <c r="I193" s="15" t="n">
        <f aca="false">S192*(1+'1. Your Debts'!$C$6/12)+IF($L$134=2,D193,0)</f>
        <v>0</v>
      </c>
      <c r="J193" s="15" t="n">
        <f aca="false">T192*(1+'1. Your Debts'!$C$7/12)+IF($L$134=3,D193,0)</f>
        <v>0</v>
      </c>
      <c r="K193" s="15" t="n">
        <f aca="false">U192*(1+'1. Your Debts'!$C$8/12)+IF($L$134=4,D193,0)</f>
        <v>0</v>
      </c>
      <c r="L193" s="15" t="n">
        <f aca="false">V192*(1+'1. Your Debts'!$C$9/12)+IF($L$134=5,D193,0)</f>
        <v>0</v>
      </c>
      <c r="M193" s="15" t="n">
        <f aca="false">MAX(0,H193-IF('1. Your Debts'!$F$5&gt;0,MIN('1. Your Debts'!$F$5,H193),MIN(MAX(H193*'1. Your Debts'!$D$5,'1. Your Debts'!$E$5),H193)))</f>
        <v>0</v>
      </c>
      <c r="N193" s="15" t="n">
        <f aca="false">MAX(0,I193-IF('1. Your Debts'!$F$6&gt;0,MIN('1. Your Debts'!$F$6,I193),MIN(MAX(I193*'1. Your Debts'!$D$6,'1. Your Debts'!$E$6),I193)))</f>
        <v>0</v>
      </c>
      <c r="O193" s="15" t="n">
        <f aca="false">MAX(0,J193-IF('1. Your Debts'!$F$7&gt;0,MIN('1. Your Debts'!$F$7,J193),MIN(MAX(J193*'1. Your Debts'!$D$7,'1. Your Debts'!$E$7),J193)))</f>
        <v>0</v>
      </c>
      <c r="P193" s="15" t="n">
        <f aca="false">MAX(0,K193-IF('1. Your Debts'!$F$8&gt;0,MIN('1. Your Debts'!$F$8,K193),MIN(MAX(K193*'1. Your Debts'!$D$8,'1. Your Debts'!$E$8),K193)))</f>
        <v>0</v>
      </c>
      <c r="Q193" s="15" t="n">
        <f aca="false">MAX(0,L193-IF('1. Your Debts'!$F$9&gt;0,MIN('1. Your Debts'!$F$9,L193),MIN(MAX(L193*'1. Your Debts'!$D$9,'1. Your Debts'!$E$9),L193)))</f>
        <v>0</v>
      </c>
      <c r="R193" s="15" t="n">
        <f aca="false">M193-MIN(M193,MAX(0,G193-SUMPRODUCT(($M$136:$Q$136&lt;M$136)*M193:Q193)))</f>
        <v>0</v>
      </c>
      <c r="S193" s="15" t="n">
        <f aca="false">N193-MIN(N193,MAX(0,G193-SUMPRODUCT(($M$136:$Q$136&lt;N$136)*M193:Q193)))</f>
        <v>0</v>
      </c>
      <c r="T193" s="15" t="n">
        <f aca="false">O193-MIN(O193,MAX(0,G193-SUMPRODUCT(($M$136:$Q$136&lt;O$136)*M193:Q193)))</f>
        <v>0</v>
      </c>
      <c r="U193" s="15" t="n">
        <f aca="false">P193-MIN(P193,MAX(0,G193-SUMPRODUCT(($M$136:$Q$136&lt;P$136)*M193:Q193)))</f>
        <v>0</v>
      </c>
      <c r="V193" s="15" t="n">
        <f aca="false">Q193-MIN(Q193,MAX(0,G193-SUMPRODUCT(($M$136:$Q$136&lt;Q$136)*M193:Q193)))</f>
        <v>0</v>
      </c>
      <c r="W193" s="15" t="n">
        <f aca="false">(R192*'1. Your Debts'!$C$5+S192*'1. Your Debts'!$C$6+T192*'1. Your Debts'!$C$7+U192*'1. Your Debts'!$C$8+V192*'1. Your Debts'!$C$9)/12</f>
        <v>0</v>
      </c>
      <c r="X193" s="15" t="n">
        <f aca="false">Y192+W193+D193-Y193</f>
        <v>0</v>
      </c>
      <c r="Y193" s="15" t="n">
        <f aca="false">SUM(R193:V193)</f>
        <v>0</v>
      </c>
    </row>
    <row r="194" customFormat="false" ht="15" hidden="false" customHeight="false" outlineLevel="0" collapsed="false">
      <c r="A194" s="10" t="n">
        <v>56</v>
      </c>
      <c r="B194" s="15" t="n">
        <f aca="false">F193</f>
        <v>1000</v>
      </c>
      <c r="C194" s="15" t="n">
        <f aca="false">IF(A194=$D$134,MIN(B194,$B$134),0)</f>
        <v>0</v>
      </c>
      <c r="D194" s="15" t="n">
        <f aca="false">IF(A194=$D$134,$B$134-C194,0)</f>
        <v>0</v>
      </c>
      <c r="E194" s="15" t="n">
        <f aca="false">MIN($H$134,MAX(0,$F$134-(B194-C194)),$J$134)</f>
        <v>0</v>
      </c>
      <c r="F194" s="15" t="n">
        <f aca="false">B194-C194+E194</f>
        <v>1000</v>
      </c>
      <c r="G194" s="15" t="n">
        <f aca="false">$J$134-E194</f>
        <v>250</v>
      </c>
      <c r="H194" s="15" t="n">
        <f aca="false">R193*(1+'1. Your Debts'!$C$5/12)+IF($L$134=1,D194,0)</f>
        <v>0</v>
      </c>
      <c r="I194" s="15" t="n">
        <f aca="false">S193*(1+'1. Your Debts'!$C$6/12)+IF($L$134=2,D194,0)</f>
        <v>0</v>
      </c>
      <c r="J194" s="15" t="n">
        <f aca="false">T193*(1+'1. Your Debts'!$C$7/12)+IF($L$134=3,D194,0)</f>
        <v>0</v>
      </c>
      <c r="K194" s="15" t="n">
        <f aca="false">U193*(1+'1. Your Debts'!$C$8/12)+IF($L$134=4,D194,0)</f>
        <v>0</v>
      </c>
      <c r="L194" s="15" t="n">
        <f aca="false">V193*(1+'1. Your Debts'!$C$9/12)+IF($L$134=5,D194,0)</f>
        <v>0</v>
      </c>
      <c r="M194" s="15" t="n">
        <f aca="false">MAX(0,H194-IF('1. Your Debts'!$F$5&gt;0,MIN('1. Your Debts'!$F$5,H194),MIN(MAX(H194*'1. Your Debts'!$D$5,'1. Your Debts'!$E$5),H194)))</f>
        <v>0</v>
      </c>
      <c r="N194" s="15" t="n">
        <f aca="false">MAX(0,I194-IF('1. Your Debts'!$F$6&gt;0,MIN('1. Your Debts'!$F$6,I194),MIN(MAX(I194*'1. Your Debts'!$D$6,'1. Your Debts'!$E$6),I194)))</f>
        <v>0</v>
      </c>
      <c r="O194" s="15" t="n">
        <f aca="false">MAX(0,J194-IF('1. Your Debts'!$F$7&gt;0,MIN('1. Your Debts'!$F$7,J194),MIN(MAX(J194*'1. Your Debts'!$D$7,'1. Your Debts'!$E$7),J194)))</f>
        <v>0</v>
      </c>
      <c r="P194" s="15" t="n">
        <f aca="false">MAX(0,K194-IF('1. Your Debts'!$F$8&gt;0,MIN('1. Your Debts'!$F$8,K194),MIN(MAX(K194*'1. Your Debts'!$D$8,'1. Your Debts'!$E$8),K194)))</f>
        <v>0</v>
      </c>
      <c r="Q194" s="15" t="n">
        <f aca="false">MAX(0,L194-IF('1. Your Debts'!$F$9&gt;0,MIN('1. Your Debts'!$F$9,L194),MIN(MAX(L194*'1. Your Debts'!$D$9,'1. Your Debts'!$E$9),L194)))</f>
        <v>0</v>
      </c>
      <c r="R194" s="15" t="n">
        <f aca="false">M194-MIN(M194,MAX(0,G194-SUMPRODUCT(($M$136:$Q$136&lt;M$136)*M194:Q194)))</f>
        <v>0</v>
      </c>
      <c r="S194" s="15" t="n">
        <f aca="false">N194-MIN(N194,MAX(0,G194-SUMPRODUCT(($M$136:$Q$136&lt;N$136)*M194:Q194)))</f>
        <v>0</v>
      </c>
      <c r="T194" s="15" t="n">
        <f aca="false">O194-MIN(O194,MAX(0,G194-SUMPRODUCT(($M$136:$Q$136&lt;O$136)*M194:Q194)))</f>
        <v>0</v>
      </c>
      <c r="U194" s="15" t="n">
        <f aca="false">P194-MIN(P194,MAX(0,G194-SUMPRODUCT(($M$136:$Q$136&lt;P$136)*M194:Q194)))</f>
        <v>0</v>
      </c>
      <c r="V194" s="15" t="n">
        <f aca="false">Q194-MIN(Q194,MAX(0,G194-SUMPRODUCT(($M$136:$Q$136&lt;Q$136)*M194:Q194)))</f>
        <v>0</v>
      </c>
      <c r="W194" s="15" t="n">
        <f aca="false">(R193*'1. Your Debts'!$C$5+S193*'1. Your Debts'!$C$6+T193*'1. Your Debts'!$C$7+U193*'1. Your Debts'!$C$8+V193*'1. Your Debts'!$C$9)/12</f>
        <v>0</v>
      </c>
      <c r="X194" s="15" t="n">
        <f aca="false">Y193+W194+D194-Y194</f>
        <v>0</v>
      </c>
      <c r="Y194" s="15" t="n">
        <f aca="false">SUM(R194:V194)</f>
        <v>0</v>
      </c>
    </row>
    <row r="195" customFormat="false" ht="15" hidden="false" customHeight="false" outlineLevel="0" collapsed="false">
      <c r="A195" s="10" t="n">
        <v>57</v>
      </c>
      <c r="B195" s="15" t="n">
        <f aca="false">F194</f>
        <v>1000</v>
      </c>
      <c r="C195" s="15" t="n">
        <f aca="false">IF(A195=$D$134,MIN(B195,$B$134),0)</f>
        <v>0</v>
      </c>
      <c r="D195" s="15" t="n">
        <f aca="false">IF(A195=$D$134,$B$134-C195,0)</f>
        <v>0</v>
      </c>
      <c r="E195" s="15" t="n">
        <f aca="false">MIN($H$134,MAX(0,$F$134-(B195-C195)),$J$134)</f>
        <v>0</v>
      </c>
      <c r="F195" s="15" t="n">
        <f aca="false">B195-C195+E195</f>
        <v>1000</v>
      </c>
      <c r="G195" s="15" t="n">
        <f aca="false">$J$134-E195</f>
        <v>250</v>
      </c>
      <c r="H195" s="15" t="n">
        <f aca="false">R194*(1+'1. Your Debts'!$C$5/12)+IF($L$134=1,D195,0)</f>
        <v>0</v>
      </c>
      <c r="I195" s="15" t="n">
        <f aca="false">S194*(1+'1. Your Debts'!$C$6/12)+IF($L$134=2,D195,0)</f>
        <v>0</v>
      </c>
      <c r="J195" s="15" t="n">
        <f aca="false">T194*(1+'1. Your Debts'!$C$7/12)+IF($L$134=3,D195,0)</f>
        <v>0</v>
      </c>
      <c r="K195" s="15" t="n">
        <f aca="false">U194*(1+'1. Your Debts'!$C$8/12)+IF($L$134=4,D195,0)</f>
        <v>0</v>
      </c>
      <c r="L195" s="15" t="n">
        <f aca="false">V194*(1+'1. Your Debts'!$C$9/12)+IF($L$134=5,D195,0)</f>
        <v>0</v>
      </c>
      <c r="M195" s="15" t="n">
        <f aca="false">MAX(0,H195-IF('1. Your Debts'!$F$5&gt;0,MIN('1. Your Debts'!$F$5,H195),MIN(MAX(H195*'1. Your Debts'!$D$5,'1. Your Debts'!$E$5),H195)))</f>
        <v>0</v>
      </c>
      <c r="N195" s="15" t="n">
        <f aca="false">MAX(0,I195-IF('1. Your Debts'!$F$6&gt;0,MIN('1. Your Debts'!$F$6,I195),MIN(MAX(I195*'1. Your Debts'!$D$6,'1. Your Debts'!$E$6),I195)))</f>
        <v>0</v>
      </c>
      <c r="O195" s="15" t="n">
        <f aca="false">MAX(0,J195-IF('1. Your Debts'!$F$7&gt;0,MIN('1. Your Debts'!$F$7,J195),MIN(MAX(J195*'1. Your Debts'!$D$7,'1. Your Debts'!$E$7),J195)))</f>
        <v>0</v>
      </c>
      <c r="P195" s="15" t="n">
        <f aca="false">MAX(0,K195-IF('1. Your Debts'!$F$8&gt;0,MIN('1. Your Debts'!$F$8,K195),MIN(MAX(K195*'1. Your Debts'!$D$8,'1. Your Debts'!$E$8),K195)))</f>
        <v>0</v>
      </c>
      <c r="Q195" s="15" t="n">
        <f aca="false">MAX(0,L195-IF('1. Your Debts'!$F$9&gt;0,MIN('1. Your Debts'!$F$9,L195),MIN(MAX(L195*'1. Your Debts'!$D$9,'1. Your Debts'!$E$9),L195)))</f>
        <v>0</v>
      </c>
      <c r="R195" s="15" t="n">
        <f aca="false">M195-MIN(M195,MAX(0,G195-SUMPRODUCT(($M$136:$Q$136&lt;M$136)*M195:Q195)))</f>
        <v>0</v>
      </c>
      <c r="S195" s="15" t="n">
        <f aca="false">N195-MIN(N195,MAX(0,G195-SUMPRODUCT(($M$136:$Q$136&lt;N$136)*M195:Q195)))</f>
        <v>0</v>
      </c>
      <c r="T195" s="15" t="n">
        <f aca="false">O195-MIN(O195,MAX(0,G195-SUMPRODUCT(($M$136:$Q$136&lt;O$136)*M195:Q195)))</f>
        <v>0</v>
      </c>
      <c r="U195" s="15" t="n">
        <f aca="false">P195-MIN(P195,MAX(0,G195-SUMPRODUCT(($M$136:$Q$136&lt;P$136)*M195:Q195)))</f>
        <v>0</v>
      </c>
      <c r="V195" s="15" t="n">
        <f aca="false">Q195-MIN(Q195,MAX(0,G195-SUMPRODUCT(($M$136:$Q$136&lt;Q$136)*M195:Q195)))</f>
        <v>0</v>
      </c>
      <c r="W195" s="15" t="n">
        <f aca="false">(R194*'1. Your Debts'!$C$5+S194*'1. Your Debts'!$C$6+T194*'1. Your Debts'!$C$7+U194*'1. Your Debts'!$C$8+V194*'1. Your Debts'!$C$9)/12</f>
        <v>0</v>
      </c>
      <c r="X195" s="15" t="n">
        <f aca="false">Y194+W195+D195-Y195</f>
        <v>0</v>
      </c>
      <c r="Y195" s="15" t="n">
        <f aca="false">SUM(R195:V195)</f>
        <v>0</v>
      </c>
    </row>
    <row r="196" customFormat="false" ht="15" hidden="false" customHeight="false" outlineLevel="0" collapsed="false">
      <c r="A196" s="10" t="n">
        <v>58</v>
      </c>
      <c r="B196" s="15" t="n">
        <f aca="false">F195</f>
        <v>1000</v>
      </c>
      <c r="C196" s="15" t="n">
        <f aca="false">IF(A196=$D$134,MIN(B196,$B$134),0)</f>
        <v>0</v>
      </c>
      <c r="D196" s="15" t="n">
        <f aca="false">IF(A196=$D$134,$B$134-C196,0)</f>
        <v>0</v>
      </c>
      <c r="E196" s="15" t="n">
        <f aca="false">MIN($H$134,MAX(0,$F$134-(B196-C196)),$J$134)</f>
        <v>0</v>
      </c>
      <c r="F196" s="15" t="n">
        <f aca="false">B196-C196+E196</f>
        <v>1000</v>
      </c>
      <c r="G196" s="15" t="n">
        <f aca="false">$J$134-E196</f>
        <v>250</v>
      </c>
      <c r="H196" s="15" t="n">
        <f aca="false">R195*(1+'1. Your Debts'!$C$5/12)+IF($L$134=1,D196,0)</f>
        <v>0</v>
      </c>
      <c r="I196" s="15" t="n">
        <f aca="false">S195*(1+'1. Your Debts'!$C$6/12)+IF($L$134=2,D196,0)</f>
        <v>0</v>
      </c>
      <c r="J196" s="15" t="n">
        <f aca="false">T195*(1+'1. Your Debts'!$C$7/12)+IF($L$134=3,D196,0)</f>
        <v>0</v>
      </c>
      <c r="K196" s="15" t="n">
        <f aca="false">U195*(1+'1. Your Debts'!$C$8/12)+IF($L$134=4,D196,0)</f>
        <v>0</v>
      </c>
      <c r="L196" s="15" t="n">
        <f aca="false">V195*(1+'1. Your Debts'!$C$9/12)+IF($L$134=5,D196,0)</f>
        <v>0</v>
      </c>
      <c r="M196" s="15" t="n">
        <f aca="false">MAX(0,H196-IF('1. Your Debts'!$F$5&gt;0,MIN('1. Your Debts'!$F$5,H196),MIN(MAX(H196*'1. Your Debts'!$D$5,'1. Your Debts'!$E$5),H196)))</f>
        <v>0</v>
      </c>
      <c r="N196" s="15" t="n">
        <f aca="false">MAX(0,I196-IF('1. Your Debts'!$F$6&gt;0,MIN('1. Your Debts'!$F$6,I196),MIN(MAX(I196*'1. Your Debts'!$D$6,'1. Your Debts'!$E$6),I196)))</f>
        <v>0</v>
      </c>
      <c r="O196" s="15" t="n">
        <f aca="false">MAX(0,J196-IF('1. Your Debts'!$F$7&gt;0,MIN('1. Your Debts'!$F$7,J196),MIN(MAX(J196*'1. Your Debts'!$D$7,'1. Your Debts'!$E$7),J196)))</f>
        <v>0</v>
      </c>
      <c r="P196" s="15" t="n">
        <f aca="false">MAX(0,K196-IF('1. Your Debts'!$F$8&gt;0,MIN('1. Your Debts'!$F$8,K196),MIN(MAX(K196*'1. Your Debts'!$D$8,'1. Your Debts'!$E$8),K196)))</f>
        <v>0</v>
      </c>
      <c r="Q196" s="15" t="n">
        <f aca="false">MAX(0,L196-IF('1. Your Debts'!$F$9&gt;0,MIN('1. Your Debts'!$F$9,L196),MIN(MAX(L196*'1. Your Debts'!$D$9,'1. Your Debts'!$E$9),L196)))</f>
        <v>0</v>
      </c>
      <c r="R196" s="15" t="n">
        <f aca="false">M196-MIN(M196,MAX(0,G196-SUMPRODUCT(($M$136:$Q$136&lt;M$136)*M196:Q196)))</f>
        <v>0</v>
      </c>
      <c r="S196" s="15" t="n">
        <f aca="false">N196-MIN(N196,MAX(0,G196-SUMPRODUCT(($M$136:$Q$136&lt;N$136)*M196:Q196)))</f>
        <v>0</v>
      </c>
      <c r="T196" s="15" t="n">
        <f aca="false">O196-MIN(O196,MAX(0,G196-SUMPRODUCT(($M$136:$Q$136&lt;O$136)*M196:Q196)))</f>
        <v>0</v>
      </c>
      <c r="U196" s="15" t="n">
        <f aca="false">P196-MIN(P196,MAX(0,G196-SUMPRODUCT(($M$136:$Q$136&lt;P$136)*M196:Q196)))</f>
        <v>0</v>
      </c>
      <c r="V196" s="15" t="n">
        <f aca="false">Q196-MIN(Q196,MAX(0,G196-SUMPRODUCT(($M$136:$Q$136&lt;Q$136)*M196:Q196)))</f>
        <v>0</v>
      </c>
      <c r="W196" s="15" t="n">
        <f aca="false">(R195*'1. Your Debts'!$C$5+S195*'1. Your Debts'!$C$6+T195*'1. Your Debts'!$C$7+U195*'1. Your Debts'!$C$8+V195*'1. Your Debts'!$C$9)/12</f>
        <v>0</v>
      </c>
      <c r="X196" s="15" t="n">
        <f aca="false">Y195+W196+D196-Y196</f>
        <v>0</v>
      </c>
      <c r="Y196" s="15" t="n">
        <f aca="false">SUM(R196:V196)</f>
        <v>0</v>
      </c>
    </row>
    <row r="197" customFormat="false" ht="15" hidden="false" customHeight="false" outlineLevel="0" collapsed="false">
      <c r="A197" s="10" t="n">
        <v>59</v>
      </c>
      <c r="B197" s="15" t="n">
        <f aca="false">F196</f>
        <v>1000</v>
      </c>
      <c r="C197" s="15" t="n">
        <f aca="false">IF(A197=$D$134,MIN(B197,$B$134),0)</f>
        <v>0</v>
      </c>
      <c r="D197" s="15" t="n">
        <f aca="false">IF(A197=$D$134,$B$134-C197,0)</f>
        <v>0</v>
      </c>
      <c r="E197" s="15" t="n">
        <f aca="false">MIN($H$134,MAX(0,$F$134-(B197-C197)),$J$134)</f>
        <v>0</v>
      </c>
      <c r="F197" s="15" t="n">
        <f aca="false">B197-C197+E197</f>
        <v>1000</v>
      </c>
      <c r="G197" s="15" t="n">
        <f aca="false">$J$134-E197</f>
        <v>250</v>
      </c>
      <c r="H197" s="15" t="n">
        <f aca="false">R196*(1+'1. Your Debts'!$C$5/12)+IF($L$134=1,D197,0)</f>
        <v>0</v>
      </c>
      <c r="I197" s="15" t="n">
        <f aca="false">S196*(1+'1. Your Debts'!$C$6/12)+IF($L$134=2,D197,0)</f>
        <v>0</v>
      </c>
      <c r="J197" s="15" t="n">
        <f aca="false">T196*(1+'1. Your Debts'!$C$7/12)+IF($L$134=3,D197,0)</f>
        <v>0</v>
      </c>
      <c r="K197" s="15" t="n">
        <f aca="false">U196*(1+'1. Your Debts'!$C$8/12)+IF($L$134=4,D197,0)</f>
        <v>0</v>
      </c>
      <c r="L197" s="15" t="n">
        <f aca="false">V196*(1+'1. Your Debts'!$C$9/12)+IF($L$134=5,D197,0)</f>
        <v>0</v>
      </c>
      <c r="M197" s="15" t="n">
        <f aca="false">MAX(0,H197-IF('1. Your Debts'!$F$5&gt;0,MIN('1. Your Debts'!$F$5,H197),MIN(MAX(H197*'1. Your Debts'!$D$5,'1. Your Debts'!$E$5),H197)))</f>
        <v>0</v>
      </c>
      <c r="N197" s="15" t="n">
        <f aca="false">MAX(0,I197-IF('1. Your Debts'!$F$6&gt;0,MIN('1. Your Debts'!$F$6,I197),MIN(MAX(I197*'1. Your Debts'!$D$6,'1. Your Debts'!$E$6),I197)))</f>
        <v>0</v>
      </c>
      <c r="O197" s="15" t="n">
        <f aca="false">MAX(0,J197-IF('1. Your Debts'!$F$7&gt;0,MIN('1. Your Debts'!$F$7,J197),MIN(MAX(J197*'1. Your Debts'!$D$7,'1. Your Debts'!$E$7),J197)))</f>
        <v>0</v>
      </c>
      <c r="P197" s="15" t="n">
        <f aca="false">MAX(0,K197-IF('1. Your Debts'!$F$8&gt;0,MIN('1. Your Debts'!$F$8,K197),MIN(MAX(K197*'1. Your Debts'!$D$8,'1. Your Debts'!$E$8),K197)))</f>
        <v>0</v>
      </c>
      <c r="Q197" s="15" t="n">
        <f aca="false">MAX(0,L197-IF('1. Your Debts'!$F$9&gt;0,MIN('1. Your Debts'!$F$9,L197),MIN(MAX(L197*'1. Your Debts'!$D$9,'1. Your Debts'!$E$9),L197)))</f>
        <v>0</v>
      </c>
      <c r="R197" s="15" t="n">
        <f aca="false">M197-MIN(M197,MAX(0,G197-SUMPRODUCT(($M$136:$Q$136&lt;M$136)*M197:Q197)))</f>
        <v>0</v>
      </c>
      <c r="S197" s="15" t="n">
        <f aca="false">N197-MIN(N197,MAX(0,G197-SUMPRODUCT(($M$136:$Q$136&lt;N$136)*M197:Q197)))</f>
        <v>0</v>
      </c>
      <c r="T197" s="15" t="n">
        <f aca="false">O197-MIN(O197,MAX(0,G197-SUMPRODUCT(($M$136:$Q$136&lt;O$136)*M197:Q197)))</f>
        <v>0</v>
      </c>
      <c r="U197" s="15" t="n">
        <f aca="false">P197-MIN(P197,MAX(0,G197-SUMPRODUCT(($M$136:$Q$136&lt;P$136)*M197:Q197)))</f>
        <v>0</v>
      </c>
      <c r="V197" s="15" t="n">
        <f aca="false">Q197-MIN(Q197,MAX(0,G197-SUMPRODUCT(($M$136:$Q$136&lt;Q$136)*M197:Q197)))</f>
        <v>0</v>
      </c>
      <c r="W197" s="15" t="n">
        <f aca="false">(R196*'1. Your Debts'!$C$5+S196*'1. Your Debts'!$C$6+T196*'1. Your Debts'!$C$7+U196*'1. Your Debts'!$C$8+V196*'1. Your Debts'!$C$9)/12</f>
        <v>0</v>
      </c>
      <c r="X197" s="15" t="n">
        <f aca="false">Y196+W197+D197-Y197</f>
        <v>0</v>
      </c>
      <c r="Y197" s="15" t="n">
        <f aca="false">SUM(R197:V197)</f>
        <v>0</v>
      </c>
    </row>
    <row r="198" customFormat="false" ht="15" hidden="false" customHeight="false" outlineLevel="0" collapsed="false">
      <c r="A198" s="10" t="n">
        <v>60</v>
      </c>
      <c r="B198" s="15" t="n">
        <f aca="false">F197</f>
        <v>1000</v>
      </c>
      <c r="C198" s="15" t="n">
        <f aca="false">IF(A198=$D$134,MIN(B198,$B$134),0)</f>
        <v>0</v>
      </c>
      <c r="D198" s="15" t="n">
        <f aca="false">IF(A198=$D$134,$B$134-C198,0)</f>
        <v>0</v>
      </c>
      <c r="E198" s="15" t="n">
        <f aca="false">MIN($H$134,MAX(0,$F$134-(B198-C198)),$J$134)</f>
        <v>0</v>
      </c>
      <c r="F198" s="15" t="n">
        <f aca="false">B198-C198+E198</f>
        <v>1000</v>
      </c>
      <c r="G198" s="15" t="n">
        <f aca="false">$J$134-E198</f>
        <v>250</v>
      </c>
      <c r="H198" s="15" t="n">
        <f aca="false">R197*(1+'1. Your Debts'!$C$5/12)+IF($L$134=1,D198,0)</f>
        <v>0</v>
      </c>
      <c r="I198" s="15" t="n">
        <f aca="false">S197*(1+'1. Your Debts'!$C$6/12)+IF($L$134=2,D198,0)</f>
        <v>0</v>
      </c>
      <c r="J198" s="15" t="n">
        <f aca="false">T197*(1+'1. Your Debts'!$C$7/12)+IF($L$134=3,D198,0)</f>
        <v>0</v>
      </c>
      <c r="K198" s="15" t="n">
        <f aca="false">U197*(1+'1. Your Debts'!$C$8/12)+IF($L$134=4,D198,0)</f>
        <v>0</v>
      </c>
      <c r="L198" s="15" t="n">
        <f aca="false">V197*(1+'1. Your Debts'!$C$9/12)+IF($L$134=5,D198,0)</f>
        <v>0</v>
      </c>
      <c r="M198" s="15" t="n">
        <f aca="false">MAX(0,H198-IF('1. Your Debts'!$F$5&gt;0,MIN('1. Your Debts'!$F$5,H198),MIN(MAX(H198*'1. Your Debts'!$D$5,'1. Your Debts'!$E$5),H198)))</f>
        <v>0</v>
      </c>
      <c r="N198" s="15" t="n">
        <f aca="false">MAX(0,I198-IF('1. Your Debts'!$F$6&gt;0,MIN('1. Your Debts'!$F$6,I198),MIN(MAX(I198*'1. Your Debts'!$D$6,'1. Your Debts'!$E$6),I198)))</f>
        <v>0</v>
      </c>
      <c r="O198" s="15" t="n">
        <f aca="false">MAX(0,J198-IF('1. Your Debts'!$F$7&gt;0,MIN('1. Your Debts'!$F$7,J198),MIN(MAX(J198*'1. Your Debts'!$D$7,'1. Your Debts'!$E$7),J198)))</f>
        <v>0</v>
      </c>
      <c r="P198" s="15" t="n">
        <f aca="false">MAX(0,K198-IF('1. Your Debts'!$F$8&gt;0,MIN('1. Your Debts'!$F$8,K198),MIN(MAX(K198*'1. Your Debts'!$D$8,'1. Your Debts'!$E$8),K198)))</f>
        <v>0</v>
      </c>
      <c r="Q198" s="15" t="n">
        <f aca="false">MAX(0,L198-IF('1. Your Debts'!$F$9&gt;0,MIN('1. Your Debts'!$F$9,L198),MIN(MAX(L198*'1. Your Debts'!$D$9,'1. Your Debts'!$E$9),L198)))</f>
        <v>0</v>
      </c>
      <c r="R198" s="15" t="n">
        <f aca="false">M198-MIN(M198,MAX(0,G198-SUMPRODUCT(($M$136:$Q$136&lt;M$136)*M198:Q198)))</f>
        <v>0</v>
      </c>
      <c r="S198" s="15" t="n">
        <f aca="false">N198-MIN(N198,MAX(0,G198-SUMPRODUCT(($M$136:$Q$136&lt;N$136)*M198:Q198)))</f>
        <v>0</v>
      </c>
      <c r="T198" s="15" t="n">
        <f aca="false">O198-MIN(O198,MAX(0,G198-SUMPRODUCT(($M$136:$Q$136&lt;O$136)*M198:Q198)))</f>
        <v>0</v>
      </c>
      <c r="U198" s="15" t="n">
        <f aca="false">P198-MIN(P198,MAX(0,G198-SUMPRODUCT(($M$136:$Q$136&lt;P$136)*M198:Q198)))</f>
        <v>0</v>
      </c>
      <c r="V198" s="15" t="n">
        <f aca="false">Q198-MIN(Q198,MAX(0,G198-SUMPRODUCT(($M$136:$Q$136&lt;Q$136)*M198:Q198)))</f>
        <v>0</v>
      </c>
      <c r="W198" s="15" t="n">
        <f aca="false">(R197*'1. Your Debts'!$C$5+S197*'1. Your Debts'!$C$6+T197*'1. Your Debts'!$C$7+U197*'1. Your Debts'!$C$8+V197*'1. Your Debts'!$C$9)/12</f>
        <v>0</v>
      </c>
      <c r="X198" s="15" t="n">
        <f aca="false">Y197+W198+D198-Y198</f>
        <v>0</v>
      </c>
      <c r="Y198" s="15" t="n">
        <f aca="false">SUM(R198:V198)</f>
        <v>0</v>
      </c>
    </row>
    <row r="199" customFormat="false" ht="15" hidden="false" customHeight="false" outlineLevel="0" collapsed="false">
      <c r="A199" s="10" t="n">
        <v>61</v>
      </c>
      <c r="B199" s="15" t="n">
        <f aca="false">F198</f>
        <v>1000</v>
      </c>
      <c r="C199" s="15" t="n">
        <f aca="false">IF(A199=$D$134,MIN(B199,$B$134),0)</f>
        <v>0</v>
      </c>
      <c r="D199" s="15" t="n">
        <f aca="false">IF(A199=$D$134,$B$134-C199,0)</f>
        <v>0</v>
      </c>
      <c r="E199" s="15" t="n">
        <f aca="false">MIN($H$134,MAX(0,$F$134-(B199-C199)),$J$134)</f>
        <v>0</v>
      </c>
      <c r="F199" s="15" t="n">
        <f aca="false">B199-C199+E199</f>
        <v>1000</v>
      </c>
      <c r="G199" s="15" t="n">
        <f aca="false">$J$134-E199</f>
        <v>250</v>
      </c>
      <c r="H199" s="15" t="n">
        <f aca="false">R198*(1+'1. Your Debts'!$C$5/12)+IF($L$134=1,D199,0)</f>
        <v>0</v>
      </c>
      <c r="I199" s="15" t="n">
        <f aca="false">S198*(1+'1. Your Debts'!$C$6/12)+IF($L$134=2,D199,0)</f>
        <v>0</v>
      </c>
      <c r="J199" s="15" t="n">
        <f aca="false">T198*(1+'1. Your Debts'!$C$7/12)+IF($L$134=3,D199,0)</f>
        <v>0</v>
      </c>
      <c r="K199" s="15" t="n">
        <f aca="false">U198*(1+'1. Your Debts'!$C$8/12)+IF($L$134=4,D199,0)</f>
        <v>0</v>
      </c>
      <c r="L199" s="15" t="n">
        <f aca="false">V198*(1+'1. Your Debts'!$C$9/12)+IF($L$134=5,D199,0)</f>
        <v>0</v>
      </c>
      <c r="M199" s="15" t="n">
        <f aca="false">MAX(0,H199-IF('1. Your Debts'!$F$5&gt;0,MIN('1. Your Debts'!$F$5,H199),MIN(MAX(H199*'1. Your Debts'!$D$5,'1. Your Debts'!$E$5),H199)))</f>
        <v>0</v>
      </c>
      <c r="N199" s="15" t="n">
        <f aca="false">MAX(0,I199-IF('1. Your Debts'!$F$6&gt;0,MIN('1. Your Debts'!$F$6,I199),MIN(MAX(I199*'1. Your Debts'!$D$6,'1. Your Debts'!$E$6),I199)))</f>
        <v>0</v>
      </c>
      <c r="O199" s="15" t="n">
        <f aca="false">MAX(0,J199-IF('1. Your Debts'!$F$7&gt;0,MIN('1. Your Debts'!$F$7,J199),MIN(MAX(J199*'1. Your Debts'!$D$7,'1. Your Debts'!$E$7),J199)))</f>
        <v>0</v>
      </c>
      <c r="P199" s="15" t="n">
        <f aca="false">MAX(0,K199-IF('1. Your Debts'!$F$8&gt;0,MIN('1. Your Debts'!$F$8,K199),MIN(MAX(K199*'1. Your Debts'!$D$8,'1. Your Debts'!$E$8),K199)))</f>
        <v>0</v>
      </c>
      <c r="Q199" s="15" t="n">
        <f aca="false">MAX(0,L199-IF('1. Your Debts'!$F$9&gt;0,MIN('1. Your Debts'!$F$9,L199),MIN(MAX(L199*'1. Your Debts'!$D$9,'1. Your Debts'!$E$9),L199)))</f>
        <v>0</v>
      </c>
      <c r="R199" s="15" t="n">
        <f aca="false">M199-MIN(M199,MAX(0,G199-SUMPRODUCT(($M$136:$Q$136&lt;M$136)*M199:Q199)))</f>
        <v>0</v>
      </c>
      <c r="S199" s="15" t="n">
        <f aca="false">N199-MIN(N199,MAX(0,G199-SUMPRODUCT(($M$136:$Q$136&lt;N$136)*M199:Q199)))</f>
        <v>0</v>
      </c>
      <c r="T199" s="15" t="n">
        <f aca="false">O199-MIN(O199,MAX(0,G199-SUMPRODUCT(($M$136:$Q$136&lt;O$136)*M199:Q199)))</f>
        <v>0</v>
      </c>
      <c r="U199" s="15" t="n">
        <f aca="false">P199-MIN(P199,MAX(0,G199-SUMPRODUCT(($M$136:$Q$136&lt;P$136)*M199:Q199)))</f>
        <v>0</v>
      </c>
      <c r="V199" s="15" t="n">
        <f aca="false">Q199-MIN(Q199,MAX(0,G199-SUMPRODUCT(($M$136:$Q$136&lt;Q$136)*M199:Q199)))</f>
        <v>0</v>
      </c>
      <c r="W199" s="15" t="n">
        <f aca="false">(R198*'1. Your Debts'!$C$5+S198*'1. Your Debts'!$C$6+T198*'1. Your Debts'!$C$7+U198*'1. Your Debts'!$C$8+V198*'1. Your Debts'!$C$9)/12</f>
        <v>0</v>
      </c>
      <c r="X199" s="15" t="n">
        <f aca="false">Y198+W199+D199-Y199</f>
        <v>0</v>
      </c>
      <c r="Y199" s="15" t="n">
        <f aca="false">SUM(R199:V199)</f>
        <v>0</v>
      </c>
    </row>
    <row r="200" customFormat="false" ht="15" hidden="false" customHeight="false" outlineLevel="0" collapsed="false">
      <c r="A200" s="10" t="n">
        <v>62</v>
      </c>
      <c r="B200" s="15" t="n">
        <f aca="false">F199</f>
        <v>1000</v>
      </c>
      <c r="C200" s="15" t="n">
        <f aca="false">IF(A200=$D$134,MIN(B200,$B$134),0)</f>
        <v>0</v>
      </c>
      <c r="D200" s="15" t="n">
        <f aca="false">IF(A200=$D$134,$B$134-C200,0)</f>
        <v>0</v>
      </c>
      <c r="E200" s="15" t="n">
        <f aca="false">MIN($H$134,MAX(0,$F$134-(B200-C200)),$J$134)</f>
        <v>0</v>
      </c>
      <c r="F200" s="15" t="n">
        <f aca="false">B200-C200+E200</f>
        <v>1000</v>
      </c>
      <c r="G200" s="15" t="n">
        <f aca="false">$J$134-E200</f>
        <v>250</v>
      </c>
      <c r="H200" s="15" t="n">
        <f aca="false">R199*(1+'1. Your Debts'!$C$5/12)+IF($L$134=1,D200,0)</f>
        <v>0</v>
      </c>
      <c r="I200" s="15" t="n">
        <f aca="false">S199*(1+'1. Your Debts'!$C$6/12)+IF($L$134=2,D200,0)</f>
        <v>0</v>
      </c>
      <c r="J200" s="15" t="n">
        <f aca="false">T199*(1+'1. Your Debts'!$C$7/12)+IF($L$134=3,D200,0)</f>
        <v>0</v>
      </c>
      <c r="K200" s="15" t="n">
        <f aca="false">U199*(1+'1. Your Debts'!$C$8/12)+IF($L$134=4,D200,0)</f>
        <v>0</v>
      </c>
      <c r="L200" s="15" t="n">
        <f aca="false">V199*(1+'1. Your Debts'!$C$9/12)+IF($L$134=5,D200,0)</f>
        <v>0</v>
      </c>
      <c r="M200" s="15" t="n">
        <f aca="false">MAX(0,H200-IF('1. Your Debts'!$F$5&gt;0,MIN('1. Your Debts'!$F$5,H200),MIN(MAX(H200*'1. Your Debts'!$D$5,'1. Your Debts'!$E$5),H200)))</f>
        <v>0</v>
      </c>
      <c r="N200" s="15" t="n">
        <f aca="false">MAX(0,I200-IF('1. Your Debts'!$F$6&gt;0,MIN('1. Your Debts'!$F$6,I200),MIN(MAX(I200*'1. Your Debts'!$D$6,'1. Your Debts'!$E$6),I200)))</f>
        <v>0</v>
      </c>
      <c r="O200" s="15" t="n">
        <f aca="false">MAX(0,J200-IF('1. Your Debts'!$F$7&gt;0,MIN('1. Your Debts'!$F$7,J200),MIN(MAX(J200*'1. Your Debts'!$D$7,'1. Your Debts'!$E$7),J200)))</f>
        <v>0</v>
      </c>
      <c r="P200" s="15" t="n">
        <f aca="false">MAX(0,K200-IF('1. Your Debts'!$F$8&gt;0,MIN('1. Your Debts'!$F$8,K200),MIN(MAX(K200*'1. Your Debts'!$D$8,'1. Your Debts'!$E$8),K200)))</f>
        <v>0</v>
      </c>
      <c r="Q200" s="15" t="n">
        <f aca="false">MAX(0,L200-IF('1. Your Debts'!$F$9&gt;0,MIN('1. Your Debts'!$F$9,L200),MIN(MAX(L200*'1. Your Debts'!$D$9,'1. Your Debts'!$E$9),L200)))</f>
        <v>0</v>
      </c>
      <c r="R200" s="15" t="n">
        <f aca="false">M200-MIN(M200,MAX(0,G200-SUMPRODUCT(($M$136:$Q$136&lt;M$136)*M200:Q200)))</f>
        <v>0</v>
      </c>
      <c r="S200" s="15" t="n">
        <f aca="false">N200-MIN(N200,MAX(0,G200-SUMPRODUCT(($M$136:$Q$136&lt;N$136)*M200:Q200)))</f>
        <v>0</v>
      </c>
      <c r="T200" s="15" t="n">
        <f aca="false">O200-MIN(O200,MAX(0,G200-SUMPRODUCT(($M$136:$Q$136&lt;O$136)*M200:Q200)))</f>
        <v>0</v>
      </c>
      <c r="U200" s="15" t="n">
        <f aca="false">P200-MIN(P200,MAX(0,G200-SUMPRODUCT(($M$136:$Q$136&lt;P$136)*M200:Q200)))</f>
        <v>0</v>
      </c>
      <c r="V200" s="15" t="n">
        <f aca="false">Q200-MIN(Q200,MAX(0,G200-SUMPRODUCT(($M$136:$Q$136&lt;Q$136)*M200:Q200)))</f>
        <v>0</v>
      </c>
      <c r="W200" s="15" t="n">
        <f aca="false">(R199*'1. Your Debts'!$C$5+S199*'1. Your Debts'!$C$6+T199*'1. Your Debts'!$C$7+U199*'1. Your Debts'!$C$8+V199*'1. Your Debts'!$C$9)/12</f>
        <v>0</v>
      </c>
      <c r="X200" s="15" t="n">
        <f aca="false">Y199+W200+D200-Y200</f>
        <v>0</v>
      </c>
      <c r="Y200" s="15" t="n">
        <f aca="false">SUM(R200:V200)</f>
        <v>0</v>
      </c>
    </row>
    <row r="201" customFormat="false" ht="15" hidden="false" customHeight="false" outlineLevel="0" collapsed="false">
      <c r="A201" s="10" t="n">
        <v>63</v>
      </c>
      <c r="B201" s="15" t="n">
        <f aca="false">F200</f>
        <v>1000</v>
      </c>
      <c r="C201" s="15" t="n">
        <f aca="false">IF(A201=$D$134,MIN(B201,$B$134),0)</f>
        <v>0</v>
      </c>
      <c r="D201" s="15" t="n">
        <f aca="false">IF(A201=$D$134,$B$134-C201,0)</f>
        <v>0</v>
      </c>
      <c r="E201" s="15" t="n">
        <f aca="false">MIN($H$134,MAX(0,$F$134-(B201-C201)),$J$134)</f>
        <v>0</v>
      </c>
      <c r="F201" s="15" t="n">
        <f aca="false">B201-C201+E201</f>
        <v>1000</v>
      </c>
      <c r="G201" s="15" t="n">
        <f aca="false">$J$134-E201</f>
        <v>250</v>
      </c>
      <c r="H201" s="15" t="n">
        <f aca="false">R200*(1+'1. Your Debts'!$C$5/12)+IF($L$134=1,D201,0)</f>
        <v>0</v>
      </c>
      <c r="I201" s="15" t="n">
        <f aca="false">S200*(1+'1. Your Debts'!$C$6/12)+IF($L$134=2,D201,0)</f>
        <v>0</v>
      </c>
      <c r="J201" s="15" t="n">
        <f aca="false">T200*(1+'1. Your Debts'!$C$7/12)+IF($L$134=3,D201,0)</f>
        <v>0</v>
      </c>
      <c r="K201" s="15" t="n">
        <f aca="false">U200*(1+'1. Your Debts'!$C$8/12)+IF($L$134=4,D201,0)</f>
        <v>0</v>
      </c>
      <c r="L201" s="15" t="n">
        <f aca="false">V200*(1+'1. Your Debts'!$C$9/12)+IF($L$134=5,D201,0)</f>
        <v>0</v>
      </c>
      <c r="M201" s="15" t="n">
        <f aca="false">MAX(0,H201-IF('1. Your Debts'!$F$5&gt;0,MIN('1. Your Debts'!$F$5,H201),MIN(MAX(H201*'1. Your Debts'!$D$5,'1. Your Debts'!$E$5),H201)))</f>
        <v>0</v>
      </c>
      <c r="N201" s="15" t="n">
        <f aca="false">MAX(0,I201-IF('1. Your Debts'!$F$6&gt;0,MIN('1. Your Debts'!$F$6,I201),MIN(MAX(I201*'1. Your Debts'!$D$6,'1. Your Debts'!$E$6),I201)))</f>
        <v>0</v>
      </c>
      <c r="O201" s="15" t="n">
        <f aca="false">MAX(0,J201-IF('1. Your Debts'!$F$7&gt;0,MIN('1. Your Debts'!$F$7,J201),MIN(MAX(J201*'1. Your Debts'!$D$7,'1. Your Debts'!$E$7),J201)))</f>
        <v>0</v>
      </c>
      <c r="P201" s="15" t="n">
        <f aca="false">MAX(0,K201-IF('1. Your Debts'!$F$8&gt;0,MIN('1. Your Debts'!$F$8,K201),MIN(MAX(K201*'1. Your Debts'!$D$8,'1. Your Debts'!$E$8),K201)))</f>
        <v>0</v>
      </c>
      <c r="Q201" s="15" t="n">
        <f aca="false">MAX(0,L201-IF('1. Your Debts'!$F$9&gt;0,MIN('1. Your Debts'!$F$9,L201),MIN(MAX(L201*'1. Your Debts'!$D$9,'1. Your Debts'!$E$9),L201)))</f>
        <v>0</v>
      </c>
      <c r="R201" s="15" t="n">
        <f aca="false">M201-MIN(M201,MAX(0,G201-SUMPRODUCT(($M$136:$Q$136&lt;M$136)*M201:Q201)))</f>
        <v>0</v>
      </c>
      <c r="S201" s="15" t="n">
        <f aca="false">N201-MIN(N201,MAX(0,G201-SUMPRODUCT(($M$136:$Q$136&lt;N$136)*M201:Q201)))</f>
        <v>0</v>
      </c>
      <c r="T201" s="15" t="n">
        <f aca="false">O201-MIN(O201,MAX(0,G201-SUMPRODUCT(($M$136:$Q$136&lt;O$136)*M201:Q201)))</f>
        <v>0</v>
      </c>
      <c r="U201" s="15" t="n">
        <f aca="false">P201-MIN(P201,MAX(0,G201-SUMPRODUCT(($M$136:$Q$136&lt;P$136)*M201:Q201)))</f>
        <v>0</v>
      </c>
      <c r="V201" s="15" t="n">
        <f aca="false">Q201-MIN(Q201,MAX(0,G201-SUMPRODUCT(($M$136:$Q$136&lt;Q$136)*M201:Q201)))</f>
        <v>0</v>
      </c>
      <c r="W201" s="15" t="n">
        <f aca="false">(R200*'1. Your Debts'!$C$5+S200*'1. Your Debts'!$C$6+T200*'1. Your Debts'!$C$7+U200*'1. Your Debts'!$C$8+V200*'1. Your Debts'!$C$9)/12</f>
        <v>0</v>
      </c>
      <c r="X201" s="15" t="n">
        <f aca="false">Y200+W201+D201-Y201</f>
        <v>0</v>
      </c>
      <c r="Y201" s="15" t="n">
        <f aca="false">SUM(R201:V201)</f>
        <v>0</v>
      </c>
    </row>
    <row r="202" customFormat="false" ht="15" hidden="false" customHeight="false" outlineLevel="0" collapsed="false">
      <c r="A202" s="10" t="n">
        <v>64</v>
      </c>
      <c r="B202" s="15" t="n">
        <f aca="false">F201</f>
        <v>1000</v>
      </c>
      <c r="C202" s="15" t="n">
        <f aca="false">IF(A202=$D$134,MIN(B202,$B$134),0)</f>
        <v>0</v>
      </c>
      <c r="D202" s="15" t="n">
        <f aca="false">IF(A202=$D$134,$B$134-C202,0)</f>
        <v>0</v>
      </c>
      <c r="E202" s="15" t="n">
        <f aca="false">MIN($H$134,MAX(0,$F$134-(B202-C202)),$J$134)</f>
        <v>0</v>
      </c>
      <c r="F202" s="15" t="n">
        <f aca="false">B202-C202+E202</f>
        <v>1000</v>
      </c>
      <c r="G202" s="15" t="n">
        <f aca="false">$J$134-E202</f>
        <v>250</v>
      </c>
      <c r="H202" s="15" t="n">
        <f aca="false">R201*(1+'1. Your Debts'!$C$5/12)+IF($L$134=1,D202,0)</f>
        <v>0</v>
      </c>
      <c r="I202" s="15" t="n">
        <f aca="false">S201*(1+'1. Your Debts'!$C$6/12)+IF($L$134=2,D202,0)</f>
        <v>0</v>
      </c>
      <c r="J202" s="15" t="n">
        <f aca="false">T201*(1+'1. Your Debts'!$C$7/12)+IF($L$134=3,D202,0)</f>
        <v>0</v>
      </c>
      <c r="K202" s="15" t="n">
        <f aca="false">U201*(1+'1. Your Debts'!$C$8/12)+IF($L$134=4,D202,0)</f>
        <v>0</v>
      </c>
      <c r="L202" s="15" t="n">
        <f aca="false">V201*(1+'1. Your Debts'!$C$9/12)+IF($L$134=5,D202,0)</f>
        <v>0</v>
      </c>
      <c r="M202" s="15" t="n">
        <f aca="false">MAX(0,H202-IF('1. Your Debts'!$F$5&gt;0,MIN('1. Your Debts'!$F$5,H202),MIN(MAX(H202*'1. Your Debts'!$D$5,'1. Your Debts'!$E$5),H202)))</f>
        <v>0</v>
      </c>
      <c r="N202" s="15" t="n">
        <f aca="false">MAX(0,I202-IF('1. Your Debts'!$F$6&gt;0,MIN('1. Your Debts'!$F$6,I202),MIN(MAX(I202*'1. Your Debts'!$D$6,'1. Your Debts'!$E$6),I202)))</f>
        <v>0</v>
      </c>
      <c r="O202" s="15" t="n">
        <f aca="false">MAX(0,J202-IF('1. Your Debts'!$F$7&gt;0,MIN('1. Your Debts'!$F$7,J202),MIN(MAX(J202*'1. Your Debts'!$D$7,'1. Your Debts'!$E$7),J202)))</f>
        <v>0</v>
      </c>
      <c r="P202" s="15" t="n">
        <f aca="false">MAX(0,K202-IF('1. Your Debts'!$F$8&gt;0,MIN('1. Your Debts'!$F$8,K202),MIN(MAX(K202*'1. Your Debts'!$D$8,'1. Your Debts'!$E$8),K202)))</f>
        <v>0</v>
      </c>
      <c r="Q202" s="15" t="n">
        <f aca="false">MAX(0,L202-IF('1. Your Debts'!$F$9&gt;0,MIN('1. Your Debts'!$F$9,L202),MIN(MAX(L202*'1. Your Debts'!$D$9,'1. Your Debts'!$E$9),L202)))</f>
        <v>0</v>
      </c>
      <c r="R202" s="15" t="n">
        <f aca="false">M202-MIN(M202,MAX(0,G202-SUMPRODUCT(($M$136:$Q$136&lt;M$136)*M202:Q202)))</f>
        <v>0</v>
      </c>
      <c r="S202" s="15" t="n">
        <f aca="false">N202-MIN(N202,MAX(0,G202-SUMPRODUCT(($M$136:$Q$136&lt;N$136)*M202:Q202)))</f>
        <v>0</v>
      </c>
      <c r="T202" s="15" t="n">
        <f aca="false">O202-MIN(O202,MAX(0,G202-SUMPRODUCT(($M$136:$Q$136&lt;O$136)*M202:Q202)))</f>
        <v>0</v>
      </c>
      <c r="U202" s="15" t="n">
        <f aca="false">P202-MIN(P202,MAX(0,G202-SUMPRODUCT(($M$136:$Q$136&lt;P$136)*M202:Q202)))</f>
        <v>0</v>
      </c>
      <c r="V202" s="15" t="n">
        <f aca="false">Q202-MIN(Q202,MAX(0,G202-SUMPRODUCT(($M$136:$Q$136&lt;Q$136)*M202:Q202)))</f>
        <v>0</v>
      </c>
      <c r="W202" s="15" t="n">
        <f aca="false">(R201*'1. Your Debts'!$C$5+S201*'1. Your Debts'!$C$6+T201*'1. Your Debts'!$C$7+U201*'1. Your Debts'!$C$8+V201*'1. Your Debts'!$C$9)/12</f>
        <v>0</v>
      </c>
      <c r="X202" s="15" t="n">
        <f aca="false">Y201+W202+D202-Y202</f>
        <v>0</v>
      </c>
      <c r="Y202" s="15" t="n">
        <f aca="false">SUM(R202:V202)</f>
        <v>0</v>
      </c>
    </row>
    <row r="203" customFormat="false" ht="15" hidden="false" customHeight="false" outlineLevel="0" collapsed="false">
      <c r="A203" s="10" t="n">
        <v>65</v>
      </c>
      <c r="B203" s="15" t="n">
        <f aca="false">F202</f>
        <v>1000</v>
      </c>
      <c r="C203" s="15" t="n">
        <f aca="false">IF(A203=$D$134,MIN(B203,$B$134),0)</f>
        <v>0</v>
      </c>
      <c r="D203" s="15" t="n">
        <f aca="false">IF(A203=$D$134,$B$134-C203,0)</f>
        <v>0</v>
      </c>
      <c r="E203" s="15" t="n">
        <f aca="false">MIN($H$134,MAX(0,$F$134-(B203-C203)),$J$134)</f>
        <v>0</v>
      </c>
      <c r="F203" s="15" t="n">
        <f aca="false">B203-C203+E203</f>
        <v>1000</v>
      </c>
      <c r="G203" s="15" t="n">
        <f aca="false">$J$134-E203</f>
        <v>250</v>
      </c>
      <c r="H203" s="15" t="n">
        <f aca="false">R202*(1+'1. Your Debts'!$C$5/12)+IF($L$134=1,D203,0)</f>
        <v>0</v>
      </c>
      <c r="I203" s="15" t="n">
        <f aca="false">S202*(1+'1. Your Debts'!$C$6/12)+IF($L$134=2,D203,0)</f>
        <v>0</v>
      </c>
      <c r="J203" s="15" t="n">
        <f aca="false">T202*(1+'1. Your Debts'!$C$7/12)+IF($L$134=3,D203,0)</f>
        <v>0</v>
      </c>
      <c r="K203" s="15" t="n">
        <f aca="false">U202*(1+'1. Your Debts'!$C$8/12)+IF($L$134=4,D203,0)</f>
        <v>0</v>
      </c>
      <c r="L203" s="15" t="n">
        <f aca="false">V202*(1+'1. Your Debts'!$C$9/12)+IF($L$134=5,D203,0)</f>
        <v>0</v>
      </c>
      <c r="M203" s="15" t="n">
        <f aca="false">MAX(0,H203-IF('1. Your Debts'!$F$5&gt;0,MIN('1. Your Debts'!$F$5,H203),MIN(MAX(H203*'1. Your Debts'!$D$5,'1. Your Debts'!$E$5),H203)))</f>
        <v>0</v>
      </c>
      <c r="N203" s="15" t="n">
        <f aca="false">MAX(0,I203-IF('1. Your Debts'!$F$6&gt;0,MIN('1. Your Debts'!$F$6,I203),MIN(MAX(I203*'1. Your Debts'!$D$6,'1. Your Debts'!$E$6),I203)))</f>
        <v>0</v>
      </c>
      <c r="O203" s="15" t="n">
        <f aca="false">MAX(0,J203-IF('1. Your Debts'!$F$7&gt;0,MIN('1. Your Debts'!$F$7,J203),MIN(MAX(J203*'1. Your Debts'!$D$7,'1. Your Debts'!$E$7),J203)))</f>
        <v>0</v>
      </c>
      <c r="P203" s="15" t="n">
        <f aca="false">MAX(0,K203-IF('1. Your Debts'!$F$8&gt;0,MIN('1. Your Debts'!$F$8,K203),MIN(MAX(K203*'1. Your Debts'!$D$8,'1. Your Debts'!$E$8),K203)))</f>
        <v>0</v>
      </c>
      <c r="Q203" s="15" t="n">
        <f aca="false">MAX(0,L203-IF('1. Your Debts'!$F$9&gt;0,MIN('1. Your Debts'!$F$9,L203),MIN(MAX(L203*'1. Your Debts'!$D$9,'1. Your Debts'!$E$9),L203)))</f>
        <v>0</v>
      </c>
      <c r="R203" s="15" t="n">
        <f aca="false">M203-MIN(M203,MAX(0,G203-SUMPRODUCT(($M$136:$Q$136&lt;M$136)*M203:Q203)))</f>
        <v>0</v>
      </c>
      <c r="S203" s="15" t="n">
        <f aca="false">N203-MIN(N203,MAX(0,G203-SUMPRODUCT(($M$136:$Q$136&lt;N$136)*M203:Q203)))</f>
        <v>0</v>
      </c>
      <c r="T203" s="15" t="n">
        <f aca="false">O203-MIN(O203,MAX(0,G203-SUMPRODUCT(($M$136:$Q$136&lt;O$136)*M203:Q203)))</f>
        <v>0</v>
      </c>
      <c r="U203" s="15" t="n">
        <f aca="false">P203-MIN(P203,MAX(0,G203-SUMPRODUCT(($M$136:$Q$136&lt;P$136)*M203:Q203)))</f>
        <v>0</v>
      </c>
      <c r="V203" s="15" t="n">
        <f aca="false">Q203-MIN(Q203,MAX(0,G203-SUMPRODUCT(($M$136:$Q$136&lt;Q$136)*M203:Q203)))</f>
        <v>0</v>
      </c>
      <c r="W203" s="15" t="n">
        <f aca="false">(R202*'1. Your Debts'!$C$5+S202*'1. Your Debts'!$C$6+T202*'1. Your Debts'!$C$7+U202*'1. Your Debts'!$C$8+V202*'1. Your Debts'!$C$9)/12</f>
        <v>0</v>
      </c>
      <c r="X203" s="15" t="n">
        <f aca="false">Y202+W203+D203-Y203</f>
        <v>0</v>
      </c>
      <c r="Y203" s="15" t="n">
        <f aca="false">SUM(R203:V203)</f>
        <v>0</v>
      </c>
    </row>
    <row r="204" customFormat="false" ht="15" hidden="false" customHeight="false" outlineLevel="0" collapsed="false">
      <c r="A204" s="10" t="n">
        <v>66</v>
      </c>
      <c r="B204" s="15" t="n">
        <f aca="false">F203</f>
        <v>1000</v>
      </c>
      <c r="C204" s="15" t="n">
        <f aca="false">IF(A204=$D$134,MIN(B204,$B$134),0)</f>
        <v>0</v>
      </c>
      <c r="D204" s="15" t="n">
        <f aca="false">IF(A204=$D$134,$B$134-C204,0)</f>
        <v>0</v>
      </c>
      <c r="E204" s="15" t="n">
        <f aca="false">MIN($H$134,MAX(0,$F$134-(B204-C204)),$J$134)</f>
        <v>0</v>
      </c>
      <c r="F204" s="15" t="n">
        <f aca="false">B204-C204+E204</f>
        <v>1000</v>
      </c>
      <c r="G204" s="15" t="n">
        <f aca="false">$J$134-E204</f>
        <v>250</v>
      </c>
      <c r="H204" s="15" t="n">
        <f aca="false">R203*(1+'1. Your Debts'!$C$5/12)+IF($L$134=1,D204,0)</f>
        <v>0</v>
      </c>
      <c r="I204" s="15" t="n">
        <f aca="false">S203*(1+'1. Your Debts'!$C$6/12)+IF($L$134=2,D204,0)</f>
        <v>0</v>
      </c>
      <c r="J204" s="15" t="n">
        <f aca="false">T203*(1+'1. Your Debts'!$C$7/12)+IF($L$134=3,D204,0)</f>
        <v>0</v>
      </c>
      <c r="K204" s="15" t="n">
        <f aca="false">U203*(1+'1. Your Debts'!$C$8/12)+IF($L$134=4,D204,0)</f>
        <v>0</v>
      </c>
      <c r="L204" s="15" t="n">
        <f aca="false">V203*(1+'1. Your Debts'!$C$9/12)+IF($L$134=5,D204,0)</f>
        <v>0</v>
      </c>
      <c r="M204" s="15" t="n">
        <f aca="false">MAX(0,H204-IF('1. Your Debts'!$F$5&gt;0,MIN('1. Your Debts'!$F$5,H204),MIN(MAX(H204*'1. Your Debts'!$D$5,'1. Your Debts'!$E$5),H204)))</f>
        <v>0</v>
      </c>
      <c r="N204" s="15" t="n">
        <f aca="false">MAX(0,I204-IF('1. Your Debts'!$F$6&gt;0,MIN('1. Your Debts'!$F$6,I204),MIN(MAX(I204*'1. Your Debts'!$D$6,'1. Your Debts'!$E$6),I204)))</f>
        <v>0</v>
      </c>
      <c r="O204" s="15" t="n">
        <f aca="false">MAX(0,J204-IF('1. Your Debts'!$F$7&gt;0,MIN('1. Your Debts'!$F$7,J204),MIN(MAX(J204*'1. Your Debts'!$D$7,'1. Your Debts'!$E$7),J204)))</f>
        <v>0</v>
      </c>
      <c r="P204" s="15" t="n">
        <f aca="false">MAX(0,K204-IF('1. Your Debts'!$F$8&gt;0,MIN('1. Your Debts'!$F$8,K204),MIN(MAX(K204*'1. Your Debts'!$D$8,'1. Your Debts'!$E$8),K204)))</f>
        <v>0</v>
      </c>
      <c r="Q204" s="15" t="n">
        <f aca="false">MAX(0,L204-IF('1. Your Debts'!$F$9&gt;0,MIN('1. Your Debts'!$F$9,L204),MIN(MAX(L204*'1. Your Debts'!$D$9,'1. Your Debts'!$E$9),L204)))</f>
        <v>0</v>
      </c>
      <c r="R204" s="15" t="n">
        <f aca="false">M204-MIN(M204,MAX(0,G204-SUMPRODUCT(($M$136:$Q$136&lt;M$136)*M204:Q204)))</f>
        <v>0</v>
      </c>
      <c r="S204" s="15" t="n">
        <f aca="false">N204-MIN(N204,MAX(0,G204-SUMPRODUCT(($M$136:$Q$136&lt;N$136)*M204:Q204)))</f>
        <v>0</v>
      </c>
      <c r="T204" s="15" t="n">
        <f aca="false">O204-MIN(O204,MAX(0,G204-SUMPRODUCT(($M$136:$Q$136&lt;O$136)*M204:Q204)))</f>
        <v>0</v>
      </c>
      <c r="U204" s="15" t="n">
        <f aca="false">P204-MIN(P204,MAX(0,G204-SUMPRODUCT(($M$136:$Q$136&lt;P$136)*M204:Q204)))</f>
        <v>0</v>
      </c>
      <c r="V204" s="15" t="n">
        <f aca="false">Q204-MIN(Q204,MAX(0,G204-SUMPRODUCT(($M$136:$Q$136&lt;Q$136)*M204:Q204)))</f>
        <v>0</v>
      </c>
      <c r="W204" s="15" t="n">
        <f aca="false">(R203*'1. Your Debts'!$C$5+S203*'1. Your Debts'!$C$6+T203*'1. Your Debts'!$C$7+U203*'1. Your Debts'!$C$8+V203*'1. Your Debts'!$C$9)/12</f>
        <v>0</v>
      </c>
      <c r="X204" s="15" t="n">
        <f aca="false">Y203+W204+D204-Y204</f>
        <v>0</v>
      </c>
      <c r="Y204" s="15" t="n">
        <f aca="false">SUM(R204:V204)</f>
        <v>0</v>
      </c>
    </row>
    <row r="205" customFormat="false" ht="15" hidden="false" customHeight="false" outlineLevel="0" collapsed="false">
      <c r="A205" s="10" t="n">
        <v>67</v>
      </c>
      <c r="B205" s="15" t="n">
        <f aca="false">F204</f>
        <v>1000</v>
      </c>
      <c r="C205" s="15" t="n">
        <f aca="false">IF(A205=$D$134,MIN(B205,$B$134),0)</f>
        <v>0</v>
      </c>
      <c r="D205" s="15" t="n">
        <f aca="false">IF(A205=$D$134,$B$134-C205,0)</f>
        <v>0</v>
      </c>
      <c r="E205" s="15" t="n">
        <f aca="false">MIN($H$134,MAX(0,$F$134-(B205-C205)),$J$134)</f>
        <v>0</v>
      </c>
      <c r="F205" s="15" t="n">
        <f aca="false">B205-C205+E205</f>
        <v>1000</v>
      </c>
      <c r="G205" s="15" t="n">
        <f aca="false">$J$134-E205</f>
        <v>250</v>
      </c>
      <c r="H205" s="15" t="n">
        <f aca="false">R204*(1+'1. Your Debts'!$C$5/12)+IF($L$134=1,D205,0)</f>
        <v>0</v>
      </c>
      <c r="I205" s="15" t="n">
        <f aca="false">S204*(1+'1. Your Debts'!$C$6/12)+IF($L$134=2,D205,0)</f>
        <v>0</v>
      </c>
      <c r="J205" s="15" t="n">
        <f aca="false">T204*(1+'1. Your Debts'!$C$7/12)+IF($L$134=3,D205,0)</f>
        <v>0</v>
      </c>
      <c r="K205" s="15" t="n">
        <f aca="false">U204*(1+'1. Your Debts'!$C$8/12)+IF($L$134=4,D205,0)</f>
        <v>0</v>
      </c>
      <c r="L205" s="15" t="n">
        <f aca="false">V204*(1+'1. Your Debts'!$C$9/12)+IF($L$134=5,D205,0)</f>
        <v>0</v>
      </c>
      <c r="M205" s="15" t="n">
        <f aca="false">MAX(0,H205-IF('1. Your Debts'!$F$5&gt;0,MIN('1. Your Debts'!$F$5,H205),MIN(MAX(H205*'1. Your Debts'!$D$5,'1. Your Debts'!$E$5),H205)))</f>
        <v>0</v>
      </c>
      <c r="N205" s="15" t="n">
        <f aca="false">MAX(0,I205-IF('1. Your Debts'!$F$6&gt;0,MIN('1. Your Debts'!$F$6,I205),MIN(MAX(I205*'1. Your Debts'!$D$6,'1. Your Debts'!$E$6),I205)))</f>
        <v>0</v>
      </c>
      <c r="O205" s="15" t="n">
        <f aca="false">MAX(0,J205-IF('1. Your Debts'!$F$7&gt;0,MIN('1. Your Debts'!$F$7,J205),MIN(MAX(J205*'1. Your Debts'!$D$7,'1. Your Debts'!$E$7),J205)))</f>
        <v>0</v>
      </c>
      <c r="P205" s="15" t="n">
        <f aca="false">MAX(0,K205-IF('1. Your Debts'!$F$8&gt;0,MIN('1. Your Debts'!$F$8,K205),MIN(MAX(K205*'1. Your Debts'!$D$8,'1. Your Debts'!$E$8),K205)))</f>
        <v>0</v>
      </c>
      <c r="Q205" s="15" t="n">
        <f aca="false">MAX(0,L205-IF('1. Your Debts'!$F$9&gt;0,MIN('1. Your Debts'!$F$9,L205),MIN(MAX(L205*'1. Your Debts'!$D$9,'1. Your Debts'!$E$9),L205)))</f>
        <v>0</v>
      </c>
      <c r="R205" s="15" t="n">
        <f aca="false">M205-MIN(M205,MAX(0,G205-SUMPRODUCT(($M$136:$Q$136&lt;M$136)*M205:Q205)))</f>
        <v>0</v>
      </c>
      <c r="S205" s="15" t="n">
        <f aca="false">N205-MIN(N205,MAX(0,G205-SUMPRODUCT(($M$136:$Q$136&lt;N$136)*M205:Q205)))</f>
        <v>0</v>
      </c>
      <c r="T205" s="15" t="n">
        <f aca="false">O205-MIN(O205,MAX(0,G205-SUMPRODUCT(($M$136:$Q$136&lt;O$136)*M205:Q205)))</f>
        <v>0</v>
      </c>
      <c r="U205" s="15" t="n">
        <f aca="false">P205-MIN(P205,MAX(0,G205-SUMPRODUCT(($M$136:$Q$136&lt;P$136)*M205:Q205)))</f>
        <v>0</v>
      </c>
      <c r="V205" s="15" t="n">
        <f aca="false">Q205-MIN(Q205,MAX(0,G205-SUMPRODUCT(($M$136:$Q$136&lt;Q$136)*M205:Q205)))</f>
        <v>0</v>
      </c>
      <c r="W205" s="15" t="n">
        <f aca="false">(R204*'1. Your Debts'!$C$5+S204*'1. Your Debts'!$C$6+T204*'1. Your Debts'!$C$7+U204*'1. Your Debts'!$C$8+V204*'1. Your Debts'!$C$9)/12</f>
        <v>0</v>
      </c>
      <c r="X205" s="15" t="n">
        <f aca="false">Y204+W205+D205-Y205</f>
        <v>0</v>
      </c>
      <c r="Y205" s="15" t="n">
        <f aca="false">SUM(R205:V205)</f>
        <v>0</v>
      </c>
    </row>
    <row r="206" customFormat="false" ht="15" hidden="false" customHeight="false" outlineLevel="0" collapsed="false">
      <c r="A206" s="10" t="n">
        <v>68</v>
      </c>
      <c r="B206" s="15" t="n">
        <f aca="false">F205</f>
        <v>1000</v>
      </c>
      <c r="C206" s="15" t="n">
        <f aca="false">IF(A206=$D$134,MIN(B206,$B$134),0)</f>
        <v>0</v>
      </c>
      <c r="D206" s="15" t="n">
        <f aca="false">IF(A206=$D$134,$B$134-C206,0)</f>
        <v>0</v>
      </c>
      <c r="E206" s="15" t="n">
        <f aca="false">MIN($H$134,MAX(0,$F$134-(B206-C206)),$J$134)</f>
        <v>0</v>
      </c>
      <c r="F206" s="15" t="n">
        <f aca="false">B206-C206+E206</f>
        <v>1000</v>
      </c>
      <c r="G206" s="15" t="n">
        <f aca="false">$J$134-E206</f>
        <v>250</v>
      </c>
      <c r="H206" s="15" t="n">
        <f aca="false">R205*(1+'1. Your Debts'!$C$5/12)+IF($L$134=1,D206,0)</f>
        <v>0</v>
      </c>
      <c r="I206" s="15" t="n">
        <f aca="false">S205*(1+'1. Your Debts'!$C$6/12)+IF($L$134=2,D206,0)</f>
        <v>0</v>
      </c>
      <c r="J206" s="15" t="n">
        <f aca="false">T205*(1+'1. Your Debts'!$C$7/12)+IF($L$134=3,D206,0)</f>
        <v>0</v>
      </c>
      <c r="K206" s="15" t="n">
        <f aca="false">U205*(1+'1. Your Debts'!$C$8/12)+IF($L$134=4,D206,0)</f>
        <v>0</v>
      </c>
      <c r="L206" s="15" t="n">
        <f aca="false">V205*(1+'1. Your Debts'!$C$9/12)+IF($L$134=5,D206,0)</f>
        <v>0</v>
      </c>
      <c r="M206" s="15" t="n">
        <f aca="false">MAX(0,H206-IF('1. Your Debts'!$F$5&gt;0,MIN('1. Your Debts'!$F$5,H206),MIN(MAX(H206*'1. Your Debts'!$D$5,'1. Your Debts'!$E$5),H206)))</f>
        <v>0</v>
      </c>
      <c r="N206" s="15" t="n">
        <f aca="false">MAX(0,I206-IF('1. Your Debts'!$F$6&gt;0,MIN('1. Your Debts'!$F$6,I206),MIN(MAX(I206*'1. Your Debts'!$D$6,'1. Your Debts'!$E$6),I206)))</f>
        <v>0</v>
      </c>
      <c r="O206" s="15" t="n">
        <f aca="false">MAX(0,J206-IF('1. Your Debts'!$F$7&gt;0,MIN('1. Your Debts'!$F$7,J206),MIN(MAX(J206*'1. Your Debts'!$D$7,'1. Your Debts'!$E$7),J206)))</f>
        <v>0</v>
      </c>
      <c r="P206" s="15" t="n">
        <f aca="false">MAX(0,K206-IF('1. Your Debts'!$F$8&gt;0,MIN('1. Your Debts'!$F$8,K206),MIN(MAX(K206*'1. Your Debts'!$D$8,'1. Your Debts'!$E$8),K206)))</f>
        <v>0</v>
      </c>
      <c r="Q206" s="15" t="n">
        <f aca="false">MAX(0,L206-IF('1. Your Debts'!$F$9&gt;0,MIN('1. Your Debts'!$F$9,L206),MIN(MAX(L206*'1. Your Debts'!$D$9,'1. Your Debts'!$E$9),L206)))</f>
        <v>0</v>
      </c>
      <c r="R206" s="15" t="n">
        <f aca="false">M206-MIN(M206,MAX(0,G206-SUMPRODUCT(($M$136:$Q$136&lt;M$136)*M206:Q206)))</f>
        <v>0</v>
      </c>
      <c r="S206" s="15" t="n">
        <f aca="false">N206-MIN(N206,MAX(0,G206-SUMPRODUCT(($M$136:$Q$136&lt;N$136)*M206:Q206)))</f>
        <v>0</v>
      </c>
      <c r="T206" s="15" t="n">
        <f aca="false">O206-MIN(O206,MAX(0,G206-SUMPRODUCT(($M$136:$Q$136&lt;O$136)*M206:Q206)))</f>
        <v>0</v>
      </c>
      <c r="U206" s="15" t="n">
        <f aca="false">P206-MIN(P206,MAX(0,G206-SUMPRODUCT(($M$136:$Q$136&lt;P$136)*M206:Q206)))</f>
        <v>0</v>
      </c>
      <c r="V206" s="15" t="n">
        <f aca="false">Q206-MIN(Q206,MAX(0,G206-SUMPRODUCT(($M$136:$Q$136&lt;Q$136)*M206:Q206)))</f>
        <v>0</v>
      </c>
      <c r="W206" s="15" t="n">
        <f aca="false">(R205*'1. Your Debts'!$C$5+S205*'1. Your Debts'!$C$6+T205*'1. Your Debts'!$C$7+U205*'1. Your Debts'!$C$8+V205*'1. Your Debts'!$C$9)/12</f>
        <v>0</v>
      </c>
      <c r="X206" s="15" t="n">
        <f aca="false">Y205+W206+D206-Y206</f>
        <v>0</v>
      </c>
      <c r="Y206" s="15" t="n">
        <f aca="false">SUM(R206:V206)</f>
        <v>0</v>
      </c>
    </row>
    <row r="207" customFormat="false" ht="15" hidden="false" customHeight="false" outlineLevel="0" collapsed="false">
      <c r="A207" s="10" t="n">
        <v>69</v>
      </c>
      <c r="B207" s="15" t="n">
        <f aca="false">F206</f>
        <v>1000</v>
      </c>
      <c r="C207" s="15" t="n">
        <f aca="false">IF(A207=$D$134,MIN(B207,$B$134),0)</f>
        <v>0</v>
      </c>
      <c r="D207" s="15" t="n">
        <f aca="false">IF(A207=$D$134,$B$134-C207,0)</f>
        <v>0</v>
      </c>
      <c r="E207" s="15" t="n">
        <f aca="false">MIN($H$134,MAX(0,$F$134-(B207-C207)),$J$134)</f>
        <v>0</v>
      </c>
      <c r="F207" s="15" t="n">
        <f aca="false">B207-C207+E207</f>
        <v>1000</v>
      </c>
      <c r="G207" s="15" t="n">
        <f aca="false">$J$134-E207</f>
        <v>250</v>
      </c>
      <c r="H207" s="15" t="n">
        <f aca="false">R206*(1+'1. Your Debts'!$C$5/12)+IF($L$134=1,D207,0)</f>
        <v>0</v>
      </c>
      <c r="I207" s="15" t="n">
        <f aca="false">S206*(1+'1. Your Debts'!$C$6/12)+IF($L$134=2,D207,0)</f>
        <v>0</v>
      </c>
      <c r="J207" s="15" t="n">
        <f aca="false">T206*(1+'1. Your Debts'!$C$7/12)+IF($L$134=3,D207,0)</f>
        <v>0</v>
      </c>
      <c r="K207" s="15" t="n">
        <f aca="false">U206*(1+'1. Your Debts'!$C$8/12)+IF($L$134=4,D207,0)</f>
        <v>0</v>
      </c>
      <c r="L207" s="15" t="n">
        <f aca="false">V206*(1+'1. Your Debts'!$C$9/12)+IF($L$134=5,D207,0)</f>
        <v>0</v>
      </c>
      <c r="M207" s="15" t="n">
        <f aca="false">MAX(0,H207-IF('1. Your Debts'!$F$5&gt;0,MIN('1. Your Debts'!$F$5,H207),MIN(MAX(H207*'1. Your Debts'!$D$5,'1. Your Debts'!$E$5),H207)))</f>
        <v>0</v>
      </c>
      <c r="N207" s="15" t="n">
        <f aca="false">MAX(0,I207-IF('1. Your Debts'!$F$6&gt;0,MIN('1. Your Debts'!$F$6,I207),MIN(MAX(I207*'1. Your Debts'!$D$6,'1. Your Debts'!$E$6),I207)))</f>
        <v>0</v>
      </c>
      <c r="O207" s="15" t="n">
        <f aca="false">MAX(0,J207-IF('1. Your Debts'!$F$7&gt;0,MIN('1. Your Debts'!$F$7,J207),MIN(MAX(J207*'1. Your Debts'!$D$7,'1. Your Debts'!$E$7),J207)))</f>
        <v>0</v>
      </c>
      <c r="P207" s="15" t="n">
        <f aca="false">MAX(0,K207-IF('1. Your Debts'!$F$8&gt;0,MIN('1. Your Debts'!$F$8,K207),MIN(MAX(K207*'1. Your Debts'!$D$8,'1. Your Debts'!$E$8),K207)))</f>
        <v>0</v>
      </c>
      <c r="Q207" s="15" t="n">
        <f aca="false">MAX(0,L207-IF('1. Your Debts'!$F$9&gt;0,MIN('1. Your Debts'!$F$9,L207),MIN(MAX(L207*'1. Your Debts'!$D$9,'1. Your Debts'!$E$9),L207)))</f>
        <v>0</v>
      </c>
      <c r="R207" s="15" t="n">
        <f aca="false">M207-MIN(M207,MAX(0,G207-SUMPRODUCT(($M$136:$Q$136&lt;M$136)*M207:Q207)))</f>
        <v>0</v>
      </c>
      <c r="S207" s="15" t="n">
        <f aca="false">N207-MIN(N207,MAX(0,G207-SUMPRODUCT(($M$136:$Q$136&lt;N$136)*M207:Q207)))</f>
        <v>0</v>
      </c>
      <c r="T207" s="15" t="n">
        <f aca="false">O207-MIN(O207,MAX(0,G207-SUMPRODUCT(($M$136:$Q$136&lt;O$136)*M207:Q207)))</f>
        <v>0</v>
      </c>
      <c r="U207" s="15" t="n">
        <f aca="false">P207-MIN(P207,MAX(0,G207-SUMPRODUCT(($M$136:$Q$136&lt;P$136)*M207:Q207)))</f>
        <v>0</v>
      </c>
      <c r="V207" s="15" t="n">
        <f aca="false">Q207-MIN(Q207,MAX(0,G207-SUMPRODUCT(($M$136:$Q$136&lt;Q$136)*M207:Q207)))</f>
        <v>0</v>
      </c>
      <c r="W207" s="15" t="n">
        <f aca="false">(R206*'1. Your Debts'!$C$5+S206*'1. Your Debts'!$C$6+T206*'1. Your Debts'!$C$7+U206*'1. Your Debts'!$C$8+V206*'1. Your Debts'!$C$9)/12</f>
        <v>0</v>
      </c>
      <c r="X207" s="15" t="n">
        <f aca="false">Y206+W207+D207-Y207</f>
        <v>0</v>
      </c>
      <c r="Y207" s="15" t="n">
        <f aca="false">SUM(R207:V207)</f>
        <v>0</v>
      </c>
    </row>
    <row r="208" customFormat="false" ht="15" hidden="false" customHeight="false" outlineLevel="0" collapsed="false">
      <c r="A208" s="10" t="n">
        <v>70</v>
      </c>
      <c r="B208" s="15" t="n">
        <f aca="false">F207</f>
        <v>1000</v>
      </c>
      <c r="C208" s="15" t="n">
        <f aca="false">IF(A208=$D$134,MIN(B208,$B$134),0)</f>
        <v>0</v>
      </c>
      <c r="D208" s="15" t="n">
        <f aca="false">IF(A208=$D$134,$B$134-C208,0)</f>
        <v>0</v>
      </c>
      <c r="E208" s="15" t="n">
        <f aca="false">MIN($H$134,MAX(0,$F$134-(B208-C208)),$J$134)</f>
        <v>0</v>
      </c>
      <c r="F208" s="15" t="n">
        <f aca="false">B208-C208+E208</f>
        <v>1000</v>
      </c>
      <c r="G208" s="15" t="n">
        <f aca="false">$J$134-E208</f>
        <v>250</v>
      </c>
      <c r="H208" s="15" t="n">
        <f aca="false">R207*(1+'1. Your Debts'!$C$5/12)+IF($L$134=1,D208,0)</f>
        <v>0</v>
      </c>
      <c r="I208" s="15" t="n">
        <f aca="false">S207*(1+'1. Your Debts'!$C$6/12)+IF($L$134=2,D208,0)</f>
        <v>0</v>
      </c>
      <c r="J208" s="15" t="n">
        <f aca="false">T207*(1+'1. Your Debts'!$C$7/12)+IF($L$134=3,D208,0)</f>
        <v>0</v>
      </c>
      <c r="K208" s="15" t="n">
        <f aca="false">U207*(1+'1. Your Debts'!$C$8/12)+IF($L$134=4,D208,0)</f>
        <v>0</v>
      </c>
      <c r="L208" s="15" t="n">
        <f aca="false">V207*(1+'1. Your Debts'!$C$9/12)+IF($L$134=5,D208,0)</f>
        <v>0</v>
      </c>
      <c r="M208" s="15" t="n">
        <f aca="false">MAX(0,H208-IF('1. Your Debts'!$F$5&gt;0,MIN('1. Your Debts'!$F$5,H208),MIN(MAX(H208*'1. Your Debts'!$D$5,'1. Your Debts'!$E$5),H208)))</f>
        <v>0</v>
      </c>
      <c r="N208" s="15" t="n">
        <f aca="false">MAX(0,I208-IF('1. Your Debts'!$F$6&gt;0,MIN('1. Your Debts'!$F$6,I208),MIN(MAX(I208*'1. Your Debts'!$D$6,'1. Your Debts'!$E$6),I208)))</f>
        <v>0</v>
      </c>
      <c r="O208" s="15" t="n">
        <f aca="false">MAX(0,J208-IF('1. Your Debts'!$F$7&gt;0,MIN('1. Your Debts'!$F$7,J208),MIN(MAX(J208*'1. Your Debts'!$D$7,'1. Your Debts'!$E$7),J208)))</f>
        <v>0</v>
      </c>
      <c r="P208" s="15" t="n">
        <f aca="false">MAX(0,K208-IF('1. Your Debts'!$F$8&gt;0,MIN('1. Your Debts'!$F$8,K208),MIN(MAX(K208*'1. Your Debts'!$D$8,'1. Your Debts'!$E$8),K208)))</f>
        <v>0</v>
      </c>
      <c r="Q208" s="15" t="n">
        <f aca="false">MAX(0,L208-IF('1. Your Debts'!$F$9&gt;0,MIN('1. Your Debts'!$F$9,L208),MIN(MAX(L208*'1. Your Debts'!$D$9,'1. Your Debts'!$E$9),L208)))</f>
        <v>0</v>
      </c>
      <c r="R208" s="15" t="n">
        <f aca="false">M208-MIN(M208,MAX(0,G208-SUMPRODUCT(($M$136:$Q$136&lt;M$136)*M208:Q208)))</f>
        <v>0</v>
      </c>
      <c r="S208" s="15" t="n">
        <f aca="false">N208-MIN(N208,MAX(0,G208-SUMPRODUCT(($M$136:$Q$136&lt;N$136)*M208:Q208)))</f>
        <v>0</v>
      </c>
      <c r="T208" s="15" t="n">
        <f aca="false">O208-MIN(O208,MAX(0,G208-SUMPRODUCT(($M$136:$Q$136&lt;O$136)*M208:Q208)))</f>
        <v>0</v>
      </c>
      <c r="U208" s="15" t="n">
        <f aca="false">P208-MIN(P208,MAX(0,G208-SUMPRODUCT(($M$136:$Q$136&lt;P$136)*M208:Q208)))</f>
        <v>0</v>
      </c>
      <c r="V208" s="15" t="n">
        <f aca="false">Q208-MIN(Q208,MAX(0,G208-SUMPRODUCT(($M$136:$Q$136&lt;Q$136)*M208:Q208)))</f>
        <v>0</v>
      </c>
      <c r="W208" s="15" t="n">
        <f aca="false">(R207*'1. Your Debts'!$C$5+S207*'1. Your Debts'!$C$6+T207*'1. Your Debts'!$C$7+U207*'1. Your Debts'!$C$8+V207*'1. Your Debts'!$C$9)/12</f>
        <v>0</v>
      </c>
      <c r="X208" s="15" t="n">
        <f aca="false">Y207+W208+D208-Y208</f>
        <v>0</v>
      </c>
      <c r="Y208" s="15" t="n">
        <f aca="false">SUM(R208:V208)</f>
        <v>0</v>
      </c>
    </row>
    <row r="209" customFormat="false" ht="15" hidden="false" customHeight="false" outlineLevel="0" collapsed="false">
      <c r="A209" s="10" t="n">
        <v>71</v>
      </c>
      <c r="B209" s="15" t="n">
        <f aca="false">F208</f>
        <v>1000</v>
      </c>
      <c r="C209" s="15" t="n">
        <f aca="false">IF(A209=$D$134,MIN(B209,$B$134),0)</f>
        <v>0</v>
      </c>
      <c r="D209" s="15" t="n">
        <f aca="false">IF(A209=$D$134,$B$134-C209,0)</f>
        <v>0</v>
      </c>
      <c r="E209" s="15" t="n">
        <f aca="false">MIN($H$134,MAX(0,$F$134-(B209-C209)),$J$134)</f>
        <v>0</v>
      </c>
      <c r="F209" s="15" t="n">
        <f aca="false">B209-C209+E209</f>
        <v>1000</v>
      </c>
      <c r="G209" s="15" t="n">
        <f aca="false">$J$134-E209</f>
        <v>250</v>
      </c>
      <c r="H209" s="15" t="n">
        <f aca="false">R208*(1+'1. Your Debts'!$C$5/12)+IF($L$134=1,D209,0)</f>
        <v>0</v>
      </c>
      <c r="I209" s="15" t="n">
        <f aca="false">S208*(1+'1. Your Debts'!$C$6/12)+IF($L$134=2,D209,0)</f>
        <v>0</v>
      </c>
      <c r="J209" s="15" t="n">
        <f aca="false">T208*(1+'1. Your Debts'!$C$7/12)+IF($L$134=3,D209,0)</f>
        <v>0</v>
      </c>
      <c r="K209" s="15" t="n">
        <f aca="false">U208*(1+'1. Your Debts'!$C$8/12)+IF($L$134=4,D209,0)</f>
        <v>0</v>
      </c>
      <c r="L209" s="15" t="n">
        <f aca="false">V208*(1+'1. Your Debts'!$C$9/12)+IF($L$134=5,D209,0)</f>
        <v>0</v>
      </c>
      <c r="M209" s="15" t="n">
        <f aca="false">MAX(0,H209-IF('1. Your Debts'!$F$5&gt;0,MIN('1. Your Debts'!$F$5,H209),MIN(MAX(H209*'1. Your Debts'!$D$5,'1. Your Debts'!$E$5),H209)))</f>
        <v>0</v>
      </c>
      <c r="N209" s="15" t="n">
        <f aca="false">MAX(0,I209-IF('1. Your Debts'!$F$6&gt;0,MIN('1. Your Debts'!$F$6,I209),MIN(MAX(I209*'1. Your Debts'!$D$6,'1. Your Debts'!$E$6),I209)))</f>
        <v>0</v>
      </c>
      <c r="O209" s="15" t="n">
        <f aca="false">MAX(0,J209-IF('1. Your Debts'!$F$7&gt;0,MIN('1. Your Debts'!$F$7,J209),MIN(MAX(J209*'1. Your Debts'!$D$7,'1. Your Debts'!$E$7),J209)))</f>
        <v>0</v>
      </c>
      <c r="P209" s="15" t="n">
        <f aca="false">MAX(0,K209-IF('1. Your Debts'!$F$8&gt;0,MIN('1. Your Debts'!$F$8,K209),MIN(MAX(K209*'1. Your Debts'!$D$8,'1. Your Debts'!$E$8),K209)))</f>
        <v>0</v>
      </c>
      <c r="Q209" s="15" t="n">
        <f aca="false">MAX(0,L209-IF('1. Your Debts'!$F$9&gt;0,MIN('1. Your Debts'!$F$9,L209),MIN(MAX(L209*'1. Your Debts'!$D$9,'1. Your Debts'!$E$9),L209)))</f>
        <v>0</v>
      </c>
      <c r="R209" s="15" t="n">
        <f aca="false">M209-MIN(M209,MAX(0,G209-SUMPRODUCT(($M$136:$Q$136&lt;M$136)*M209:Q209)))</f>
        <v>0</v>
      </c>
      <c r="S209" s="15" t="n">
        <f aca="false">N209-MIN(N209,MAX(0,G209-SUMPRODUCT(($M$136:$Q$136&lt;N$136)*M209:Q209)))</f>
        <v>0</v>
      </c>
      <c r="T209" s="15" t="n">
        <f aca="false">O209-MIN(O209,MAX(0,G209-SUMPRODUCT(($M$136:$Q$136&lt;O$136)*M209:Q209)))</f>
        <v>0</v>
      </c>
      <c r="U209" s="15" t="n">
        <f aca="false">P209-MIN(P209,MAX(0,G209-SUMPRODUCT(($M$136:$Q$136&lt;P$136)*M209:Q209)))</f>
        <v>0</v>
      </c>
      <c r="V209" s="15" t="n">
        <f aca="false">Q209-MIN(Q209,MAX(0,G209-SUMPRODUCT(($M$136:$Q$136&lt;Q$136)*M209:Q209)))</f>
        <v>0</v>
      </c>
      <c r="W209" s="15" t="n">
        <f aca="false">(R208*'1. Your Debts'!$C$5+S208*'1. Your Debts'!$C$6+T208*'1. Your Debts'!$C$7+U208*'1. Your Debts'!$C$8+V208*'1. Your Debts'!$C$9)/12</f>
        <v>0</v>
      </c>
      <c r="X209" s="15" t="n">
        <f aca="false">Y208+W209+D209-Y209</f>
        <v>0</v>
      </c>
      <c r="Y209" s="15" t="n">
        <f aca="false">SUM(R209:V209)</f>
        <v>0</v>
      </c>
    </row>
    <row r="210" customFormat="false" ht="15" hidden="false" customHeight="false" outlineLevel="0" collapsed="false">
      <c r="A210" s="10" t="n">
        <v>72</v>
      </c>
      <c r="B210" s="15" t="n">
        <f aca="false">F209</f>
        <v>1000</v>
      </c>
      <c r="C210" s="15" t="n">
        <f aca="false">IF(A210=$D$134,MIN(B210,$B$134),0)</f>
        <v>0</v>
      </c>
      <c r="D210" s="15" t="n">
        <f aca="false">IF(A210=$D$134,$B$134-C210,0)</f>
        <v>0</v>
      </c>
      <c r="E210" s="15" t="n">
        <f aca="false">MIN($H$134,MAX(0,$F$134-(B210-C210)),$J$134)</f>
        <v>0</v>
      </c>
      <c r="F210" s="15" t="n">
        <f aca="false">B210-C210+E210</f>
        <v>1000</v>
      </c>
      <c r="G210" s="15" t="n">
        <f aca="false">$J$134-E210</f>
        <v>250</v>
      </c>
      <c r="H210" s="15" t="n">
        <f aca="false">R209*(1+'1. Your Debts'!$C$5/12)+IF($L$134=1,D210,0)</f>
        <v>0</v>
      </c>
      <c r="I210" s="15" t="n">
        <f aca="false">S209*(1+'1. Your Debts'!$C$6/12)+IF($L$134=2,D210,0)</f>
        <v>0</v>
      </c>
      <c r="J210" s="15" t="n">
        <f aca="false">T209*(1+'1. Your Debts'!$C$7/12)+IF($L$134=3,D210,0)</f>
        <v>0</v>
      </c>
      <c r="K210" s="15" t="n">
        <f aca="false">U209*(1+'1. Your Debts'!$C$8/12)+IF($L$134=4,D210,0)</f>
        <v>0</v>
      </c>
      <c r="L210" s="15" t="n">
        <f aca="false">V209*(1+'1. Your Debts'!$C$9/12)+IF($L$134=5,D210,0)</f>
        <v>0</v>
      </c>
      <c r="M210" s="15" t="n">
        <f aca="false">MAX(0,H210-IF('1. Your Debts'!$F$5&gt;0,MIN('1. Your Debts'!$F$5,H210),MIN(MAX(H210*'1. Your Debts'!$D$5,'1. Your Debts'!$E$5),H210)))</f>
        <v>0</v>
      </c>
      <c r="N210" s="15" t="n">
        <f aca="false">MAX(0,I210-IF('1. Your Debts'!$F$6&gt;0,MIN('1. Your Debts'!$F$6,I210),MIN(MAX(I210*'1. Your Debts'!$D$6,'1. Your Debts'!$E$6),I210)))</f>
        <v>0</v>
      </c>
      <c r="O210" s="15" t="n">
        <f aca="false">MAX(0,J210-IF('1. Your Debts'!$F$7&gt;0,MIN('1. Your Debts'!$F$7,J210),MIN(MAX(J210*'1. Your Debts'!$D$7,'1. Your Debts'!$E$7),J210)))</f>
        <v>0</v>
      </c>
      <c r="P210" s="15" t="n">
        <f aca="false">MAX(0,K210-IF('1. Your Debts'!$F$8&gt;0,MIN('1. Your Debts'!$F$8,K210),MIN(MAX(K210*'1. Your Debts'!$D$8,'1. Your Debts'!$E$8),K210)))</f>
        <v>0</v>
      </c>
      <c r="Q210" s="15" t="n">
        <f aca="false">MAX(0,L210-IF('1. Your Debts'!$F$9&gt;0,MIN('1. Your Debts'!$F$9,L210),MIN(MAX(L210*'1. Your Debts'!$D$9,'1. Your Debts'!$E$9),L210)))</f>
        <v>0</v>
      </c>
      <c r="R210" s="15" t="n">
        <f aca="false">M210-MIN(M210,MAX(0,G210-SUMPRODUCT(($M$136:$Q$136&lt;M$136)*M210:Q210)))</f>
        <v>0</v>
      </c>
      <c r="S210" s="15" t="n">
        <f aca="false">N210-MIN(N210,MAX(0,G210-SUMPRODUCT(($M$136:$Q$136&lt;N$136)*M210:Q210)))</f>
        <v>0</v>
      </c>
      <c r="T210" s="15" t="n">
        <f aca="false">O210-MIN(O210,MAX(0,G210-SUMPRODUCT(($M$136:$Q$136&lt;O$136)*M210:Q210)))</f>
        <v>0</v>
      </c>
      <c r="U210" s="15" t="n">
        <f aca="false">P210-MIN(P210,MAX(0,G210-SUMPRODUCT(($M$136:$Q$136&lt;P$136)*M210:Q210)))</f>
        <v>0</v>
      </c>
      <c r="V210" s="15" t="n">
        <f aca="false">Q210-MIN(Q210,MAX(0,G210-SUMPRODUCT(($M$136:$Q$136&lt;Q$136)*M210:Q210)))</f>
        <v>0</v>
      </c>
      <c r="W210" s="15" t="n">
        <f aca="false">(R209*'1. Your Debts'!$C$5+S209*'1. Your Debts'!$C$6+T209*'1. Your Debts'!$C$7+U209*'1. Your Debts'!$C$8+V209*'1. Your Debts'!$C$9)/12</f>
        <v>0</v>
      </c>
      <c r="X210" s="15" t="n">
        <f aca="false">Y209+W210+D210-Y210</f>
        <v>0</v>
      </c>
      <c r="Y210" s="15" t="n">
        <f aca="false">SUM(R210:V210)</f>
        <v>0</v>
      </c>
    </row>
    <row r="211" customFormat="false" ht="15" hidden="false" customHeight="false" outlineLevel="0" collapsed="false">
      <c r="A211" s="10" t="n">
        <v>73</v>
      </c>
      <c r="B211" s="15" t="n">
        <f aca="false">F210</f>
        <v>1000</v>
      </c>
      <c r="C211" s="15" t="n">
        <f aca="false">IF(A211=$D$134,MIN(B211,$B$134),0)</f>
        <v>0</v>
      </c>
      <c r="D211" s="15" t="n">
        <f aca="false">IF(A211=$D$134,$B$134-C211,0)</f>
        <v>0</v>
      </c>
      <c r="E211" s="15" t="n">
        <f aca="false">MIN($H$134,MAX(0,$F$134-(B211-C211)),$J$134)</f>
        <v>0</v>
      </c>
      <c r="F211" s="15" t="n">
        <f aca="false">B211-C211+E211</f>
        <v>1000</v>
      </c>
      <c r="G211" s="15" t="n">
        <f aca="false">$J$134-E211</f>
        <v>250</v>
      </c>
      <c r="H211" s="15" t="n">
        <f aca="false">R210*(1+'1. Your Debts'!$C$5/12)+IF($L$134=1,D211,0)</f>
        <v>0</v>
      </c>
      <c r="I211" s="15" t="n">
        <f aca="false">S210*(1+'1. Your Debts'!$C$6/12)+IF($L$134=2,D211,0)</f>
        <v>0</v>
      </c>
      <c r="J211" s="15" t="n">
        <f aca="false">T210*(1+'1. Your Debts'!$C$7/12)+IF($L$134=3,D211,0)</f>
        <v>0</v>
      </c>
      <c r="K211" s="15" t="n">
        <f aca="false">U210*(1+'1. Your Debts'!$C$8/12)+IF($L$134=4,D211,0)</f>
        <v>0</v>
      </c>
      <c r="L211" s="15" t="n">
        <f aca="false">V210*(1+'1. Your Debts'!$C$9/12)+IF($L$134=5,D211,0)</f>
        <v>0</v>
      </c>
      <c r="M211" s="15" t="n">
        <f aca="false">MAX(0,H211-IF('1. Your Debts'!$F$5&gt;0,MIN('1. Your Debts'!$F$5,H211),MIN(MAX(H211*'1. Your Debts'!$D$5,'1. Your Debts'!$E$5),H211)))</f>
        <v>0</v>
      </c>
      <c r="N211" s="15" t="n">
        <f aca="false">MAX(0,I211-IF('1. Your Debts'!$F$6&gt;0,MIN('1. Your Debts'!$F$6,I211),MIN(MAX(I211*'1. Your Debts'!$D$6,'1. Your Debts'!$E$6),I211)))</f>
        <v>0</v>
      </c>
      <c r="O211" s="15" t="n">
        <f aca="false">MAX(0,J211-IF('1. Your Debts'!$F$7&gt;0,MIN('1. Your Debts'!$F$7,J211),MIN(MAX(J211*'1. Your Debts'!$D$7,'1. Your Debts'!$E$7),J211)))</f>
        <v>0</v>
      </c>
      <c r="P211" s="15" t="n">
        <f aca="false">MAX(0,K211-IF('1. Your Debts'!$F$8&gt;0,MIN('1. Your Debts'!$F$8,K211),MIN(MAX(K211*'1. Your Debts'!$D$8,'1. Your Debts'!$E$8),K211)))</f>
        <v>0</v>
      </c>
      <c r="Q211" s="15" t="n">
        <f aca="false">MAX(0,L211-IF('1. Your Debts'!$F$9&gt;0,MIN('1. Your Debts'!$F$9,L211),MIN(MAX(L211*'1. Your Debts'!$D$9,'1. Your Debts'!$E$9),L211)))</f>
        <v>0</v>
      </c>
      <c r="R211" s="15" t="n">
        <f aca="false">M211-MIN(M211,MAX(0,G211-SUMPRODUCT(($M$136:$Q$136&lt;M$136)*M211:Q211)))</f>
        <v>0</v>
      </c>
      <c r="S211" s="15" t="n">
        <f aca="false">N211-MIN(N211,MAX(0,G211-SUMPRODUCT(($M$136:$Q$136&lt;N$136)*M211:Q211)))</f>
        <v>0</v>
      </c>
      <c r="T211" s="15" t="n">
        <f aca="false">O211-MIN(O211,MAX(0,G211-SUMPRODUCT(($M$136:$Q$136&lt;O$136)*M211:Q211)))</f>
        <v>0</v>
      </c>
      <c r="U211" s="15" t="n">
        <f aca="false">P211-MIN(P211,MAX(0,G211-SUMPRODUCT(($M$136:$Q$136&lt;P$136)*M211:Q211)))</f>
        <v>0</v>
      </c>
      <c r="V211" s="15" t="n">
        <f aca="false">Q211-MIN(Q211,MAX(0,G211-SUMPRODUCT(($M$136:$Q$136&lt;Q$136)*M211:Q211)))</f>
        <v>0</v>
      </c>
      <c r="W211" s="15" t="n">
        <f aca="false">(R210*'1. Your Debts'!$C$5+S210*'1. Your Debts'!$C$6+T210*'1. Your Debts'!$C$7+U210*'1. Your Debts'!$C$8+V210*'1. Your Debts'!$C$9)/12</f>
        <v>0</v>
      </c>
      <c r="X211" s="15" t="n">
        <f aca="false">Y210+W211+D211-Y211</f>
        <v>0</v>
      </c>
      <c r="Y211" s="15" t="n">
        <f aca="false">SUM(R211:V211)</f>
        <v>0</v>
      </c>
    </row>
    <row r="212" customFormat="false" ht="15" hidden="false" customHeight="false" outlineLevel="0" collapsed="false">
      <c r="A212" s="10" t="n">
        <v>74</v>
      </c>
      <c r="B212" s="15" t="n">
        <f aca="false">F211</f>
        <v>1000</v>
      </c>
      <c r="C212" s="15" t="n">
        <f aca="false">IF(A212=$D$134,MIN(B212,$B$134),0)</f>
        <v>0</v>
      </c>
      <c r="D212" s="15" t="n">
        <f aca="false">IF(A212=$D$134,$B$134-C212,0)</f>
        <v>0</v>
      </c>
      <c r="E212" s="15" t="n">
        <f aca="false">MIN($H$134,MAX(0,$F$134-(B212-C212)),$J$134)</f>
        <v>0</v>
      </c>
      <c r="F212" s="15" t="n">
        <f aca="false">B212-C212+E212</f>
        <v>1000</v>
      </c>
      <c r="G212" s="15" t="n">
        <f aca="false">$J$134-E212</f>
        <v>250</v>
      </c>
      <c r="H212" s="15" t="n">
        <f aca="false">R211*(1+'1. Your Debts'!$C$5/12)+IF($L$134=1,D212,0)</f>
        <v>0</v>
      </c>
      <c r="I212" s="15" t="n">
        <f aca="false">S211*(1+'1. Your Debts'!$C$6/12)+IF($L$134=2,D212,0)</f>
        <v>0</v>
      </c>
      <c r="J212" s="15" t="n">
        <f aca="false">T211*(1+'1. Your Debts'!$C$7/12)+IF($L$134=3,D212,0)</f>
        <v>0</v>
      </c>
      <c r="K212" s="15" t="n">
        <f aca="false">U211*(1+'1. Your Debts'!$C$8/12)+IF($L$134=4,D212,0)</f>
        <v>0</v>
      </c>
      <c r="L212" s="15" t="n">
        <f aca="false">V211*(1+'1. Your Debts'!$C$9/12)+IF($L$134=5,D212,0)</f>
        <v>0</v>
      </c>
      <c r="M212" s="15" t="n">
        <f aca="false">MAX(0,H212-IF('1. Your Debts'!$F$5&gt;0,MIN('1. Your Debts'!$F$5,H212),MIN(MAX(H212*'1. Your Debts'!$D$5,'1. Your Debts'!$E$5),H212)))</f>
        <v>0</v>
      </c>
      <c r="N212" s="15" t="n">
        <f aca="false">MAX(0,I212-IF('1. Your Debts'!$F$6&gt;0,MIN('1. Your Debts'!$F$6,I212),MIN(MAX(I212*'1. Your Debts'!$D$6,'1. Your Debts'!$E$6),I212)))</f>
        <v>0</v>
      </c>
      <c r="O212" s="15" t="n">
        <f aca="false">MAX(0,J212-IF('1. Your Debts'!$F$7&gt;0,MIN('1. Your Debts'!$F$7,J212),MIN(MAX(J212*'1. Your Debts'!$D$7,'1. Your Debts'!$E$7),J212)))</f>
        <v>0</v>
      </c>
      <c r="P212" s="15" t="n">
        <f aca="false">MAX(0,K212-IF('1. Your Debts'!$F$8&gt;0,MIN('1. Your Debts'!$F$8,K212),MIN(MAX(K212*'1. Your Debts'!$D$8,'1. Your Debts'!$E$8),K212)))</f>
        <v>0</v>
      </c>
      <c r="Q212" s="15" t="n">
        <f aca="false">MAX(0,L212-IF('1. Your Debts'!$F$9&gt;0,MIN('1. Your Debts'!$F$9,L212),MIN(MAX(L212*'1. Your Debts'!$D$9,'1. Your Debts'!$E$9),L212)))</f>
        <v>0</v>
      </c>
      <c r="R212" s="15" t="n">
        <f aca="false">M212-MIN(M212,MAX(0,G212-SUMPRODUCT(($M$136:$Q$136&lt;M$136)*M212:Q212)))</f>
        <v>0</v>
      </c>
      <c r="S212" s="15" t="n">
        <f aca="false">N212-MIN(N212,MAX(0,G212-SUMPRODUCT(($M$136:$Q$136&lt;N$136)*M212:Q212)))</f>
        <v>0</v>
      </c>
      <c r="T212" s="15" t="n">
        <f aca="false">O212-MIN(O212,MAX(0,G212-SUMPRODUCT(($M$136:$Q$136&lt;O$136)*M212:Q212)))</f>
        <v>0</v>
      </c>
      <c r="U212" s="15" t="n">
        <f aca="false">P212-MIN(P212,MAX(0,G212-SUMPRODUCT(($M$136:$Q$136&lt;P$136)*M212:Q212)))</f>
        <v>0</v>
      </c>
      <c r="V212" s="15" t="n">
        <f aca="false">Q212-MIN(Q212,MAX(0,G212-SUMPRODUCT(($M$136:$Q$136&lt;Q$136)*M212:Q212)))</f>
        <v>0</v>
      </c>
      <c r="W212" s="15" t="n">
        <f aca="false">(R211*'1. Your Debts'!$C$5+S211*'1. Your Debts'!$C$6+T211*'1. Your Debts'!$C$7+U211*'1. Your Debts'!$C$8+V211*'1. Your Debts'!$C$9)/12</f>
        <v>0</v>
      </c>
      <c r="X212" s="15" t="n">
        <f aca="false">Y211+W212+D212-Y212</f>
        <v>0</v>
      </c>
      <c r="Y212" s="15" t="n">
        <f aca="false">SUM(R212:V212)</f>
        <v>0</v>
      </c>
    </row>
    <row r="213" customFormat="false" ht="15" hidden="false" customHeight="false" outlineLevel="0" collapsed="false">
      <c r="A213" s="10" t="n">
        <v>75</v>
      </c>
      <c r="B213" s="15" t="n">
        <f aca="false">F212</f>
        <v>1000</v>
      </c>
      <c r="C213" s="15" t="n">
        <f aca="false">IF(A213=$D$134,MIN(B213,$B$134),0)</f>
        <v>0</v>
      </c>
      <c r="D213" s="15" t="n">
        <f aca="false">IF(A213=$D$134,$B$134-C213,0)</f>
        <v>0</v>
      </c>
      <c r="E213" s="15" t="n">
        <f aca="false">MIN($H$134,MAX(0,$F$134-(B213-C213)),$J$134)</f>
        <v>0</v>
      </c>
      <c r="F213" s="15" t="n">
        <f aca="false">B213-C213+E213</f>
        <v>1000</v>
      </c>
      <c r="G213" s="15" t="n">
        <f aca="false">$J$134-E213</f>
        <v>250</v>
      </c>
      <c r="H213" s="15" t="n">
        <f aca="false">R212*(1+'1. Your Debts'!$C$5/12)+IF($L$134=1,D213,0)</f>
        <v>0</v>
      </c>
      <c r="I213" s="15" t="n">
        <f aca="false">S212*(1+'1. Your Debts'!$C$6/12)+IF($L$134=2,D213,0)</f>
        <v>0</v>
      </c>
      <c r="J213" s="15" t="n">
        <f aca="false">T212*(1+'1. Your Debts'!$C$7/12)+IF($L$134=3,D213,0)</f>
        <v>0</v>
      </c>
      <c r="K213" s="15" t="n">
        <f aca="false">U212*(1+'1. Your Debts'!$C$8/12)+IF($L$134=4,D213,0)</f>
        <v>0</v>
      </c>
      <c r="L213" s="15" t="n">
        <f aca="false">V212*(1+'1. Your Debts'!$C$9/12)+IF($L$134=5,D213,0)</f>
        <v>0</v>
      </c>
      <c r="M213" s="15" t="n">
        <f aca="false">MAX(0,H213-IF('1. Your Debts'!$F$5&gt;0,MIN('1. Your Debts'!$F$5,H213),MIN(MAX(H213*'1. Your Debts'!$D$5,'1. Your Debts'!$E$5),H213)))</f>
        <v>0</v>
      </c>
      <c r="N213" s="15" t="n">
        <f aca="false">MAX(0,I213-IF('1. Your Debts'!$F$6&gt;0,MIN('1. Your Debts'!$F$6,I213),MIN(MAX(I213*'1. Your Debts'!$D$6,'1. Your Debts'!$E$6),I213)))</f>
        <v>0</v>
      </c>
      <c r="O213" s="15" t="n">
        <f aca="false">MAX(0,J213-IF('1. Your Debts'!$F$7&gt;0,MIN('1. Your Debts'!$F$7,J213),MIN(MAX(J213*'1. Your Debts'!$D$7,'1. Your Debts'!$E$7),J213)))</f>
        <v>0</v>
      </c>
      <c r="P213" s="15" t="n">
        <f aca="false">MAX(0,K213-IF('1. Your Debts'!$F$8&gt;0,MIN('1. Your Debts'!$F$8,K213),MIN(MAX(K213*'1. Your Debts'!$D$8,'1. Your Debts'!$E$8),K213)))</f>
        <v>0</v>
      </c>
      <c r="Q213" s="15" t="n">
        <f aca="false">MAX(0,L213-IF('1. Your Debts'!$F$9&gt;0,MIN('1. Your Debts'!$F$9,L213),MIN(MAX(L213*'1. Your Debts'!$D$9,'1. Your Debts'!$E$9),L213)))</f>
        <v>0</v>
      </c>
      <c r="R213" s="15" t="n">
        <f aca="false">M213-MIN(M213,MAX(0,G213-SUMPRODUCT(($M$136:$Q$136&lt;M$136)*M213:Q213)))</f>
        <v>0</v>
      </c>
      <c r="S213" s="15" t="n">
        <f aca="false">N213-MIN(N213,MAX(0,G213-SUMPRODUCT(($M$136:$Q$136&lt;N$136)*M213:Q213)))</f>
        <v>0</v>
      </c>
      <c r="T213" s="15" t="n">
        <f aca="false">O213-MIN(O213,MAX(0,G213-SUMPRODUCT(($M$136:$Q$136&lt;O$136)*M213:Q213)))</f>
        <v>0</v>
      </c>
      <c r="U213" s="15" t="n">
        <f aca="false">P213-MIN(P213,MAX(0,G213-SUMPRODUCT(($M$136:$Q$136&lt;P$136)*M213:Q213)))</f>
        <v>0</v>
      </c>
      <c r="V213" s="15" t="n">
        <f aca="false">Q213-MIN(Q213,MAX(0,G213-SUMPRODUCT(($M$136:$Q$136&lt;Q$136)*M213:Q213)))</f>
        <v>0</v>
      </c>
      <c r="W213" s="15" t="n">
        <f aca="false">(R212*'1. Your Debts'!$C$5+S212*'1. Your Debts'!$C$6+T212*'1. Your Debts'!$C$7+U212*'1. Your Debts'!$C$8+V212*'1. Your Debts'!$C$9)/12</f>
        <v>0</v>
      </c>
      <c r="X213" s="15" t="n">
        <f aca="false">Y212+W213+D213-Y213</f>
        <v>0</v>
      </c>
      <c r="Y213" s="15" t="n">
        <f aca="false">SUM(R213:V213)</f>
        <v>0</v>
      </c>
    </row>
    <row r="214" customFormat="false" ht="15" hidden="false" customHeight="false" outlineLevel="0" collapsed="false">
      <c r="A214" s="10" t="n">
        <v>76</v>
      </c>
      <c r="B214" s="15" t="n">
        <f aca="false">F213</f>
        <v>1000</v>
      </c>
      <c r="C214" s="15" t="n">
        <f aca="false">IF(A214=$D$134,MIN(B214,$B$134),0)</f>
        <v>0</v>
      </c>
      <c r="D214" s="15" t="n">
        <f aca="false">IF(A214=$D$134,$B$134-C214,0)</f>
        <v>0</v>
      </c>
      <c r="E214" s="15" t="n">
        <f aca="false">MIN($H$134,MAX(0,$F$134-(B214-C214)),$J$134)</f>
        <v>0</v>
      </c>
      <c r="F214" s="15" t="n">
        <f aca="false">B214-C214+E214</f>
        <v>1000</v>
      </c>
      <c r="G214" s="15" t="n">
        <f aca="false">$J$134-E214</f>
        <v>250</v>
      </c>
      <c r="H214" s="15" t="n">
        <f aca="false">R213*(1+'1. Your Debts'!$C$5/12)+IF($L$134=1,D214,0)</f>
        <v>0</v>
      </c>
      <c r="I214" s="15" t="n">
        <f aca="false">S213*(1+'1. Your Debts'!$C$6/12)+IF($L$134=2,D214,0)</f>
        <v>0</v>
      </c>
      <c r="J214" s="15" t="n">
        <f aca="false">T213*(1+'1. Your Debts'!$C$7/12)+IF($L$134=3,D214,0)</f>
        <v>0</v>
      </c>
      <c r="K214" s="15" t="n">
        <f aca="false">U213*(1+'1. Your Debts'!$C$8/12)+IF($L$134=4,D214,0)</f>
        <v>0</v>
      </c>
      <c r="L214" s="15" t="n">
        <f aca="false">V213*(1+'1. Your Debts'!$C$9/12)+IF($L$134=5,D214,0)</f>
        <v>0</v>
      </c>
      <c r="M214" s="15" t="n">
        <f aca="false">MAX(0,H214-IF('1. Your Debts'!$F$5&gt;0,MIN('1. Your Debts'!$F$5,H214),MIN(MAX(H214*'1. Your Debts'!$D$5,'1. Your Debts'!$E$5),H214)))</f>
        <v>0</v>
      </c>
      <c r="N214" s="15" t="n">
        <f aca="false">MAX(0,I214-IF('1. Your Debts'!$F$6&gt;0,MIN('1. Your Debts'!$F$6,I214),MIN(MAX(I214*'1. Your Debts'!$D$6,'1. Your Debts'!$E$6),I214)))</f>
        <v>0</v>
      </c>
      <c r="O214" s="15" t="n">
        <f aca="false">MAX(0,J214-IF('1. Your Debts'!$F$7&gt;0,MIN('1. Your Debts'!$F$7,J214),MIN(MAX(J214*'1. Your Debts'!$D$7,'1. Your Debts'!$E$7),J214)))</f>
        <v>0</v>
      </c>
      <c r="P214" s="15" t="n">
        <f aca="false">MAX(0,K214-IF('1. Your Debts'!$F$8&gt;0,MIN('1. Your Debts'!$F$8,K214),MIN(MAX(K214*'1. Your Debts'!$D$8,'1. Your Debts'!$E$8),K214)))</f>
        <v>0</v>
      </c>
      <c r="Q214" s="15" t="n">
        <f aca="false">MAX(0,L214-IF('1. Your Debts'!$F$9&gt;0,MIN('1. Your Debts'!$F$9,L214),MIN(MAX(L214*'1. Your Debts'!$D$9,'1. Your Debts'!$E$9),L214)))</f>
        <v>0</v>
      </c>
      <c r="R214" s="15" t="n">
        <f aca="false">M214-MIN(M214,MAX(0,G214-SUMPRODUCT(($M$136:$Q$136&lt;M$136)*M214:Q214)))</f>
        <v>0</v>
      </c>
      <c r="S214" s="15" t="n">
        <f aca="false">N214-MIN(N214,MAX(0,G214-SUMPRODUCT(($M$136:$Q$136&lt;N$136)*M214:Q214)))</f>
        <v>0</v>
      </c>
      <c r="T214" s="15" t="n">
        <f aca="false">O214-MIN(O214,MAX(0,G214-SUMPRODUCT(($M$136:$Q$136&lt;O$136)*M214:Q214)))</f>
        <v>0</v>
      </c>
      <c r="U214" s="15" t="n">
        <f aca="false">P214-MIN(P214,MAX(0,G214-SUMPRODUCT(($M$136:$Q$136&lt;P$136)*M214:Q214)))</f>
        <v>0</v>
      </c>
      <c r="V214" s="15" t="n">
        <f aca="false">Q214-MIN(Q214,MAX(0,G214-SUMPRODUCT(($M$136:$Q$136&lt;Q$136)*M214:Q214)))</f>
        <v>0</v>
      </c>
      <c r="W214" s="15" t="n">
        <f aca="false">(R213*'1. Your Debts'!$C$5+S213*'1. Your Debts'!$C$6+T213*'1. Your Debts'!$C$7+U213*'1. Your Debts'!$C$8+V213*'1. Your Debts'!$C$9)/12</f>
        <v>0</v>
      </c>
      <c r="X214" s="15" t="n">
        <f aca="false">Y213+W214+D214-Y214</f>
        <v>0</v>
      </c>
      <c r="Y214" s="15" t="n">
        <f aca="false">SUM(R214:V214)</f>
        <v>0</v>
      </c>
    </row>
    <row r="215" customFormat="false" ht="15" hidden="false" customHeight="false" outlineLevel="0" collapsed="false">
      <c r="A215" s="10" t="n">
        <v>77</v>
      </c>
      <c r="B215" s="15" t="n">
        <f aca="false">F214</f>
        <v>1000</v>
      </c>
      <c r="C215" s="15" t="n">
        <f aca="false">IF(A215=$D$134,MIN(B215,$B$134),0)</f>
        <v>0</v>
      </c>
      <c r="D215" s="15" t="n">
        <f aca="false">IF(A215=$D$134,$B$134-C215,0)</f>
        <v>0</v>
      </c>
      <c r="E215" s="15" t="n">
        <f aca="false">MIN($H$134,MAX(0,$F$134-(B215-C215)),$J$134)</f>
        <v>0</v>
      </c>
      <c r="F215" s="15" t="n">
        <f aca="false">B215-C215+E215</f>
        <v>1000</v>
      </c>
      <c r="G215" s="15" t="n">
        <f aca="false">$J$134-E215</f>
        <v>250</v>
      </c>
      <c r="H215" s="15" t="n">
        <f aca="false">R214*(1+'1. Your Debts'!$C$5/12)+IF($L$134=1,D215,0)</f>
        <v>0</v>
      </c>
      <c r="I215" s="15" t="n">
        <f aca="false">S214*(1+'1. Your Debts'!$C$6/12)+IF($L$134=2,D215,0)</f>
        <v>0</v>
      </c>
      <c r="J215" s="15" t="n">
        <f aca="false">T214*(1+'1. Your Debts'!$C$7/12)+IF($L$134=3,D215,0)</f>
        <v>0</v>
      </c>
      <c r="K215" s="15" t="n">
        <f aca="false">U214*(1+'1. Your Debts'!$C$8/12)+IF($L$134=4,D215,0)</f>
        <v>0</v>
      </c>
      <c r="L215" s="15" t="n">
        <f aca="false">V214*(1+'1. Your Debts'!$C$9/12)+IF($L$134=5,D215,0)</f>
        <v>0</v>
      </c>
      <c r="M215" s="15" t="n">
        <f aca="false">MAX(0,H215-IF('1. Your Debts'!$F$5&gt;0,MIN('1. Your Debts'!$F$5,H215),MIN(MAX(H215*'1. Your Debts'!$D$5,'1. Your Debts'!$E$5),H215)))</f>
        <v>0</v>
      </c>
      <c r="N215" s="15" t="n">
        <f aca="false">MAX(0,I215-IF('1. Your Debts'!$F$6&gt;0,MIN('1. Your Debts'!$F$6,I215),MIN(MAX(I215*'1. Your Debts'!$D$6,'1. Your Debts'!$E$6),I215)))</f>
        <v>0</v>
      </c>
      <c r="O215" s="15" t="n">
        <f aca="false">MAX(0,J215-IF('1. Your Debts'!$F$7&gt;0,MIN('1. Your Debts'!$F$7,J215),MIN(MAX(J215*'1. Your Debts'!$D$7,'1. Your Debts'!$E$7),J215)))</f>
        <v>0</v>
      </c>
      <c r="P215" s="15" t="n">
        <f aca="false">MAX(0,K215-IF('1. Your Debts'!$F$8&gt;0,MIN('1. Your Debts'!$F$8,K215),MIN(MAX(K215*'1. Your Debts'!$D$8,'1. Your Debts'!$E$8),K215)))</f>
        <v>0</v>
      </c>
      <c r="Q215" s="15" t="n">
        <f aca="false">MAX(0,L215-IF('1. Your Debts'!$F$9&gt;0,MIN('1. Your Debts'!$F$9,L215),MIN(MAX(L215*'1. Your Debts'!$D$9,'1. Your Debts'!$E$9),L215)))</f>
        <v>0</v>
      </c>
      <c r="R215" s="15" t="n">
        <f aca="false">M215-MIN(M215,MAX(0,G215-SUMPRODUCT(($M$136:$Q$136&lt;M$136)*M215:Q215)))</f>
        <v>0</v>
      </c>
      <c r="S215" s="15" t="n">
        <f aca="false">N215-MIN(N215,MAX(0,G215-SUMPRODUCT(($M$136:$Q$136&lt;N$136)*M215:Q215)))</f>
        <v>0</v>
      </c>
      <c r="T215" s="15" t="n">
        <f aca="false">O215-MIN(O215,MAX(0,G215-SUMPRODUCT(($M$136:$Q$136&lt;O$136)*M215:Q215)))</f>
        <v>0</v>
      </c>
      <c r="U215" s="15" t="n">
        <f aca="false">P215-MIN(P215,MAX(0,G215-SUMPRODUCT(($M$136:$Q$136&lt;P$136)*M215:Q215)))</f>
        <v>0</v>
      </c>
      <c r="V215" s="15" t="n">
        <f aca="false">Q215-MIN(Q215,MAX(0,G215-SUMPRODUCT(($M$136:$Q$136&lt;Q$136)*M215:Q215)))</f>
        <v>0</v>
      </c>
      <c r="W215" s="15" t="n">
        <f aca="false">(R214*'1. Your Debts'!$C$5+S214*'1. Your Debts'!$C$6+T214*'1. Your Debts'!$C$7+U214*'1. Your Debts'!$C$8+V214*'1. Your Debts'!$C$9)/12</f>
        <v>0</v>
      </c>
      <c r="X215" s="15" t="n">
        <f aca="false">Y214+W215+D215-Y215</f>
        <v>0</v>
      </c>
      <c r="Y215" s="15" t="n">
        <f aca="false">SUM(R215:V215)</f>
        <v>0</v>
      </c>
    </row>
    <row r="216" customFormat="false" ht="15" hidden="false" customHeight="false" outlineLevel="0" collapsed="false">
      <c r="A216" s="10" t="n">
        <v>78</v>
      </c>
      <c r="B216" s="15" t="n">
        <f aca="false">F215</f>
        <v>1000</v>
      </c>
      <c r="C216" s="15" t="n">
        <f aca="false">IF(A216=$D$134,MIN(B216,$B$134),0)</f>
        <v>0</v>
      </c>
      <c r="D216" s="15" t="n">
        <f aca="false">IF(A216=$D$134,$B$134-C216,0)</f>
        <v>0</v>
      </c>
      <c r="E216" s="15" t="n">
        <f aca="false">MIN($H$134,MAX(0,$F$134-(B216-C216)),$J$134)</f>
        <v>0</v>
      </c>
      <c r="F216" s="15" t="n">
        <f aca="false">B216-C216+E216</f>
        <v>1000</v>
      </c>
      <c r="G216" s="15" t="n">
        <f aca="false">$J$134-E216</f>
        <v>250</v>
      </c>
      <c r="H216" s="15" t="n">
        <f aca="false">R215*(1+'1. Your Debts'!$C$5/12)+IF($L$134=1,D216,0)</f>
        <v>0</v>
      </c>
      <c r="I216" s="15" t="n">
        <f aca="false">S215*(1+'1. Your Debts'!$C$6/12)+IF($L$134=2,D216,0)</f>
        <v>0</v>
      </c>
      <c r="J216" s="15" t="n">
        <f aca="false">T215*(1+'1. Your Debts'!$C$7/12)+IF($L$134=3,D216,0)</f>
        <v>0</v>
      </c>
      <c r="K216" s="15" t="n">
        <f aca="false">U215*(1+'1. Your Debts'!$C$8/12)+IF($L$134=4,D216,0)</f>
        <v>0</v>
      </c>
      <c r="L216" s="15" t="n">
        <f aca="false">V215*(1+'1. Your Debts'!$C$9/12)+IF($L$134=5,D216,0)</f>
        <v>0</v>
      </c>
      <c r="M216" s="15" t="n">
        <f aca="false">MAX(0,H216-IF('1. Your Debts'!$F$5&gt;0,MIN('1. Your Debts'!$F$5,H216),MIN(MAX(H216*'1. Your Debts'!$D$5,'1. Your Debts'!$E$5),H216)))</f>
        <v>0</v>
      </c>
      <c r="N216" s="15" t="n">
        <f aca="false">MAX(0,I216-IF('1. Your Debts'!$F$6&gt;0,MIN('1. Your Debts'!$F$6,I216),MIN(MAX(I216*'1. Your Debts'!$D$6,'1. Your Debts'!$E$6),I216)))</f>
        <v>0</v>
      </c>
      <c r="O216" s="15" t="n">
        <f aca="false">MAX(0,J216-IF('1. Your Debts'!$F$7&gt;0,MIN('1. Your Debts'!$F$7,J216),MIN(MAX(J216*'1. Your Debts'!$D$7,'1. Your Debts'!$E$7),J216)))</f>
        <v>0</v>
      </c>
      <c r="P216" s="15" t="n">
        <f aca="false">MAX(0,K216-IF('1. Your Debts'!$F$8&gt;0,MIN('1. Your Debts'!$F$8,K216),MIN(MAX(K216*'1. Your Debts'!$D$8,'1. Your Debts'!$E$8),K216)))</f>
        <v>0</v>
      </c>
      <c r="Q216" s="15" t="n">
        <f aca="false">MAX(0,L216-IF('1. Your Debts'!$F$9&gt;0,MIN('1. Your Debts'!$F$9,L216),MIN(MAX(L216*'1. Your Debts'!$D$9,'1. Your Debts'!$E$9),L216)))</f>
        <v>0</v>
      </c>
      <c r="R216" s="15" t="n">
        <f aca="false">M216-MIN(M216,MAX(0,G216-SUMPRODUCT(($M$136:$Q$136&lt;M$136)*M216:Q216)))</f>
        <v>0</v>
      </c>
      <c r="S216" s="15" t="n">
        <f aca="false">N216-MIN(N216,MAX(0,G216-SUMPRODUCT(($M$136:$Q$136&lt;N$136)*M216:Q216)))</f>
        <v>0</v>
      </c>
      <c r="T216" s="15" t="n">
        <f aca="false">O216-MIN(O216,MAX(0,G216-SUMPRODUCT(($M$136:$Q$136&lt;O$136)*M216:Q216)))</f>
        <v>0</v>
      </c>
      <c r="U216" s="15" t="n">
        <f aca="false">P216-MIN(P216,MAX(0,G216-SUMPRODUCT(($M$136:$Q$136&lt;P$136)*M216:Q216)))</f>
        <v>0</v>
      </c>
      <c r="V216" s="15" t="n">
        <f aca="false">Q216-MIN(Q216,MAX(0,G216-SUMPRODUCT(($M$136:$Q$136&lt;Q$136)*M216:Q216)))</f>
        <v>0</v>
      </c>
      <c r="W216" s="15" t="n">
        <f aca="false">(R215*'1. Your Debts'!$C$5+S215*'1. Your Debts'!$C$6+T215*'1. Your Debts'!$C$7+U215*'1. Your Debts'!$C$8+V215*'1. Your Debts'!$C$9)/12</f>
        <v>0</v>
      </c>
      <c r="X216" s="15" t="n">
        <f aca="false">Y215+W216+D216-Y216</f>
        <v>0</v>
      </c>
      <c r="Y216" s="15" t="n">
        <f aca="false">SUM(R216:V216)</f>
        <v>0</v>
      </c>
    </row>
    <row r="217" customFormat="false" ht="15" hidden="false" customHeight="false" outlineLevel="0" collapsed="false">
      <c r="A217" s="10" t="n">
        <v>79</v>
      </c>
      <c r="B217" s="15" t="n">
        <f aca="false">F216</f>
        <v>1000</v>
      </c>
      <c r="C217" s="15" t="n">
        <f aca="false">IF(A217=$D$134,MIN(B217,$B$134),0)</f>
        <v>0</v>
      </c>
      <c r="D217" s="15" t="n">
        <f aca="false">IF(A217=$D$134,$B$134-C217,0)</f>
        <v>0</v>
      </c>
      <c r="E217" s="15" t="n">
        <f aca="false">MIN($H$134,MAX(0,$F$134-(B217-C217)),$J$134)</f>
        <v>0</v>
      </c>
      <c r="F217" s="15" t="n">
        <f aca="false">B217-C217+E217</f>
        <v>1000</v>
      </c>
      <c r="G217" s="15" t="n">
        <f aca="false">$J$134-E217</f>
        <v>250</v>
      </c>
      <c r="H217" s="15" t="n">
        <f aca="false">R216*(1+'1. Your Debts'!$C$5/12)+IF($L$134=1,D217,0)</f>
        <v>0</v>
      </c>
      <c r="I217" s="15" t="n">
        <f aca="false">S216*(1+'1. Your Debts'!$C$6/12)+IF($L$134=2,D217,0)</f>
        <v>0</v>
      </c>
      <c r="J217" s="15" t="n">
        <f aca="false">T216*(1+'1. Your Debts'!$C$7/12)+IF($L$134=3,D217,0)</f>
        <v>0</v>
      </c>
      <c r="K217" s="15" t="n">
        <f aca="false">U216*(1+'1. Your Debts'!$C$8/12)+IF($L$134=4,D217,0)</f>
        <v>0</v>
      </c>
      <c r="L217" s="15" t="n">
        <f aca="false">V216*(1+'1. Your Debts'!$C$9/12)+IF($L$134=5,D217,0)</f>
        <v>0</v>
      </c>
      <c r="M217" s="15" t="n">
        <f aca="false">MAX(0,H217-IF('1. Your Debts'!$F$5&gt;0,MIN('1. Your Debts'!$F$5,H217),MIN(MAX(H217*'1. Your Debts'!$D$5,'1. Your Debts'!$E$5),H217)))</f>
        <v>0</v>
      </c>
      <c r="N217" s="15" t="n">
        <f aca="false">MAX(0,I217-IF('1. Your Debts'!$F$6&gt;0,MIN('1. Your Debts'!$F$6,I217),MIN(MAX(I217*'1. Your Debts'!$D$6,'1. Your Debts'!$E$6),I217)))</f>
        <v>0</v>
      </c>
      <c r="O217" s="15" t="n">
        <f aca="false">MAX(0,J217-IF('1. Your Debts'!$F$7&gt;0,MIN('1. Your Debts'!$F$7,J217),MIN(MAX(J217*'1. Your Debts'!$D$7,'1. Your Debts'!$E$7),J217)))</f>
        <v>0</v>
      </c>
      <c r="P217" s="15" t="n">
        <f aca="false">MAX(0,K217-IF('1. Your Debts'!$F$8&gt;0,MIN('1. Your Debts'!$F$8,K217),MIN(MAX(K217*'1. Your Debts'!$D$8,'1. Your Debts'!$E$8),K217)))</f>
        <v>0</v>
      </c>
      <c r="Q217" s="15" t="n">
        <f aca="false">MAX(0,L217-IF('1. Your Debts'!$F$9&gt;0,MIN('1. Your Debts'!$F$9,L217),MIN(MAX(L217*'1. Your Debts'!$D$9,'1. Your Debts'!$E$9),L217)))</f>
        <v>0</v>
      </c>
      <c r="R217" s="15" t="n">
        <f aca="false">M217-MIN(M217,MAX(0,G217-SUMPRODUCT(($M$136:$Q$136&lt;M$136)*M217:Q217)))</f>
        <v>0</v>
      </c>
      <c r="S217" s="15" t="n">
        <f aca="false">N217-MIN(N217,MAX(0,G217-SUMPRODUCT(($M$136:$Q$136&lt;N$136)*M217:Q217)))</f>
        <v>0</v>
      </c>
      <c r="T217" s="15" t="n">
        <f aca="false">O217-MIN(O217,MAX(0,G217-SUMPRODUCT(($M$136:$Q$136&lt;O$136)*M217:Q217)))</f>
        <v>0</v>
      </c>
      <c r="U217" s="15" t="n">
        <f aca="false">P217-MIN(P217,MAX(0,G217-SUMPRODUCT(($M$136:$Q$136&lt;P$136)*M217:Q217)))</f>
        <v>0</v>
      </c>
      <c r="V217" s="15" t="n">
        <f aca="false">Q217-MIN(Q217,MAX(0,G217-SUMPRODUCT(($M$136:$Q$136&lt;Q$136)*M217:Q217)))</f>
        <v>0</v>
      </c>
      <c r="W217" s="15" t="n">
        <f aca="false">(R216*'1. Your Debts'!$C$5+S216*'1. Your Debts'!$C$6+T216*'1. Your Debts'!$C$7+U216*'1. Your Debts'!$C$8+V216*'1. Your Debts'!$C$9)/12</f>
        <v>0</v>
      </c>
      <c r="X217" s="15" t="n">
        <f aca="false">Y216+W217+D217-Y217</f>
        <v>0</v>
      </c>
      <c r="Y217" s="15" t="n">
        <f aca="false">SUM(R217:V217)</f>
        <v>0</v>
      </c>
    </row>
    <row r="218" customFormat="false" ht="15" hidden="false" customHeight="false" outlineLevel="0" collapsed="false">
      <c r="A218" s="10" t="n">
        <v>80</v>
      </c>
      <c r="B218" s="15" t="n">
        <f aca="false">F217</f>
        <v>1000</v>
      </c>
      <c r="C218" s="15" t="n">
        <f aca="false">IF(A218=$D$134,MIN(B218,$B$134),0)</f>
        <v>0</v>
      </c>
      <c r="D218" s="15" t="n">
        <f aca="false">IF(A218=$D$134,$B$134-C218,0)</f>
        <v>0</v>
      </c>
      <c r="E218" s="15" t="n">
        <f aca="false">MIN($H$134,MAX(0,$F$134-(B218-C218)),$J$134)</f>
        <v>0</v>
      </c>
      <c r="F218" s="15" t="n">
        <f aca="false">B218-C218+E218</f>
        <v>1000</v>
      </c>
      <c r="G218" s="15" t="n">
        <f aca="false">$J$134-E218</f>
        <v>250</v>
      </c>
      <c r="H218" s="15" t="n">
        <f aca="false">R217*(1+'1. Your Debts'!$C$5/12)+IF($L$134=1,D218,0)</f>
        <v>0</v>
      </c>
      <c r="I218" s="15" t="n">
        <f aca="false">S217*(1+'1. Your Debts'!$C$6/12)+IF($L$134=2,D218,0)</f>
        <v>0</v>
      </c>
      <c r="J218" s="15" t="n">
        <f aca="false">T217*(1+'1. Your Debts'!$C$7/12)+IF($L$134=3,D218,0)</f>
        <v>0</v>
      </c>
      <c r="K218" s="15" t="n">
        <f aca="false">U217*(1+'1. Your Debts'!$C$8/12)+IF($L$134=4,D218,0)</f>
        <v>0</v>
      </c>
      <c r="L218" s="15" t="n">
        <f aca="false">V217*(1+'1. Your Debts'!$C$9/12)+IF($L$134=5,D218,0)</f>
        <v>0</v>
      </c>
      <c r="M218" s="15" t="n">
        <f aca="false">MAX(0,H218-IF('1. Your Debts'!$F$5&gt;0,MIN('1. Your Debts'!$F$5,H218),MIN(MAX(H218*'1. Your Debts'!$D$5,'1. Your Debts'!$E$5),H218)))</f>
        <v>0</v>
      </c>
      <c r="N218" s="15" t="n">
        <f aca="false">MAX(0,I218-IF('1. Your Debts'!$F$6&gt;0,MIN('1. Your Debts'!$F$6,I218),MIN(MAX(I218*'1. Your Debts'!$D$6,'1. Your Debts'!$E$6),I218)))</f>
        <v>0</v>
      </c>
      <c r="O218" s="15" t="n">
        <f aca="false">MAX(0,J218-IF('1. Your Debts'!$F$7&gt;0,MIN('1. Your Debts'!$F$7,J218),MIN(MAX(J218*'1. Your Debts'!$D$7,'1. Your Debts'!$E$7),J218)))</f>
        <v>0</v>
      </c>
      <c r="P218" s="15" t="n">
        <f aca="false">MAX(0,K218-IF('1. Your Debts'!$F$8&gt;0,MIN('1. Your Debts'!$F$8,K218),MIN(MAX(K218*'1. Your Debts'!$D$8,'1. Your Debts'!$E$8),K218)))</f>
        <v>0</v>
      </c>
      <c r="Q218" s="15" t="n">
        <f aca="false">MAX(0,L218-IF('1. Your Debts'!$F$9&gt;0,MIN('1. Your Debts'!$F$9,L218),MIN(MAX(L218*'1. Your Debts'!$D$9,'1. Your Debts'!$E$9),L218)))</f>
        <v>0</v>
      </c>
      <c r="R218" s="15" t="n">
        <f aca="false">M218-MIN(M218,MAX(0,G218-SUMPRODUCT(($M$136:$Q$136&lt;M$136)*M218:Q218)))</f>
        <v>0</v>
      </c>
      <c r="S218" s="15" t="n">
        <f aca="false">N218-MIN(N218,MAX(0,G218-SUMPRODUCT(($M$136:$Q$136&lt;N$136)*M218:Q218)))</f>
        <v>0</v>
      </c>
      <c r="T218" s="15" t="n">
        <f aca="false">O218-MIN(O218,MAX(0,G218-SUMPRODUCT(($M$136:$Q$136&lt;O$136)*M218:Q218)))</f>
        <v>0</v>
      </c>
      <c r="U218" s="15" t="n">
        <f aca="false">P218-MIN(P218,MAX(0,G218-SUMPRODUCT(($M$136:$Q$136&lt;P$136)*M218:Q218)))</f>
        <v>0</v>
      </c>
      <c r="V218" s="15" t="n">
        <f aca="false">Q218-MIN(Q218,MAX(0,G218-SUMPRODUCT(($M$136:$Q$136&lt;Q$136)*M218:Q218)))</f>
        <v>0</v>
      </c>
      <c r="W218" s="15" t="n">
        <f aca="false">(R217*'1. Your Debts'!$C$5+S217*'1. Your Debts'!$C$6+T217*'1. Your Debts'!$C$7+U217*'1. Your Debts'!$C$8+V217*'1. Your Debts'!$C$9)/12</f>
        <v>0</v>
      </c>
      <c r="X218" s="15" t="n">
        <f aca="false">Y217+W218+D218-Y218</f>
        <v>0</v>
      </c>
      <c r="Y218" s="15" t="n">
        <f aca="false">SUM(R218:V218)</f>
        <v>0</v>
      </c>
    </row>
    <row r="219" customFormat="false" ht="15" hidden="false" customHeight="false" outlineLevel="0" collapsed="false">
      <c r="A219" s="10" t="n">
        <v>81</v>
      </c>
      <c r="B219" s="15" t="n">
        <f aca="false">F218</f>
        <v>1000</v>
      </c>
      <c r="C219" s="15" t="n">
        <f aca="false">IF(A219=$D$134,MIN(B219,$B$134),0)</f>
        <v>0</v>
      </c>
      <c r="D219" s="15" t="n">
        <f aca="false">IF(A219=$D$134,$B$134-C219,0)</f>
        <v>0</v>
      </c>
      <c r="E219" s="15" t="n">
        <f aca="false">MIN($H$134,MAX(0,$F$134-(B219-C219)),$J$134)</f>
        <v>0</v>
      </c>
      <c r="F219" s="15" t="n">
        <f aca="false">B219-C219+E219</f>
        <v>1000</v>
      </c>
      <c r="G219" s="15" t="n">
        <f aca="false">$J$134-E219</f>
        <v>250</v>
      </c>
      <c r="H219" s="15" t="n">
        <f aca="false">R218*(1+'1. Your Debts'!$C$5/12)+IF($L$134=1,D219,0)</f>
        <v>0</v>
      </c>
      <c r="I219" s="15" t="n">
        <f aca="false">S218*(1+'1. Your Debts'!$C$6/12)+IF($L$134=2,D219,0)</f>
        <v>0</v>
      </c>
      <c r="J219" s="15" t="n">
        <f aca="false">T218*(1+'1. Your Debts'!$C$7/12)+IF($L$134=3,D219,0)</f>
        <v>0</v>
      </c>
      <c r="K219" s="15" t="n">
        <f aca="false">U218*(1+'1. Your Debts'!$C$8/12)+IF($L$134=4,D219,0)</f>
        <v>0</v>
      </c>
      <c r="L219" s="15" t="n">
        <f aca="false">V218*(1+'1. Your Debts'!$C$9/12)+IF($L$134=5,D219,0)</f>
        <v>0</v>
      </c>
      <c r="M219" s="15" t="n">
        <f aca="false">MAX(0,H219-IF('1. Your Debts'!$F$5&gt;0,MIN('1. Your Debts'!$F$5,H219),MIN(MAX(H219*'1. Your Debts'!$D$5,'1. Your Debts'!$E$5),H219)))</f>
        <v>0</v>
      </c>
      <c r="N219" s="15" t="n">
        <f aca="false">MAX(0,I219-IF('1. Your Debts'!$F$6&gt;0,MIN('1. Your Debts'!$F$6,I219),MIN(MAX(I219*'1. Your Debts'!$D$6,'1. Your Debts'!$E$6),I219)))</f>
        <v>0</v>
      </c>
      <c r="O219" s="15" t="n">
        <f aca="false">MAX(0,J219-IF('1. Your Debts'!$F$7&gt;0,MIN('1. Your Debts'!$F$7,J219),MIN(MAX(J219*'1. Your Debts'!$D$7,'1. Your Debts'!$E$7),J219)))</f>
        <v>0</v>
      </c>
      <c r="P219" s="15" t="n">
        <f aca="false">MAX(0,K219-IF('1. Your Debts'!$F$8&gt;0,MIN('1. Your Debts'!$F$8,K219),MIN(MAX(K219*'1. Your Debts'!$D$8,'1. Your Debts'!$E$8),K219)))</f>
        <v>0</v>
      </c>
      <c r="Q219" s="15" t="n">
        <f aca="false">MAX(0,L219-IF('1. Your Debts'!$F$9&gt;0,MIN('1. Your Debts'!$F$9,L219),MIN(MAX(L219*'1. Your Debts'!$D$9,'1. Your Debts'!$E$9),L219)))</f>
        <v>0</v>
      </c>
      <c r="R219" s="15" t="n">
        <f aca="false">M219-MIN(M219,MAX(0,G219-SUMPRODUCT(($M$136:$Q$136&lt;M$136)*M219:Q219)))</f>
        <v>0</v>
      </c>
      <c r="S219" s="15" t="n">
        <f aca="false">N219-MIN(N219,MAX(0,G219-SUMPRODUCT(($M$136:$Q$136&lt;N$136)*M219:Q219)))</f>
        <v>0</v>
      </c>
      <c r="T219" s="15" t="n">
        <f aca="false">O219-MIN(O219,MAX(0,G219-SUMPRODUCT(($M$136:$Q$136&lt;O$136)*M219:Q219)))</f>
        <v>0</v>
      </c>
      <c r="U219" s="15" t="n">
        <f aca="false">P219-MIN(P219,MAX(0,G219-SUMPRODUCT(($M$136:$Q$136&lt;P$136)*M219:Q219)))</f>
        <v>0</v>
      </c>
      <c r="V219" s="15" t="n">
        <f aca="false">Q219-MIN(Q219,MAX(0,G219-SUMPRODUCT(($M$136:$Q$136&lt;Q$136)*M219:Q219)))</f>
        <v>0</v>
      </c>
      <c r="W219" s="15" t="n">
        <f aca="false">(R218*'1. Your Debts'!$C$5+S218*'1. Your Debts'!$C$6+T218*'1. Your Debts'!$C$7+U218*'1. Your Debts'!$C$8+V218*'1. Your Debts'!$C$9)/12</f>
        <v>0</v>
      </c>
      <c r="X219" s="15" t="n">
        <f aca="false">Y218+W219+D219-Y219</f>
        <v>0</v>
      </c>
      <c r="Y219" s="15" t="n">
        <f aca="false">SUM(R219:V219)</f>
        <v>0</v>
      </c>
    </row>
    <row r="220" customFormat="false" ht="15" hidden="false" customHeight="false" outlineLevel="0" collapsed="false">
      <c r="A220" s="10" t="n">
        <v>82</v>
      </c>
      <c r="B220" s="15" t="n">
        <f aca="false">F219</f>
        <v>1000</v>
      </c>
      <c r="C220" s="15" t="n">
        <f aca="false">IF(A220=$D$134,MIN(B220,$B$134),0)</f>
        <v>0</v>
      </c>
      <c r="D220" s="15" t="n">
        <f aca="false">IF(A220=$D$134,$B$134-C220,0)</f>
        <v>0</v>
      </c>
      <c r="E220" s="15" t="n">
        <f aca="false">MIN($H$134,MAX(0,$F$134-(B220-C220)),$J$134)</f>
        <v>0</v>
      </c>
      <c r="F220" s="15" t="n">
        <f aca="false">B220-C220+E220</f>
        <v>1000</v>
      </c>
      <c r="G220" s="15" t="n">
        <f aca="false">$J$134-E220</f>
        <v>250</v>
      </c>
      <c r="H220" s="15" t="n">
        <f aca="false">R219*(1+'1. Your Debts'!$C$5/12)+IF($L$134=1,D220,0)</f>
        <v>0</v>
      </c>
      <c r="I220" s="15" t="n">
        <f aca="false">S219*(1+'1. Your Debts'!$C$6/12)+IF($L$134=2,D220,0)</f>
        <v>0</v>
      </c>
      <c r="J220" s="15" t="n">
        <f aca="false">T219*(1+'1. Your Debts'!$C$7/12)+IF($L$134=3,D220,0)</f>
        <v>0</v>
      </c>
      <c r="K220" s="15" t="n">
        <f aca="false">U219*(1+'1. Your Debts'!$C$8/12)+IF($L$134=4,D220,0)</f>
        <v>0</v>
      </c>
      <c r="L220" s="15" t="n">
        <f aca="false">V219*(1+'1. Your Debts'!$C$9/12)+IF($L$134=5,D220,0)</f>
        <v>0</v>
      </c>
      <c r="M220" s="15" t="n">
        <f aca="false">MAX(0,H220-IF('1. Your Debts'!$F$5&gt;0,MIN('1. Your Debts'!$F$5,H220),MIN(MAX(H220*'1. Your Debts'!$D$5,'1. Your Debts'!$E$5),H220)))</f>
        <v>0</v>
      </c>
      <c r="N220" s="15" t="n">
        <f aca="false">MAX(0,I220-IF('1. Your Debts'!$F$6&gt;0,MIN('1. Your Debts'!$F$6,I220),MIN(MAX(I220*'1. Your Debts'!$D$6,'1. Your Debts'!$E$6),I220)))</f>
        <v>0</v>
      </c>
      <c r="O220" s="15" t="n">
        <f aca="false">MAX(0,J220-IF('1. Your Debts'!$F$7&gt;0,MIN('1. Your Debts'!$F$7,J220),MIN(MAX(J220*'1. Your Debts'!$D$7,'1. Your Debts'!$E$7),J220)))</f>
        <v>0</v>
      </c>
      <c r="P220" s="15" t="n">
        <f aca="false">MAX(0,K220-IF('1. Your Debts'!$F$8&gt;0,MIN('1. Your Debts'!$F$8,K220),MIN(MAX(K220*'1. Your Debts'!$D$8,'1. Your Debts'!$E$8),K220)))</f>
        <v>0</v>
      </c>
      <c r="Q220" s="15" t="n">
        <f aca="false">MAX(0,L220-IF('1. Your Debts'!$F$9&gt;0,MIN('1. Your Debts'!$F$9,L220),MIN(MAX(L220*'1. Your Debts'!$D$9,'1. Your Debts'!$E$9),L220)))</f>
        <v>0</v>
      </c>
      <c r="R220" s="15" t="n">
        <f aca="false">M220-MIN(M220,MAX(0,G220-SUMPRODUCT(($M$136:$Q$136&lt;M$136)*M220:Q220)))</f>
        <v>0</v>
      </c>
      <c r="S220" s="15" t="n">
        <f aca="false">N220-MIN(N220,MAX(0,G220-SUMPRODUCT(($M$136:$Q$136&lt;N$136)*M220:Q220)))</f>
        <v>0</v>
      </c>
      <c r="T220" s="15" t="n">
        <f aca="false">O220-MIN(O220,MAX(0,G220-SUMPRODUCT(($M$136:$Q$136&lt;O$136)*M220:Q220)))</f>
        <v>0</v>
      </c>
      <c r="U220" s="15" t="n">
        <f aca="false">P220-MIN(P220,MAX(0,G220-SUMPRODUCT(($M$136:$Q$136&lt;P$136)*M220:Q220)))</f>
        <v>0</v>
      </c>
      <c r="V220" s="15" t="n">
        <f aca="false">Q220-MIN(Q220,MAX(0,G220-SUMPRODUCT(($M$136:$Q$136&lt;Q$136)*M220:Q220)))</f>
        <v>0</v>
      </c>
      <c r="W220" s="15" t="n">
        <f aca="false">(R219*'1. Your Debts'!$C$5+S219*'1. Your Debts'!$C$6+T219*'1. Your Debts'!$C$7+U219*'1. Your Debts'!$C$8+V219*'1. Your Debts'!$C$9)/12</f>
        <v>0</v>
      </c>
      <c r="X220" s="15" t="n">
        <f aca="false">Y219+W220+D220-Y220</f>
        <v>0</v>
      </c>
      <c r="Y220" s="15" t="n">
        <f aca="false">SUM(R220:V220)</f>
        <v>0</v>
      </c>
    </row>
    <row r="221" customFormat="false" ht="15" hidden="false" customHeight="false" outlineLevel="0" collapsed="false">
      <c r="A221" s="10" t="n">
        <v>83</v>
      </c>
      <c r="B221" s="15" t="n">
        <f aca="false">F220</f>
        <v>1000</v>
      </c>
      <c r="C221" s="15" t="n">
        <f aca="false">IF(A221=$D$134,MIN(B221,$B$134),0)</f>
        <v>0</v>
      </c>
      <c r="D221" s="15" t="n">
        <f aca="false">IF(A221=$D$134,$B$134-C221,0)</f>
        <v>0</v>
      </c>
      <c r="E221" s="15" t="n">
        <f aca="false">MIN($H$134,MAX(0,$F$134-(B221-C221)),$J$134)</f>
        <v>0</v>
      </c>
      <c r="F221" s="15" t="n">
        <f aca="false">B221-C221+E221</f>
        <v>1000</v>
      </c>
      <c r="G221" s="15" t="n">
        <f aca="false">$J$134-E221</f>
        <v>250</v>
      </c>
      <c r="H221" s="15" t="n">
        <f aca="false">R220*(1+'1. Your Debts'!$C$5/12)+IF($L$134=1,D221,0)</f>
        <v>0</v>
      </c>
      <c r="I221" s="15" t="n">
        <f aca="false">S220*(1+'1. Your Debts'!$C$6/12)+IF($L$134=2,D221,0)</f>
        <v>0</v>
      </c>
      <c r="J221" s="15" t="n">
        <f aca="false">T220*(1+'1. Your Debts'!$C$7/12)+IF($L$134=3,D221,0)</f>
        <v>0</v>
      </c>
      <c r="K221" s="15" t="n">
        <f aca="false">U220*(1+'1. Your Debts'!$C$8/12)+IF($L$134=4,D221,0)</f>
        <v>0</v>
      </c>
      <c r="L221" s="15" t="n">
        <f aca="false">V220*(1+'1. Your Debts'!$C$9/12)+IF($L$134=5,D221,0)</f>
        <v>0</v>
      </c>
      <c r="M221" s="15" t="n">
        <f aca="false">MAX(0,H221-IF('1. Your Debts'!$F$5&gt;0,MIN('1. Your Debts'!$F$5,H221),MIN(MAX(H221*'1. Your Debts'!$D$5,'1. Your Debts'!$E$5),H221)))</f>
        <v>0</v>
      </c>
      <c r="N221" s="15" t="n">
        <f aca="false">MAX(0,I221-IF('1. Your Debts'!$F$6&gt;0,MIN('1. Your Debts'!$F$6,I221),MIN(MAX(I221*'1. Your Debts'!$D$6,'1. Your Debts'!$E$6),I221)))</f>
        <v>0</v>
      </c>
      <c r="O221" s="15" t="n">
        <f aca="false">MAX(0,J221-IF('1. Your Debts'!$F$7&gt;0,MIN('1. Your Debts'!$F$7,J221),MIN(MAX(J221*'1. Your Debts'!$D$7,'1. Your Debts'!$E$7),J221)))</f>
        <v>0</v>
      </c>
      <c r="P221" s="15" t="n">
        <f aca="false">MAX(0,K221-IF('1. Your Debts'!$F$8&gt;0,MIN('1. Your Debts'!$F$8,K221),MIN(MAX(K221*'1. Your Debts'!$D$8,'1. Your Debts'!$E$8),K221)))</f>
        <v>0</v>
      </c>
      <c r="Q221" s="15" t="n">
        <f aca="false">MAX(0,L221-IF('1. Your Debts'!$F$9&gt;0,MIN('1. Your Debts'!$F$9,L221),MIN(MAX(L221*'1. Your Debts'!$D$9,'1. Your Debts'!$E$9),L221)))</f>
        <v>0</v>
      </c>
      <c r="R221" s="15" t="n">
        <f aca="false">M221-MIN(M221,MAX(0,G221-SUMPRODUCT(($M$136:$Q$136&lt;M$136)*M221:Q221)))</f>
        <v>0</v>
      </c>
      <c r="S221" s="15" t="n">
        <f aca="false">N221-MIN(N221,MAX(0,G221-SUMPRODUCT(($M$136:$Q$136&lt;N$136)*M221:Q221)))</f>
        <v>0</v>
      </c>
      <c r="T221" s="15" t="n">
        <f aca="false">O221-MIN(O221,MAX(0,G221-SUMPRODUCT(($M$136:$Q$136&lt;O$136)*M221:Q221)))</f>
        <v>0</v>
      </c>
      <c r="U221" s="15" t="n">
        <f aca="false">P221-MIN(P221,MAX(0,G221-SUMPRODUCT(($M$136:$Q$136&lt;P$136)*M221:Q221)))</f>
        <v>0</v>
      </c>
      <c r="V221" s="15" t="n">
        <f aca="false">Q221-MIN(Q221,MAX(0,G221-SUMPRODUCT(($M$136:$Q$136&lt;Q$136)*M221:Q221)))</f>
        <v>0</v>
      </c>
      <c r="W221" s="15" t="n">
        <f aca="false">(R220*'1. Your Debts'!$C$5+S220*'1. Your Debts'!$C$6+T220*'1. Your Debts'!$C$7+U220*'1. Your Debts'!$C$8+V220*'1. Your Debts'!$C$9)/12</f>
        <v>0</v>
      </c>
      <c r="X221" s="15" t="n">
        <f aca="false">Y220+W221+D221-Y221</f>
        <v>0</v>
      </c>
      <c r="Y221" s="15" t="n">
        <f aca="false">SUM(R221:V221)</f>
        <v>0</v>
      </c>
    </row>
    <row r="222" customFormat="false" ht="15" hidden="false" customHeight="false" outlineLevel="0" collapsed="false">
      <c r="A222" s="10" t="n">
        <v>84</v>
      </c>
      <c r="B222" s="15" t="n">
        <f aca="false">F221</f>
        <v>1000</v>
      </c>
      <c r="C222" s="15" t="n">
        <f aca="false">IF(A222=$D$134,MIN(B222,$B$134),0)</f>
        <v>0</v>
      </c>
      <c r="D222" s="15" t="n">
        <f aca="false">IF(A222=$D$134,$B$134-C222,0)</f>
        <v>0</v>
      </c>
      <c r="E222" s="15" t="n">
        <f aca="false">MIN($H$134,MAX(0,$F$134-(B222-C222)),$J$134)</f>
        <v>0</v>
      </c>
      <c r="F222" s="15" t="n">
        <f aca="false">B222-C222+E222</f>
        <v>1000</v>
      </c>
      <c r="G222" s="15" t="n">
        <f aca="false">$J$134-E222</f>
        <v>250</v>
      </c>
      <c r="H222" s="15" t="n">
        <f aca="false">R221*(1+'1. Your Debts'!$C$5/12)+IF($L$134=1,D222,0)</f>
        <v>0</v>
      </c>
      <c r="I222" s="15" t="n">
        <f aca="false">S221*(1+'1. Your Debts'!$C$6/12)+IF($L$134=2,D222,0)</f>
        <v>0</v>
      </c>
      <c r="J222" s="15" t="n">
        <f aca="false">T221*(1+'1. Your Debts'!$C$7/12)+IF($L$134=3,D222,0)</f>
        <v>0</v>
      </c>
      <c r="K222" s="15" t="n">
        <f aca="false">U221*(1+'1. Your Debts'!$C$8/12)+IF($L$134=4,D222,0)</f>
        <v>0</v>
      </c>
      <c r="L222" s="15" t="n">
        <f aca="false">V221*(1+'1. Your Debts'!$C$9/12)+IF($L$134=5,D222,0)</f>
        <v>0</v>
      </c>
      <c r="M222" s="15" t="n">
        <f aca="false">MAX(0,H222-IF('1. Your Debts'!$F$5&gt;0,MIN('1. Your Debts'!$F$5,H222),MIN(MAX(H222*'1. Your Debts'!$D$5,'1. Your Debts'!$E$5),H222)))</f>
        <v>0</v>
      </c>
      <c r="N222" s="15" t="n">
        <f aca="false">MAX(0,I222-IF('1. Your Debts'!$F$6&gt;0,MIN('1. Your Debts'!$F$6,I222),MIN(MAX(I222*'1. Your Debts'!$D$6,'1. Your Debts'!$E$6),I222)))</f>
        <v>0</v>
      </c>
      <c r="O222" s="15" t="n">
        <f aca="false">MAX(0,J222-IF('1. Your Debts'!$F$7&gt;0,MIN('1. Your Debts'!$F$7,J222),MIN(MAX(J222*'1. Your Debts'!$D$7,'1. Your Debts'!$E$7),J222)))</f>
        <v>0</v>
      </c>
      <c r="P222" s="15" t="n">
        <f aca="false">MAX(0,K222-IF('1. Your Debts'!$F$8&gt;0,MIN('1. Your Debts'!$F$8,K222),MIN(MAX(K222*'1. Your Debts'!$D$8,'1. Your Debts'!$E$8),K222)))</f>
        <v>0</v>
      </c>
      <c r="Q222" s="15" t="n">
        <f aca="false">MAX(0,L222-IF('1. Your Debts'!$F$9&gt;0,MIN('1. Your Debts'!$F$9,L222),MIN(MAX(L222*'1. Your Debts'!$D$9,'1. Your Debts'!$E$9),L222)))</f>
        <v>0</v>
      </c>
      <c r="R222" s="15" t="n">
        <f aca="false">M222-MIN(M222,MAX(0,G222-SUMPRODUCT(($M$136:$Q$136&lt;M$136)*M222:Q222)))</f>
        <v>0</v>
      </c>
      <c r="S222" s="15" t="n">
        <f aca="false">N222-MIN(N222,MAX(0,G222-SUMPRODUCT(($M$136:$Q$136&lt;N$136)*M222:Q222)))</f>
        <v>0</v>
      </c>
      <c r="T222" s="15" t="n">
        <f aca="false">O222-MIN(O222,MAX(0,G222-SUMPRODUCT(($M$136:$Q$136&lt;O$136)*M222:Q222)))</f>
        <v>0</v>
      </c>
      <c r="U222" s="15" t="n">
        <f aca="false">P222-MIN(P222,MAX(0,G222-SUMPRODUCT(($M$136:$Q$136&lt;P$136)*M222:Q222)))</f>
        <v>0</v>
      </c>
      <c r="V222" s="15" t="n">
        <f aca="false">Q222-MIN(Q222,MAX(0,G222-SUMPRODUCT(($M$136:$Q$136&lt;Q$136)*M222:Q222)))</f>
        <v>0</v>
      </c>
      <c r="W222" s="15" t="n">
        <f aca="false">(R221*'1. Your Debts'!$C$5+S221*'1. Your Debts'!$C$6+T221*'1. Your Debts'!$C$7+U221*'1. Your Debts'!$C$8+V221*'1. Your Debts'!$C$9)/12</f>
        <v>0</v>
      </c>
      <c r="X222" s="15" t="n">
        <f aca="false">Y221+W222+D222-Y222</f>
        <v>0</v>
      </c>
      <c r="Y222" s="15" t="n">
        <f aca="false">SUM(R222:V222)</f>
        <v>0</v>
      </c>
    </row>
    <row r="223" customFormat="false" ht="15" hidden="false" customHeight="false" outlineLevel="0" collapsed="false">
      <c r="A223" s="10" t="n">
        <v>85</v>
      </c>
      <c r="B223" s="15" t="n">
        <f aca="false">F222</f>
        <v>1000</v>
      </c>
      <c r="C223" s="15" t="n">
        <f aca="false">IF(A223=$D$134,MIN(B223,$B$134),0)</f>
        <v>0</v>
      </c>
      <c r="D223" s="15" t="n">
        <f aca="false">IF(A223=$D$134,$B$134-C223,0)</f>
        <v>0</v>
      </c>
      <c r="E223" s="15" t="n">
        <f aca="false">MIN($H$134,MAX(0,$F$134-(B223-C223)),$J$134)</f>
        <v>0</v>
      </c>
      <c r="F223" s="15" t="n">
        <f aca="false">B223-C223+E223</f>
        <v>1000</v>
      </c>
      <c r="G223" s="15" t="n">
        <f aca="false">$J$134-E223</f>
        <v>250</v>
      </c>
      <c r="H223" s="15" t="n">
        <f aca="false">R222*(1+'1. Your Debts'!$C$5/12)+IF($L$134=1,D223,0)</f>
        <v>0</v>
      </c>
      <c r="I223" s="15" t="n">
        <f aca="false">S222*(1+'1. Your Debts'!$C$6/12)+IF($L$134=2,D223,0)</f>
        <v>0</v>
      </c>
      <c r="J223" s="15" t="n">
        <f aca="false">T222*(1+'1. Your Debts'!$C$7/12)+IF($L$134=3,D223,0)</f>
        <v>0</v>
      </c>
      <c r="K223" s="15" t="n">
        <f aca="false">U222*(1+'1. Your Debts'!$C$8/12)+IF($L$134=4,D223,0)</f>
        <v>0</v>
      </c>
      <c r="L223" s="15" t="n">
        <f aca="false">V222*(1+'1. Your Debts'!$C$9/12)+IF($L$134=5,D223,0)</f>
        <v>0</v>
      </c>
      <c r="M223" s="15" t="n">
        <f aca="false">MAX(0,H223-IF('1. Your Debts'!$F$5&gt;0,MIN('1. Your Debts'!$F$5,H223),MIN(MAX(H223*'1. Your Debts'!$D$5,'1. Your Debts'!$E$5),H223)))</f>
        <v>0</v>
      </c>
      <c r="N223" s="15" t="n">
        <f aca="false">MAX(0,I223-IF('1. Your Debts'!$F$6&gt;0,MIN('1. Your Debts'!$F$6,I223),MIN(MAX(I223*'1. Your Debts'!$D$6,'1. Your Debts'!$E$6),I223)))</f>
        <v>0</v>
      </c>
      <c r="O223" s="15" t="n">
        <f aca="false">MAX(0,J223-IF('1. Your Debts'!$F$7&gt;0,MIN('1. Your Debts'!$F$7,J223),MIN(MAX(J223*'1. Your Debts'!$D$7,'1. Your Debts'!$E$7),J223)))</f>
        <v>0</v>
      </c>
      <c r="P223" s="15" t="n">
        <f aca="false">MAX(0,K223-IF('1. Your Debts'!$F$8&gt;0,MIN('1. Your Debts'!$F$8,K223),MIN(MAX(K223*'1. Your Debts'!$D$8,'1. Your Debts'!$E$8),K223)))</f>
        <v>0</v>
      </c>
      <c r="Q223" s="15" t="n">
        <f aca="false">MAX(0,L223-IF('1. Your Debts'!$F$9&gt;0,MIN('1. Your Debts'!$F$9,L223),MIN(MAX(L223*'1. Your Debts'!$D$9,'1. Your Debts'!$E$9),L223)))</f>
        <v>0</v>
      </c>
      <c r="R223" s="15" t="n">
        <f aca="false">M223-MIN(M223,MAX(0,G223-SUMPRODUCT(($M$136:$Q$136&lt;M$136)*M223:Q223)))</f>
        <v>0</v>
      </c>
      <c r="S223" s="15" t="n">
        <f aca="false">N223-MIN(N223,MAX(0,G223-SUMPRODUCT(($M$136:$Q$136&lt;N$136)*M223:Q223)))</f>
        <v>0</v>
      </c>
      <c r="T223" s="15" t="n">
        <f aca="false">O223-MIN(O223,MAX(0,G223-SUMPRODUCT(($M$136:$Q$136&lt;O$136)*M223:Q223)))</f>
        <v>0</v>
      </c>
      <c r="U223" s="15" t="n">
        <f aca="false">P223-MIN(P223,MAX(0,G223-SUMPRODUCT(($M$136:$Q$136&lt;P$136)*M223:Q223)))</f>
        <v>0</v>
      </c>
      <c r="V223" s="15" t="n">
        <f aca="false">Q223-MIN(Q223,MAX(0,G223-SUMPRODUCT(($M$136:$Q$136&lt;Q$136)*M223:Q223)))</f>
        <v>0</v>
      </c>
      <c r="W223" s="15" t="n">
        <f aca="false">(R222*'1. Your Debts'!$C$5+S222*'1. Your Debts'!$C$6+T222*'1. Your Debts'!$C$7+U222*'1. Your Debts'!$C$8+V222*'1. Your Debts'!$C$9)/12</f>
        <v>0</v>
      </c>
      <c r="X223" s="15" t="n">
        <f aca="false">Y222+W223+D223-Y223</f>
        <v>0</v>
      </c>
      <c r="Y223" s="15" t="n">
        <f aca="false">SUM(R223:V223)</f>
        <v>0</v>
      </c>
    </row>
    <row r="224" customFormat="false" ht="15" hidden="false" customHeight="false" outlineLevel="0" collapsed="false">
      <c r="A224" s="10" t="n">
        <v>86</v>
      </c>
      <c r="B224" s="15" t="n">
        <f aca="false">F223</f>
        <v>1000</v>
      </c>
      <c r="C224" s="15" t="n">
        <f aca="false">IF(A224=$D$134,MIN(B224,$B$134),0)</f>
        <v>0</v>
      </c>
      <c r="D224" s="15" t="n">
        <f aca="false">IF(A224=$D$134,$B$134-C224,0)</f>
        <v>0</v>
      </c>
      <c r="E224" s="15" t="n">
        <f aca="false">MIN($H$134,MAX(0,$F$134-(B224-C224)),$J$134)</f>
        <v>0</v>
      </c>
      <c r="F224" s="15" t="n">
        <f aca="false">B224-C224+E224</f>
        <v>1000</v>
      </c>
      <c r="G224" s="15" t="n">
        <f aca="false">$J$134-E224</f>
        <v>250</v>
      </c>
      <c r="H224" s="15" t="n">
        <f aca="false">R223*(1+'1. Your Debts'!$C$5/12)+IF($L$134=1,D224,0)</f>
        <v>0</v>
      </c>
      <c r="I224" s="15" t="n">
        <f aca="false">S223*(1+'1. Your Debts'!$C$6/12)+IF($L$134=2,D224,0)</f>
        <v>0</v>
      </c>
      <c r="J224" s="15" t="n">
        <f aca="false">T223*(1+'1. Your Debts'!$C$7/12)+IF($L$134=3,D224,0)</f>
        <v>0</v>
      </c>
      <c r="K224" s="15" t="n">
        <f aca="false">U223*(1+'1. Your Debts'!$C$8/12)+IF($L$134=4,D224,0)</f>
        <v>0</v>
      </c>
      <c r="L224" s="15" t="n">
        <f aca="false">V223*(1+'1. Your Debts'!$C$9/12)+IF($L$134=5,D224,0)</f>
        <v>0</v>
      </c>
      <c r="M224" s="15" t="n">
        <f aca="false">MAX(0,H224-IF('1. Your Debts'!$F$5&gt;0,MIN('1. Your Debts'!$F$5,H224),MIN(MAX(H224*'1. Your Debts'!$D$5,'1. Your Debts'!$E$5),H224)))</f>
        <v>0</v>
      </c>
      <c r="N224" s="15" t="n">
        <f aca="false">MAX(0,I224-IF('1. Your Debts'!$F$6&gt;0,MIN('1. Your Debts'!$F$6,I224),MIN(MAX(I224*'1. Your Debts'!$D$6,'1. Your Debts'!$E$6),I224)))</f>
        <v>0</v>
      </c>
      <c r="O224" s="15" t="n">
        <f aca="false">MAX(0,J224-IF('1. Your Debts'!$F$7&gt;0,MIN('1. Your Debts'!$F$7,J224),MIN(MAX(J224*'1. Your Debts'!$D$7,'1. Your Debts'!$E$7),J224)))</f>
        <v>0</v>
      </c>
      <c r="P224" s="15" t="n">
        <f aca="false">MAX(0,K224-IF('1. Your Debts'!$F$8&gt;0,MIN('1. Your Debts'!$F$8,K224),MIN(MAX(K224*'1. Your Debts'!$D$8,'1. Your Debts'!$E$8),K224)))</f>
        <v>0</v>
      </c>
      <c r="Q224" s="15" t="n">
        <f aca="false">MAX(0,L224-IF('1. Your Debts'!$F$9&gt;0,MIN('1. Your Debts'!$F$9,L224),MIN(MAX(L224*'1. Your Debts'!$D$9,'1. Your Debts'!$E$9),L224)))</f>
        <v>0</v>
      </c>
      <c r="R224" s="15" t="n">
        <f aca="false">M224-MIN(M224,MAX(0,G224-SUMPRODUCT(($M$136:$Q$136&lt;M$136)*M224:Q224)))</f>
        <v>0</v>
      </c>
      <c r="S224" s="15" t="n">
        <f aca="false">N224-MIN(N224,MAX(0,G224-SUMPRODUCT(($M$136:$Q$136&lt;N$136)*M224:Q224)))</f>
        <v>0</v>
      </c>
      <c r="T224" s="15" t="n">
        <f aca="false">O224-MIN(O224,MAX(0,G224-SUMPRODUCT(($M$136:$Q$136&lt;O$136)*M224:Q224)))</f>
        <v>0</v>
      </c>
      <c r="U224" s="15" t="n">
        <f aca="false">P224-MIN(P224,MAX(0,G224-SUMPRODUCT(($M$136:$Q$136&lt;P$136)*M224:Q224)))</f>
        <v>0</v>
      </c>
      <c r="V224" s="15" t="n">
        <f aca="false">Q224-MIN(Q224,MAX(0,G224-SUMPRODUCT(($M$136:$Q$136&lt;Q$136)*M224:Q224)))</f>
        <v>0</v>
      </c>
      <c r="W224" s="15" t="n">
        <f aca="false">(R223*'1. Your Debts'!$C$5+S223*'1. Your Debts'!$C$6+T223*'1. Your Debts'!$C$7+U223*'1. Your Debts'!$C$8+V223*'1. Your Debts'!$C$9)/12</f>
        <v>0</v>
      </c>
      <c r="X224" s="15" t="n">
        <f aca="false">Y223+W224+D224-Y224</f>
        <v>0</v>
      </c>
      <c r="Y224" s="15" t="n">
        <f aca="false">SUM(R224:V224)</f>
        <v>0</v>
      </c>
    </row>
    <row r="225" customFormat="false" ht="15" hidden="false" customHeight="false" outlineLevel="0" collapsed="false">
      <c r="A225" s="10" t="n">
        <v>87</v>
      </c>
      <c r="B225" s="15" t="n">
        <f aca="false">F224</f>
        <v>1000</v>
      </c>
      <c r="C225" s="15" t="n">
        <f aca="false">IF(A225=$D$134,MIN(B225,$B$134),0)</f>
        <v>0</v>
      </c>
      <c r="D225" s="15" t="n">
        <f aca="false">IF(A225=$D$134,$B$134-C225,0)</f>
        <v>0</v>
      </c>
      <c r="E225" s="15" t="n">
        <f aca="false">MIN($H$134,MAX(0,$F$134-(B225-C225)),$J$134)</f>
        <v>0</v>
      </c>
      <c r="F225" s="15" t="n">
        <f aca="false">B225-C225+E225</f>
        <v>1000</v>
      </c>
      <c r="G225" s="15" t="n">
        <f aca="false">$J$134-E225</f>
        <v>250</v>
      </c>
      <c r="H225" s="15" t="n">
        <f aca="false">R224*(1+'1. Your Debts'!$C$5/12)+IF($L$134=1,D225,0)</f>
        <v>0</v>
      </c>
      <c r="I225" s="15" t="n">
        <f aca="false">S224*(1+'1. Your Debts'!$C$6/12)+IF($L$134=2,D225,0)</f>
        <v>0</v>
      </c>
      <c r="J225" s="15" t="n">
        <f aca="false">T224*(1+'1. Your Debts'!$C$7/12)+IF($L$134=3,D225,0)</f>
        <v>0</v>
      </c>
      <c r="K225" s="15" t="n">
        <f aca="false">U224*(1+'1. Your Debts'!$C$8/12)+IF($L$134=4,D225,0)</f>
        <v>0</v>
      </c>
      <c r="L225" s="15" t="n">
        <f aca="false">V224*(1+'1. Your Debts'!$C$9/12)+IF($L$134=5,D225,0)</f>
        <v>0</v>
      </c>
      <c r="M225" s="15" t="n">
        <f aca="false">MAX(0,H225-IF('1. Your Debts'!$F$5&gt;0,MIN('1. Your Debts'!$F$5,H225),MIN(MAX(H225*'1. Your Debts'!$D$5,'1. Your Debts'!$E$5),H225)))</f>
        <v>0</v>
      </c>
      <c r="N225" s="15" t="n">
        <f aca="false">MAX(0,I225-IF('1. Your Debts'!$F$6&gt;0,MIN('1. Your Debts'!$F$6,I225),MIN(MAX(I225*'1. Your Debts'!$D$6,'1. Your Debts'!$E$6),I225)))</f>
        <v>0</v>
      </c>
      <c r="O225" s="15" t="n">
        <f aca="false">MAX(0,J225-IF('1. Your Debts'!$F$7&gt;0,MIN('1. Your Debts'!$F$7,J225),MIN(MAX(J225*'1. Your Debts'!$D$7,'1. Your Debts'!$E$7),J225)))</f>
        <v>0</v>
      </c>
      <c r="P225" s="15" t="n">
        <f aca="false">MAX(0,K225-IF('1. Your Debts'!$F$8&gt;0,MIN('1. Your Debts'!$F$8,K225),MIN(MAX(K225*'1. Your Debts'!$D$8,'1. Your Debts'!$E$8),K225)))</f>
        <v>0</v>
      </c>
      <c r="Q225" s="15" t="n">
        <f aca="false">MAX(0,L225-IF('1. Your Debts'!$F$9&gt;0,MIN('1. Your Debts'!$F$9,L225),MIN(MAX(L225*'1. Your Debts'!$D$9,'1. Your Debts'!$E$9),L225)))</f>
        <v>0</v>
      </c>
      <c r="R225" s="15" t="n">
        <f aca="false">M225-MIN(M225,MAX(0,G225-SUMPRODUCT(($M$136:$Q$136&lt;M$136)*M225:Q225)))</f>
        <v>0</v>
      </c>
      <c r="S225" s="15" t="n">
        <f aca="false">N225-MIN(N225,MAX(0,G225-SUMPRODUCT(($M$136:$Q$136&lt;N$136)*M225:Q225)))</f>
        <v>0</v>
      </c>
      <c r="T225" s="15" t="n">
        <f aca="false">O225-MIN(O225,MAX(0,G225-SUMPRODUCT(($M$136:$Q$136&lt;O$136)*M225:Q225)))</f>
        <v>0</v>
      </c>
      <c r="U225" s="15" t="n">
        <f aca="false">P225-MIN(P225,MAX(0,G225-SUMPRODUCT(($M$136:$Q$136&lt;P$136)*M225:Q225)))</f>
        <v>0</v>
      </c>
      <c r="V225" s="15" t="n">
        <f aca="false">Q225-MIN(Q225,MAX(0,G225-SUMPRODUCT(($M$136:$Q$136&lt;Q$136)*M225:Q225)))</f>
        <v>0</v>
      </c>
      <c r="W225" s="15" t="n">
        <f aca="false">(R224*'1. Your Debts'!$C$5+S224*'1. Your Debts'!$C$6+T224*'1. Your Debts'!$C$7+U224*'1. Your Debts'!$C$8+V224*'1. Your Debts'!$C$9)/12</f>
        <v>0</v>
      </c>
      <c r="X225" s="15" t="n">
        <f aca="false">Y224+W225+D225-Y225</f>
        <v>0</v>
      </c>
      <c r="Y225" s="15" t="n">
        <f aca="false">SUM(R225:V225)</f>
        <v>0</v>
      </c>
    </row>
    <row r="226" customFormat="false" ht="15" hidden="false" customHeight="false" outlineLevel="0" collapsed="false">
      <c r="A226" s="10" t="n">
        <v>88</v>
      </c>
      <c r="B226" s="15" t="n">
        <f aca="false">F225</f>
        <v>1000</v>
      </c>
      <c r="C226" s="15" t="n">
        <f aca="false">IF(A226=$D$134,MIN(B226,$B$134),0)</f>
        <v>0</v>
      </c>
      <c r="D226" s="15" t="n">
        <f aca="false">IF(A226=$D$134,$B$134-C226,0)</f>
        <v>0</v>
      </c>
      <c r="E226" s="15" t="n">
        <f aca="false">MIN($H$134,MAX(0,$F$134-(B226-C226)),$J$134)</f>
        <v>0</v>
      </c>
      <c r="F226" s="15" t="n">
        <f aca="false">B226-C226+E226</f>
        <v>1000</v>
      </c>
      <c r="G226" s="15" t="n">
        <f aca="false">$J$134-E226</f>
        <v>250</v>
      </c>
      <c r="H226" s="15" t="n">
        <f aca="false">R225*(1+'1. Your Debts'!$C$5/12)+IF($L$134=1,D226,0)</f>
        <v>0</v>
      </c>
      <c r="I226" s="15" t="n">
        <f aca="false">S225*(1+'1. Your Debts'!$C$6/12)+IF($L$134=2,D226,0)</f>
        <v>0</v>
      </c>
      <c r="J226" s="15" t="n">
        <f aca="false">T225*(1+'1. Your Debts'!$C$7/12)+IF($L$134=3,D226,0)</f>
        <v>0</v>
      </c>
      <c r="K226" s="15" t="n">
        <f aca="false">U225*(1+'1. Your Debts'!$C$8/12)+IF($L$134=4,D226,0)</f>
        <v>0</v>
      </c>
      <c r="L226" s="15" t="n">
        <f aca="false">V225*(1+'1. Your Debts'!$C$9/12)+IF($L$134=5,D226,0)</f>
        <v>0</v>
      </c>
      <c r="M226" s="15" t="n">
        <f aca="false">MAX(0,H226-IF('1. Your Debts'!$F$5&gt;0,MIN('1. Your Debts'!$F$5,H226),MIN(MAX(H226*'1. Your Debts'!$D$5,'1. Your Debts'!$E$5),H226)))</f>
        <v>0</v>
      </c>
      <c r="N226" s="15" t="n">
        <f aca="false">MAX(0,I226-IF('1. Your Debts'!$F$6&gt;0,MIN('1. Your Debts'!$F$6,I226),MIN(MAX(I226*'1. Your Debts'!$D$6,'1. Your Debts'!$E$6),I226)))</f>
        <v>0</v>
      </c>
      <c r="O226" s="15" t="n">
        <f aca="false">MAX(0,J226-IF('1. Your Debts'!$F$7&gt;0,MIN('1. Your Debts'!$F$7,J226),MIN(MAX(J226*'1. Your Debts'!$D$7,'1. Your Debts'!$E$7),J226)))</f>
        <v>0</v>
      </c>
      <c r="P226" s="15" t="n">
        <f aca="false">MAX(0,K226-IF('1. Your Debts'!$F$8&gt;0,MIN('1. Your Debts'!$F$8,K226),MIN(MAX(K226*'1. Your Debts'!$D$8,'1. Your Debts'!$E$8),K226)))</f>
        <v>0</v>
      </c>
      <c r="Q226" s="15" t="n">
        <f aca="false">MAX(0,L226-IF('1. Your Debts'!$F$9&gt;0,MIN('1. Your Debts'!$F$9,L226),MIN(MAX(L226*'1. Your Debts'!$D$9,'1. Your Debts'!$E$9),L226)))</f>
        <v>0</v>
      </c>
      <c r="R226" s="15" t="n">
        <f aca="false">M226-MIN(M226,MAX(0,G226-SUMPRODUCT(($M$136:$Q$136&lt;M$136)*M226:Q226)))</f>
        <v>0</v>
      </c>
      <c r="S226" s="15" t="n">
        <f aca="false">N226-MIN(N226,MAX(0,G226-SUMPRODUCT(($M$136:$Q$136&lt;N$136)*M226:Q226)))</f>
        <v>0</v>
      </c>
      <c r="T226" s="15" t="n">
        <f aca="false">O226-MIN(O226,MAX(0,G226-SUMPRODUCT(($M$136:$Q$136&lt;O$136)*M226:Q226)))</f>
        <v>0</v>
      </c>
      <c r="U226" s="15" t="n">
        <f aca="false">P226-MIN(P226,MAX(0,G226-SUMPRODUCT(($M$136:$Q$136&lt;P$136)*M226:Q226)))</f>
        <v>0</v>
      </c>
      <c r="V226" s="15" t="n">
        <f aca="false">Q226-MIN(Q226,MAX(0,G226-SUMPRODUCT(($M$136:$Q$136&lt;Q$136)*M226:Q226)))</f>
        <v>0</v>
      </c>
      <c r="W226" s="15" t="n">
        <f aca="false">(R225*'1. Your Debts'!$C$5+S225*'1. Your Debts'!$C$6+T225*'1. Your Debts'!$C$7+U225*'1. Your Debts'!$C$8+V225*'1. Your Debts'!$C$9)/12</f>
        <v>0</v>
      </c>
      <c r="X226" s="15" t="n">
        <f aca="false">Y225+W226+D226-Y226</f>
        <v>0</v>
      </c>
      <c r="Y226" s="15" t="n">
        <f aca="false">SUM(R226:V226)</f>
        <v>0</v>
      </c>
    </row>
    <row r="227" customFormat="false" ht="15" hidden="false" customHeight="false" outlineLevel="0" collapsed="false">
      <c r="A227" s="10" t="n">
        <v>89</v>
      </c>
      <c r="B227" s="15" t="n">
        <f aca="false">F226</f>
        <v>1000</v>
      </c>
      <c r="C227" s="15" t="n">
        <f aca="false">IF(A227=$D$134,MIN(B227,$B$134),0)</f>
        <v>0</v>
      </c>
      <c r="D227" s="15" t="n">
        <f aca="false">IF(A227=$D$134,$B$134-C227,0)</f>
        <v>0</v>
      </c>
      <c r="E227" s="15" t="n">
        <f aca="false">MIN($H$134,MAX(0,$F$134-(B227-C227)),$J$134)</f>
        <v>0</v>
      </c>
      <c r="F227" s="15" t="n">
        <f aca="false">B227-C227+E227</f>
        <v>1000</v>
      </c>
      <c r="G227" s="15" t="n">
        <f aca="false">$J$134-E227</f>
        <v>250</v>
      </c>
      <c r="H227" s="15" t="n">
        <f aca="false">R226*(1+'1. Your Debts'!$C$5/12)+IF($L$134=1,D227,0)</f>
        <v>0</v>
      </c>
      <c r="I227" s="15" t="n">
        <f aca="false">S226*(1+'1. Your Debts'!$C$6/12)+IF($L$134=2,D227,0)</f>
        <v>0</v>
      </c>
      <c r="J227" s="15" t="n">
        <f aca="false">T226*(1+'1. Your Debts'!$C$7/12)+IF($L$134=3,D227,0)</f>
        <v>0</v>
      </c>
      <c r="K227" s="15" t="n">
        <f aca="false">U226*(1+'1. Your Debts'!$C$8/12)+IF($L$134=4,D227,0)</f>
        <v>0</v>
      </c>
      <c r="L227" s="15" t="n">
        <f aca="false">V226*(1+'1. Your Debts'!$C$9/12)+IF($L$134=5,D227,0)</f>
        <v>0</v>
      </c>
      <c r="M227" s="15" t="n">
        <f aca="false">MAX(0,H227-IF('1. Your Debts'!$F$5&gt;0,MIN('1. Your Debts'!$F$5,H227),MIN(MAX(H227*'1. Your Debts'!$D$5,'1. Your Debts'!$E$5),H227)))</f>
        <v>0</v>
      </c>
      <c r="N227" s="15" t="n">
        <f aca="false">MAX(0,I227-IF('1. Your Debts'!$F$6&gt;0,MIN('1. Your Debts'!$F$6,I227),MIN(MAX(I227*'1. Your Debts'!$D$6,'1. Your Debts'!$E$6),I227)))</f>
        <v>0</v>
      </c>
      <c r="O227" s="15" t="n">
        <f aca="false">MAX(0,J227-IF('1. Your Debts'!$F$7&gt;0,MIN('1. Your Debts'!$F$7,J227),MIN(MAX(J227*'1. Your Debts'!$D$7,'1. Your Debts'!$E$7),J227)))</f>
        <v>0</v>
      </c>
      <c r="P227" s="15" t="n">
        <f aca="false">MAX(0,K227-IF('1. Your Debts'!$F$8&gt;0,MIN('1. Your Debts'!$F$8,K227),MIN(MAX(K227*'1. Your Debts'!$D$8,'1. Your Debts'!$E$8),K227)))</f>
        <v>0</v>
      </c>
      <c r="Q227" s="15" t="n">
        <f aca="false">MAX(0,L227-IF('1. Your Debts'!$F$9&gt;0,MIN('1. Your Debts'!$F$9,L227),MIN(MAX(L227*'1. Your Debts'!$D$9,'1. Your Debts'!$E$9),L227)))</f>
        <v>0</v>
      </c>
      <c r="R227" s="15" t="n">
        <f aca="false">M227-MIN(M227,MAX(0,G227-SUMPRODUCT(($M$136:$Q$136&lt;M$136)*M227:Q227)))</f>
        <v>0</v>
      </c>
      <c r="S227" s="15" t="n">
        <f aca="false">N227-MIN(N227,MAX(0,G227-SUMPRODUCT(($M$136:$Q$136&lt;N$136)*M227:Q227)))</f>
        <v>0</v>
      </c>
      <c r="T227" s="15" t="n">
        <f aca="false">O227-MIN(O227,MAX(0,G227-SUMPRODUCT(($M$136:$Q$136&lt;O$136)*M227:Q227)))</f>
        <v>0</v>
      </c>
      <c r="U227" s="15" t="n">
        <f aca="false">P227-MIN(P227,MAX(0,G227-SUMPRODUCT(($M$136:$Q$136&lt;P$136)*M227:Q227)))</f>
        <v>0</v>
      </c>
      <c r="V227" s="15" t="n">
        <f aca="false">Q227-MIN(Q227,MAX(0,G227-SUMPRODUCT(($M$136:$Q$136&lt;Q$136)*M227:Q227)))</f>
        <v>0</v>
      </c>
      <c r="W227" s="15" t="n">
        <f aca="false">(R226*'1. Your Debts'!$C$5+S226*'1. Your Debts'!$C$6+T226*'1. Your Debts'!$C$7+U226*'1. Your Debts'!$C$8+V226*'1. Your Debts'!$C$9)/12</f>
        <v>0</v>
      </c>
      <c r="X227" s="15" t="n">
        <f aca="false">Y226+W227+D227-Y227</f>
        <v>0</v>
      </c>
      <c r="Y227" s="15" t="n">
        <f aca="false">SUM(R227:V227)</f>
        <v>0</v>
      </c>
    </row>
    <row r="228" customFormat="false" ht="15" hidden="false" customHeight="false" outlineLevel="0" collapsed="false">
      <c r="A228" s="10" t="n">
        <v>90</v>
      </c>
      <c r="B228" s="15" t="n">
        <f aca="false">F227</f>
        <v>1000</v>
      </c>
      <c r="C228" s="15" t="n">
        <f aca="false">IF(A228=$D$134,MIN(B228,$B$134),0)</f>
        <v>0</v>
      </c>
      <c r="D228" s="15" t="n">
        <f aca="false">IF(A228=$D$134,$B$134-C228,0)</f>
        <v>0</v>
      </c>
      <c r="E228" s="15" t="n">
        <f aca="false">MIN($H$134,MAX(0,$F$134-(B228-C228)),$J$134)</f>
        <v>0</v>
      </c>
      <c r="F228" s="15" t="n">
        <f aca="false">B228-C228+E228</f>
        <v>1000</v>
      </c>
      <c r="G228" s="15" t="n">
        <f aca="false">$J$134-E228</f>
        <v>250</v>
      </c>
      <c r="H228" s="15" t="n">
        <f aca="false">R227*(1+'1. Your Debts'!$C$5/12)+IF($L$134=1,D228,0)</f>
        <v>0</v>
      </c>
      <c r="I228" s="15" t="n">
        <f aca="false">S227*(1+'1. Your Debts'!$C$6/12)+IF($L$134=2,D228,0)</f>
        <v>0</v>
      </c>
      <c r="J228" s="15" t="n">
        <f aca="false">T227*(1+'1. Your Debts'!$C$7/12)+IF($L$134=3,D228,0)</f>
        <v>0</v>
      </c>
      <c r="K228" s="15" t="n">
        <f aca="false">U227*(1+'1. Your Debts'!$C$8/12)+IF($L$134=4,D228,0)</f>
        <v>0</v>
      </c>
      <c r="L228" s="15" t="n">
        <f aca="false">V227*(1+'1. Your Debts'!$C$9/12)+IF($L$134=5,D228,0)</f>
        <v>0</v>
      </c>
      <c r="M228" s="15" t="n">
        <f aca="false">MAX(0,H228-IF('1. Your Debts'!$F$5&gt;0,MIN('1. Your Debts'!$F$5,H228),MIN(MAX(H228*'1. Your Debts'!$D$5,'1. Your Debts'!$E$5),H228)))</f>
        <v>0</v>
      </c>
      <c r="N228" s="15" t="n">
        <f aca="false">MAX(0,I228-IF('1. Your Debts'!$F$6&gt;0,MIN('1. Your Debts'!$F$6,I228),MIN(MAX(I228*'1. Your Debts'!$D$6,'1. Your Debts'!$E$6),I228)))</f>
        <v>0</v>
      </c>
      <c r="O228" s="15" t="n">
        <f aca="false">MAX(0,J228-IF('1. Your Debts'!$F$7&gt;0,MIN('1. Your Debts'!$F$7,J228),MIN(MAX(J228*'1. Your Debts'!$D$7,'1. Your Debts'!$E$7),J228)))</f>
        <v>0</v>
      </c>
      <c r="P228" s="15" t="n">
        <f aca="false">MAX(0,K228-IF('1. Your Debts'!$F$8&gt;0,MIN('1. Your Debts'!$F$8,K228),MIN(MAX(K228*'1. Your Debts'!$D$8,'1. Your Debts'!$E$8),K228)))</f>
        <v>0</v>
      </c>
      <c r="Q228" s="15" t="n">
        <f aca="false">MAX(0,L228-IF('1. Your Debts'!$F$9&gt;0,MIN('1. Your Debts'!$F$9,L228),MIN(MAX(L228*'1. Your Debts'!$D$9,'1. Your Debts'!$E$9),L228)))</f>
        <v>0</v>
      </c>
      <c r="R228" s="15" t="n">
        <f aca="false">M228-MIN(M228,MAX(0,G228-SUMPRODUCT(($M$136:$Q$136&lt;M$136)*M228:Q228)))</f>
        <v>0</v>
      </c>
      <c r="S228" s="15" t="n">
        <f aca="false">N228-MIN(N228,MAX(0,G228-SUMPRODUCT(($M$136:$Q$136&lt;N$136)*M228:Q228)))</f>
        <v>0</v>
      </c>
      <c r="T228" s="15" t="n">
        <f aca="false">O228-MIN(O228,MAX(0,G228-SUMPRODUCT(($M$136:$Q$136&lt;O$136)*M228:Q228)))</f>
        <v>0</v>
      </c>
      <c r="U228" s="15" t="n">
        <f aca="false">P228-MIN(P228,MAX(0,G228-SUMPRODUCT(($M$136:$Q$136&lt;P$136)*M228:Q228)))</f>
        <v>0</v>
      </c>
      <c r="V228" s="15" t="n">
        <f aca="false">Q228-MIN(Q228,MAX(0,G228-SUMPRODUCT(($M$136:$Q$136&lt;Q$136)*M228:Q228)))</f>
        <v>0</v>
      </c>
      <c r="W228" s="15" t="n">
        <f aca="false">(R227*'1. Your Debts'!$C$5+S227*'1. Your Debts'!$C$6+T227*'1. Your Debts'!$C$7+U227*'1. Your Debts'!$C$8+V227*'1. Your Debts'!$C$9)/12</f>
        <v>0</v>
      </c>
      <c r="X228" s="15" t="n">
        <f aca="false">Y227+W228+D228-Y228</f>
        <v>0</v>
      </c>
      <c r="Y228" s="15" t="n">
        <f aca="false">SUM(R228:V228)</f>
        <v>0</v>
      </c>
    </row>
    <row r="229" customFormat="false" ht="15" hidden="false" customHeight="false" outlineLevel="0" collapsed="false">
      <c r="A229" s="10" t="n">
        <v>91</v>
      </c>
      <c r="B229" s="15" t="n">
        <f aca="false">F228</f>
        <v>1000</v>
      </c>
      <c r="C229" s="15" t="n">
        <f aca="false">IF(A229=$D$134,MIN(B229,$B$134),0)</f>
        <v>0</v>
      </c>
      <c r="D229" s="15" t="n">
        <f aca="false">IF(A229=$D$134,$B$134-C229,0)</f>
        <v>0</v>
      </c>
      <c r="E229" s="15" t="n">
        <f aca="false">MIN($H$134,MAX(0,$F$134-(B229-C229)),$J$134)</f>
        <v>0</v>
      </c>
      <c r="F229" s="15" t="n">
        <f aca="false">B229-C229+E229</f>
        <v>1000</v>
      </c>
      <c r="G229" s="15" t="n">
        <f aca="false">$J$134-E229</f>
        <v>250</v>
      </c>
      <c r="H229" s="15" t="n">
        <f aca="false">R228*(1+'1. Your Debts'!$C$5/12)+IF($L$134=1,D229,0)</f>
        <v>0</v>
      </c>
      <c r="I229" s="15" t="n">
        <f aca="false">S228*(1+'1. Your Debts'!$C$6/12)+IF($L$134=2,D229,0)</f>
        <v>0</v>
      </c>
      <c r="J229" s="15" t="n">
        <f aca="false">T228*(1+'1. Your Debts'!$C$7/12)+IF($L$134=3,D229,0)</f>
        <v>0</v>
      </c>
      <c r="K229" s="15" t="n">
        <f aca="false">U228*(1+'1. Your Debts'!$C$8/12)+IF($L$134=4,D229,0)</f>
        <v>0</v>
      </c>
      <c r="L229" s="15" t="n">
        <f aca="false">V228*(1+'1. Your Debts'!$C$9/12)+IF($L$134=5,D229,0)</f>
        <v>0</v>
      </c>
      <c r="M229" s="15" t="n">
        <f aca="false">MAX(0,H229-IF('1. Your Debts'!$F$5&gt;0,MIN('1. Your Debts'!$F$5,H229),MIN(MAX(H229*'1. Your Debts'!$D$5,'1. Your Debts'!$E$5),H229)))</f>
        <v>0</v>
      </c>
      <c r="N229" s="15" t="n">
        <f aca="false">MAX(0,I229-IF('1. Your Debts'!$F$6&gt;0,MIN('1. Your Debts'!$F$6,I229),MIN(MAX(I229*'1. Your Debts'!$D$6,'1. Your Debts'!$E$6),I229)))</f>
        <v>0</v>
      </c>
      <c r="O229" s="15" t="n">
        <f aca="false">MAX(0,J229-IF('1. Your Debts'!$F$7&gt;0,MIN('1. Your Debts'!$F$7,J229),MIN(MAX(J229*'1. Your Debts'!$D$7,'1. Your Debts'!$E$7),J229)))</f>
        <v>0</v>
      </c>
      <c r="P229" s="15" t="n">
        <f aca="false">MAX(0,K229-IF('1. Your Debts'!$F$8&gt;0,MIN('1. Your Debts'!$F$8,K229),MIN(MAX(K229*'1. Your Debts'!$D$8,'1. Your Debts'!$E$8),K229)))</f>
        <v>0</v>
      </c>
      <c r="Q229" s="15" t="n">
        <f aca="false">MAX(0,L229-IF('1. Your Debts'!$F$9&gt;0,MIN('1. Your Debts'!$F$9,L229),MIN(MAX(L229*'1. Your Debts'!$D$9,'1. Your Debts'!$E$9),L229)))</f>
        <v>0</v>
      </c>
      <c r="R229" s="15" t="n">
        <f aca="false">M229-MIN(M229,MAX(0,G229-SUMPRODUCT(($M$136:$Q$136&lt;M$136)*M229:Q229)))</f>
        <v>0</v>
      </c>
      <c r="S229" s="15" t="n">
        <f aca="false">N229-MIN(N229,MAX(0,G229-SUMPRODUCT(($M$136:$Q$136&lt;N$136)*M229:Q229)))</f>
        <v>0</v>
      </c>
      <c r="T229" s="15" t="n">
        <f aca="false">O229-MIN(O229,MAX(0,G229-SUMPRODUCT(($M$136:$Q$136&lt;O$136)*M229:Q229)))</f>
        <v>0</v>
      </c>
      <c r="U229" s="15" t="n">
        <f aca="false">P229-MIN(P229,MAX(0,G229-SUMPRODUCT(($M$136:$Q$136&lt;P$136)*M229:Q229)))</f>
        <v>0</v>
      </c>
      <c r="V229" s="15" t="n">
        <f aca="false">Q229-MIN(Q229,MAX(0,G229-SUMPRODUCT(($M$136:$Q$136&lt;Q$136)*M229:Q229)))</f>
        <v>0</v>
      </c>
      <c r="W229" s="15" t="n">
        <f aca="false">(R228*'1. Your Debts'!$C$5+S228*'1. Your Debts'!$C$6+T228*'1. Your Debts'!$C$7+U228*'1. Your Debts'!$C$8+V228*'1. Your Debts'!$C$9)/12</f>
        <v>0</v>
      </c>
      <c r="X229" s="15" t="n">
        <f aca="false">Y228+W229+D229-Y229</f>
        <v>0</v>
      </c>
      <c r="Y229" s="15" t="n">
        <f aca="false">SUM(R229:V229)</f>
        <v>0</v>
      </c>
    </row>
    <row r="230" customFormat="false" ht="15" hidden="false" customHeight="false" outlineLevel="0" collapsed="false">
      <c r="A230" s="10" t="n">
        <v>92</v>
      </c>
      <c r="B230" s="15" t="n">
        <f aca="false">F229</f>
        <v>1000</v>
      </c>
      <c r="C230" s="15" t="n">
        <f aca="false">IF(A230=$D$134,MIN(B230,$B$134),0)</f>
        <v>0</v>
      </c>
      <c r="D230" s="15" t="n">
        <f aca="false">IF(A230=$D$134,$B$134-C230,0)</f>
        <v>0</v>
      </c>
      <c r="E230" s="15" t="n">
        <f aca="false">MIN($H$134,MAX(0,$F$134-(B230-C230)),$J$134)</f>
        <v>0</v>
      </c>
      <c r="F230" s="15" t="n">
        <f aca="false">B230-C230+E230</f>
        <v>1000</v>
      </c>
      <c r="G230" s="15" t="n">
        <f aca="false">$J$134-E230</f>
        <v>250</v>
      </c>
      <c r="H230" s="15" t="n">
        <f aca="false">R229*(1+'1. Your Debts'!$C$5/12)+IF($L$134=1,D230,0)</f>
        <v>0</v>
      </c>
      <c r="I230" s="15" t="n">
        <f aca="false">S229*(1+'1. Your Debts'!$C$6/12)+IF($L$134=2,D230,0)</f>
        <v>0</v>
      </c>
      <c r="J230" s="15" t="n">
        <f aca="false">T229*(1+'1. Your Debts'!$C$7/12)+IF($L$134=3,D230,0)</f>
        <v>0</v>
      </c>
      <c r="K230" s="15" t="n">
        <f aca="false">U229*(1+'1. Your Debts'!$C$8/12)+IF($L$134=4,D230,0)</f>
        <v>0</v>
      </c>
      <c r="L230" s="15" t="n">
        <f aca="false">V229*(1+'1. Your Debts'!$C$9/12)+IF($L$134=5,D230,0)</f>
        <v>0</v>
      </c>
      <c r="M230" s="15" t="n">
        <f aca="false">MAX(0,H230-IF('1. Your Debts'!$F$5&gt;0,MIN('1. Your Debts'!$F$5,H230),MIN(MAX(H230*'1. Your Debts'!$D$5,'1. Your Debts'!$E$5),H230)))</f>
        <v>0</v>
      </c>
      <c r="N230" s="15" t="n">
        <f aca="false">MAX(0,I230-IF('1. Your Debts'!$F$6&gt;0,MIN('1. Your Debts'!$F$6,I230),MIN(MAX(I230*'1. Your Debts'!$D$6,'1. Your Debts'!$E$6),I230)))</f>
        <v>0</v>
      </c>
      <c r="O230" s="15" t="n">
        <f aca="false">MAX(0,J230-IF('1. Your Debts'!$F$7&gt;0,MIN('1. Your Debts'!$F$7,J230),MIN(MAX(J230*'1. Your Debts'!$D$7,'1. Your Debts'!$E$7),J230)))</f>
        <v>0</v>
      </c>
      <c r="P230" s="15" t="n">
        <f aca="false">MAX(0,K230-IF('1. Your Debts'!$F$8&gt;0,MIN('1. Your Debts'!$F$8,K230),MIN(MAX(K230*'1. Your Debts'!$D$8,'1. Your Debts'!$E$8),K230)))</f>
        <v>0</v>
      </c>
      <c r="Q230" s="15" t="n">
        <f aca="false">MAX(0,L230-IF('1. Your Debts'!$F$9&gt;0,MIN('1. Your Debts'!$F$9,L230),MIN(MAX(L230*'1. Your Debts'!$D$9,'1. Your Debts'!$E$9),L230)))</f>
        <v>0</v>
      </c>
      <c r="R230" s="15" t="n">
        <f aca="false">M230-MIN(M230,MAX(0,G230-SUMPRODUCT(($M$136:$Q$136&lt;M$136)*M230:Q230)))</f>
        <v>0</v>
      </c>
      <c r="S230" s="15" t="n">
        <f aca="false">N230-MIN(N230,MAX(0,G230-SUMPRODUCT(($M$136:$Q$136&lt;N$136)*M230:Q230)))</f>
        <v>0</v>
      </c>
      <c r="T230" s="15" t="n">
        <f aca="false">O230-MIN(O230,MAX(0,G230-SUMPRODUCT(($M$136:$Q$136&lt;O$136)*M230:Q230)))</f>
        <v>0</v>
      </c>
      <c r="U230" s="15" t="n">
        <f aca="false">P230-MIN(P230,MAX(0,G230-SUMPRODUCT(($M$136:$Q$136&lt;P$136)*M230:Q230)))</f>
        <v>0</v>
      </c>
      <c r="V230" s="15" t="n">
        <f aca="false">Q230-MIN(Q230,MAX(0,G230-SUMPRODUCT(($M$136:$Q$136&lt;Q$136)*M230:Q230)))</f>
        <v>0</v>
      </c>
      <c r="W230" s="15" t="n">
        <f aca="false">(R229*'1. Your Debts'!$C$5+S229*'1. Your Debts'!$C$6+T229*'1. Your Debts'!$C$7+U229*'1. Your Debts'!$C$8+V229*'1. Your Debts'!$C$9)/12</f>
        <v>0</v>
      </c>
      <c r="X230" s="15" t="n">
        <f aca="false">Y229+W230+D230-Y230</f>
        <v>0</v>
      </c>
      <c r="Y230" s="15" t="n">
        <f aca="false">SUM(R230:V230)</f>
        <v>0</v>
      </c>
    </row>
    <row r="231" customFormat="false" ht="15" hidden="false" customHeight="false" outlineLevel="0" collapsed="false">
      <c r="A231" s="10" t="n">
        <v>93</v>
      </c>
      <c r="B231" s="15" t="n">
        <f aca="false">F230</f>
        <v>1000</v>
      </c>
      <c r="C231" s="15" t="n">
        <f aca="false">IF(A231=$D$134,MIN(B231,$B$134),0)</f>
        <v>0</v>
      </c>
      <c r="D231" s="15" t="n">
        <f aca="false">IF(A231=$D$134,$B$134-C231,0)</f>
        <v>0</v>
      </c>
      <c r="E231" s="15" t="n">
        <f aca="false">MIN($H$134,MAX(0,$F$134-(B231-C231)),$J$134)</f>
        <v>0</v>
      </c>
      <c r="F231" s="15" t="n">
        <f aca="false">B231-C231+E231</f>
        <v>1000</v>
      </c>
      <c r="G231" s="15" t="n">
        <f aca="false">$J$134-E231</f>
        <v>250</v>
      </c>
      <c r="H231" s="15" t="n">
        <f aca="false">R230*(1+'1. Your Debts'!$C$5/12)+IF($L$134=1,D231,0)</f>
        <v>0</v>
      </c>
      <c r="I231" s="15" t="n">
        <f aca="false">S230*(1+'1. Your Debts'!$C$6/12)+IF($L$134=2,D231,0)</f>
        <v>0</v>
      </c>
      <c r="J231" s="15" t="n">
        <f aca="false">T230*(1+'1. Your Debts'!$C$7/12)+IF($L$134=3,D231,0)</f>
        <v>0</v>
      </c>
      <c r="K231" s="15" t="n">
        <f aca="false">U230*(1+'1. Your Debts'!$C$8/12)+IF($L$134=4,D231,0)</f>
        <v>0</v>
      </c>
      <c r="L231" s="15" t="n">
        <f aca="false">V230*(1+'1. Your Debts'!$C$9/12)+IF($L$134=5,D231,0)</f>
        <v>0</v>
      </c>
      <c r="M231" s="15" t="n">
        <f aca="false">MAX(0,H231-IF('1. Your Debts'!$F$5&gt;0,MIN('1. Your Debts'!$F$5,H231),MIN(MAX(H231*'1. Your Debts'!$D$5,'1. Your Debts'!$E$5),H231)))</f>
        <v>0</v>
      </c>
      <c r="N231" s="15" t="n">
        <f aca="false">MAX(0,I231-IF('1. Your Debts'!$F$6&gt;0,MIN('1. Your Debts'!$F$6,I231),MIN(MAX(I231*'1. Your Debts'!$D$6,'1. Your Debts'!$E$6),I231)))</f>
        <v>0</v>
      </c>
      <c r="O231" s="15" t="n">
        <f aca="false">MAX(0,J231-IF('1. Your Debts'!$F$7&gt;0,MIN('1. Your Debts'!$F$7,J231),MIN(MAX(J231*'1. Your Debts'!$D$7,'1. Your Debts'!$E$7),J231)))</f>
        <v>0</v>
      </c>
      <c r="P231" s="15" t="n">
        <f aca="false">MAX(0,K231-IF('1. Your Debts'!$F$8&gt;0,MIN('1. Your Debts'!$F$8,K231),MIN(MAX(K231*'1. Your Debts'!$D$8,'1. Your Debts'!$E$8),K231)))</f>
        <v>0</v>
      </c>
      <c r="Q231" s="15" t="n">
        <f aca="false">MAX(0,L231-IF('1. Your Debts'!$F$9&gt;0,MIN('1. Your Debts'!$F$9,L231),MIN(MAX(L231*'1. Your Debts'!$D$9,'1. Your Debts'!$E$9),L231)))</f>
        <v>0</v>
      </c>
      <c r="R231" s="15" t="n">
        <f aca="false">M231-MIN(M231,MAX(0,G231-SUMPRODUCT(($M$136:$Q$136&lt;M$136)*M231:Q231)))</f>
        <v>0</v>
      </c>
      <c r="S231" s="15" t="n">
        <f aca="false">N231-MIN(N231,MAX(0,G231-SUMPRODUCT(($M$136:$Q$136&lt;N$136)*M231:Q231)))</f>
        <v>0</v>
      </c>
      <c r="T231" s="15" t="n">
        <f aca="false">O231-MIN(O231,MAX(0,G231-SUMPRODUCT(($M$136:$Q$136&lt;O$136)*M231:Q231)))</f>
        <v>0</v>
      </c>
      <c r="U231" s="15" t="n">
        <f aca="false">P231-MIN(P231,MAX(0,G231-SUMPRODUCT(($M$136:$Q$136&lt;P$136)*M231:Q231)))</f>
        <v>0</v>
      </c>
      <c r="V231" s="15" t="n">
        <f aca="false">Q231-MIN(Q231,MAX(0,G231-SUMPRODUCT(($M$136:$Q$136&lt;Q$136)*M231:Q231)))</f>
        <v>0</v>
      </c>
      <c r="W231" s="15" t="n">
        <f aca="false">(R230*'1. Your Debts'!$C$5+S230*'1. Your Debts'!$C$6+T230*'1. Your Debts'!$C$7+U230*'1. Your Debts'!$C$8+V230*'1. Your Debts'!$C$9)/12</f>
        <v>0</v>
      </c>
      <c r="X231" s="15" t="n">
        <f aca="false">Y230+W231+D231-Y231</f>
        <v>0</v>
      </c>
      <c r="Y231" s="15" t="n">
        <f aca="false">SUM(R231:V231)</f>
        <v>0</v>
      </c>
    </row>
    <row r="232" customFormat="false" ht="15" hidden="false" customHeight="false" outlineLevel="0" collapsed="false">
      <c r="A232" s="10" t="n">
        <v>94</v>
      </c>
      <c r="B232" s="15" t="n">
        <f aca="false">F231</f>
        <v>1000</v>
      </c>
      <c r="C232" s="15" t="n">
        <f aca="false">IF(A232=$D$134,MIN(B232,$B$134),0)</f>
        <v>0</v>
      </c>
      <c r="D232" s="15" t="n">
        <f aca="false">IF(A232=$D$134,$B$134-C232,0)</f>
        <v>0</v>
      </c>
      <c r="E232" s="15" t="n">
        <f aca="false">MIN($H$134,MAX(0,$F$134-(B232-C232)),$J$134)</f>
        <v>0</v>
      </c>
      <c r="F232" s="15" t="n">
        <f aca="false">B232-C232+E232</f>
        <v>1000</v>
      </c>
      <c r="G232" s="15" t="n">
        <f aca="false">$J$134-E232</f>
        <v>250</v>
      </c>
      <c r="H232" s="15" t="n">
        <f aca="false">R231*(1+'1. Your Debts'!$C$5/12)+IF($L$134=1,D232,0)</f>
        <v>0</v>
      </c>
      <c r="I232" s="15" t="n">
        <f aca="false">S231*(1+'1. Your Debts'!$C$6/12)+IF($L$134=2,D232,0)</f>
        <v>0</v>
      </c>
      <c r="J232" s="15" t="n">
        <f aca="false">T231*(1+'1. Your Debts'!$C$7/12)+IF($L$134=3,D232,0)</f>
        <v>0</v>
      </c>
      <c r="K232" s="15" t="n">
        <f aca="false">U231*(1+'1. Your Debts'!$C$8/12)+IF($L$134=4,D232,0)</f>
        <v>0</v>
      </c>
      <c r="L232" s="15" t="n">
        <f aca="false">V231*(1+'1. Your Debts'!$C$9/12)+IF($L$134=5,D232,0)</f>
        <v>0</v>
      </c>
      <c r="M232" s="15" t="n">
        <f aca="false">MAX(0,H232-IF('1. Your Debts'!$F$5&gt;0,MIN('1. Your Debts'!$F$5,H232),MIN(MAX(H232*'1. Your Debts'!$D$5,'1. Your Debts'!$E$5),H232)))</f>
        <v>0</v>
      </c>
      <c r="N232" s="15" t="n">
        <f aca="false">MAX(0,I232-IF('1. Your Debts'!$F$6&gt;0,MIN('1. Your Debts'!$F$6,I232),MIN(MAX(I232*'1. Your Debts'!$D$6,'1. Your Debts'!$E$6),I232)))</f>
        <v>0</v>
      </c>
      <c r="O232" s="15" t="n">
        <f aca="false">MAX(0,J232-IF('1. Your Debts'!$F$7&gt;0,MIN('1. Your Debts'!$F$7,J232),MIN(MAX(J232*'1. Your Debts'!$D$7,'1. Your Debts'!$E$7),J232)))</f>
        <v>0</v>
      </c>
      <c r="P232" s="15" t="n">
        <f aca="false">MAX(0,K232-IF('1. Your Debts'!$F$8&gt;0,MIN('1. Your Debts'!$F$8,K232),MIN(MAX(K232*'1. Your Debts'!$D$8,'1. Your Debts'!$E$8),K232)))</f>
        <v>0</v>
      </c>
      <c r="Q232" s="15" t="n">
        <f aca="false">MAX(0,L232-IF('1. Your Debts'!$F$9&gt;0,MIN('1. Your Debts'!$F$9,L232),MIN(MAX(L232*'1. Your Debts'!$D$9,'1. Your Debts'!$E$9),L232)))</f>
        <v>0</v>
      </c>
      <c r="R232" s="15" t="n">
        <f aca="false">M232-MIN(M232,MAX(0,G232-SUMPRODUCT(($M$136:$Q$136&lt;M$136)*M232:Q232)))</f>
        <v>0</v>
      </c>
      <c r="S232" s="15" t="n">
        <f aca="false">N232-MIN(N232,MAX(0,G232-SUMPRODUCT(($M$136:$Q$136&lt;N$136)*M232:Q232)))</f>
        <v>0</v>
      </c>
      <c r="T232" s="15" t="n">
        <f aca="false">O232-MIN(O232,MAX(0,G232-SUMPRODUCT(($M$136:$Q$136&lt;O$136)*M232:Q232)))</f>
        <v>0</v>
      </c>
      <c r="U232" s="15" t="n">
        <f aca="false">P232-MIN(P232,MAX(0,G232-SUMPRODUCT(($M$136:$Q$136&lt;P$136)*M232:Q232)))</f>
        <v>0</v>
      </c>
      <c r="V232" s="15" t="n">
        <f aca="false">Q232-MIN(Q232,MAX(0,G232-SUMPRODUCT(($M$136:$Q$136&lt;Q$136)*M232:Q232)))</f>
        <v>0</v>
      </c>
      <c r="W232" s="15" t="n">
        <f aca="false">(R231*'1. Your Debts'!$C$5+S231*'1. Your Debts'!$C$6+T231*'1. Your Debts'!$C$7+U231*'1. Your Debts'!$C$8+V231*'1. Your Debts'!$C$9)/12</f>
        <v>0</v>
      </c>
      <c r="X232" s="15" t="n">
        <f aca="false">Y231+W232+D232-Y232</f>
        <v>0</v>
      </c>
      <c r="Y232" s="15" t="n">
        <f aca="false">SUM(R232:V232)</f>
        <v>0</v>
      </c>
    </row>
    <row r="233" customFormat="false" ht="15" hidden="false" customHeight="false" outlineLevel="0" collapsed="false">
      <c r="A233" s="10" t="n">
        <v>95</v>
      </c>
      <c r="B233" s="15" t="n">
        <f aca="false">F232</f>
        <v>1000</v>
      </c>
      <c r="C233" s="15" t="n">
        <f aca="false">IF(A233=$D$134,MIN(B233,$B$134),0)</f>
        <v>0</v>
      </c>
      <c r="D233" s="15" t="n">
        <f aca="false">IF(A233=$D$134,$B$134-C233,0)</f>
        <v>0</v>
      </c>
      <c r="E233" s="15" t="n">
        <f aca="false">MIN($H$134,MAX(0,$F$134-(B233-C233)),$J$134)</f>
        <v>0</v>
      </c>
      <c r="F233" s="15" t="n">
        <f aca="false">B233-C233+E233</f>
        <v>1000</v>
      </c>
      <c r="G233" s="15" t="n">
        <f aca="false">$J$134-E233</f>
        <v>250</v>
      </c>
      <c r="H233" s="15" t="n">
        <f aca="false">R232*(1+'1. Your Debts'!$C$5/12)+IF($L$134=1,D233,0)</f>
        <v>0</v>
      </c>
      <c r="I233" s="15" t="n">
        <f aca="false">S232*(1+'1. Your Debts'!$C$6/12)+IF($L$134=2,D233,0)</f>
        <v>0</v>
      </c>
      <c r="J233" s="15" t="n">
        <f aca="false">T232*(1+'1. Your Debts'!$C$7/12)+IF($L$134=3,D233,0)</f>
        <v>0</v>
      </c>
      <c r="K233" s="15" t="n">
        <f aca="false">U232*(1+'1. Your Debts'!$C$8/12)+IF($L$134=4,D233,0)</f>
        <v>0</v>
      </c>
      <c r="L233" s="15" t="n">
        <f aca="false">V232*(1+'1. Your Debts'!$C$9/12)+IF($L$134=5,D233,0)</f>
        <v>0</v>
      </c>
      <c r="M233" s="15" t="n">
        <f aca="false">MAX(0,H233-IF('1. Your Debts'!$F$5&gt;0,MIN('1. Your Debts'!$F$5,H233),MIN(MAX(H233*'1. Your Debts'!$D$5,'1. Your Debts'!$E$5),H233)))</f>
        <v>0</v>
      </c>
      <c r="N233" s="15" t="n">
        <f aca="false">MAX(0,I233-IF('1. Your Debts'!$F$6&gt;0,MIN('1. Your Debts'!$F$6,I233),MIN(MAX(I233*'1. Your Debts'!$D$6,'1. Your Debts'!$E$6),I233)))</f>
        <v>0</v>
      </c>
      <c r="O233" s="15" t="n">
        <f aca="false">MAX(0,J233-IF('1. Your Debts'!$F$7&gt;0,MIN('1. Your Debts'!$F$7,J233),MIN(MAX(J233*'1. Your Debts'!$D$7,'1. Your Debts'!$E$7),J233)))</f>
        <v>0</v>
      </c>
      <c r="P233" s="15" t="n">
        <f aca="false">MAX(0,K233-IF('1. Your Debts'!$F$8&gt;0,MIN('1. Your Debts'!$F$8,K233),MIN(MAX(K233*'1. Your Debts'!$D$8,'1. Your Debts'!$E$8),K233)))</f>
        <v>0</v>
      </c>
      <c r="Q233" s="15" t="n">
        <f aca="false">MAX(0,L233-IF('1. Your Debts'!$F$9&gt;0,MIN('1. Your Debts'!$F$9,L233),MIN(MAX(L233*'1. Your Debts'!$D$9,'1. Your Debts'!$E$9),L233)))</f>
        <v>0</v>
      </c>
      <c r="R233" s="15" t="n">
        <f aca="false">M233-MIN(M233,MAX(0,G233-SUMPRODUCT(($M$136:$Q$136&lt;M$136)*M233:Q233)))</f>
        <v>0</v>
      </c>
      <c r="S233" s="15" t="n">
        <f aca="false">N233-MIN(N233,MAX(0,G233-SUMPRODUCT(($M$136:$Q$136&lt;N$136)*M233:Q233)))</f>
        <v>0</v>
      </c>
      <c r="T233" s="15" t="n">
        <f aca="false">O233-MIN(O233,MAX(0,G233-SUMPRODUCT(($M$136:$Q$136&lt;O$136)*M233:Q233)))</f>
        <v>0</v>
      </c>
      <c r="U233" s="15" t="n">
        <f aca="false">P233-MIN(P233,MAX(0,G233-SUMPRODUCT(($M$136:$Q$136&lt;P$136)*M233:Q233)))</f>
        <v>0</v>
      </c>
      <c r="V233" s="15" t="n">
        <f aca="false">Q233-MIN(Q233,MAX(0,G233-SUMPRODUCT(($M$136:$Q$136&lt;Q$136)*M233:Q233)))</f>
        <v>0</v>
      </c>
      <c r="W233" s="15" t="n">
        <f aca="false">(R232*'1. Your Debts'!$C$5+S232*'1. Your Debts'!$C$6+T232*'1. Your Debts'!$C$7+U232*'1. Your Debts'!$C$8+V232*'1. Your Debts'!$C$9)/12</f>
        <v>0</v>
      </c>
      <c r="X233" s="15" t="n">
        <f aca="false">Y232+W233+D233-Y233</f>
        <v>0</v>
      </c>
      <c r="Y233" s="15" t="n">
        <f aca="false">SUM(R233:V233)</f>
        <v>0</v>
      </c>
    </row>
    <row r="234" customFormat="false" ht="15" hidden="false" customHeight="false" outlineLevel="0" collapsed="false">
      <c r="A234" s="10" t="n">
        <v>96</v>
      </c>
      <c r="B234" s="15" t="n">
        <f aca="false">F233</f>
        <v>1000</v>
      </c>
      <c r="C234" s="15" t="n">
        <f aca="false">IF(A234=$D$134,MIN(B234,$B$134),0)</f>
        <v>0</v>
      </c>
      <c r="D234" s="15" t="n">
        <f aca="false">IF(A234=$D$134,$B$134-C234,0)</f>
        <v>0</v>
      </c>
      <c r="E234" s="15" t="n">
        <f aca="false">MIN($H$134,MAX(0,$F$134-(B234-C234)),$J$134)</f>
        <v>0</v>
      </c>
      <c r="F234" s="15" t="n">
        <f aca="false">B234-C234+E234</f>
        <v>1000</v>
      </c>
      <c r="G234" s="15" t="n">
        <f aca="false">$J$134-E234</f>
        <v>250</v>
      </c>
      <c r="H234" s="15" t="n">
        <f aca="false">R233*(1+'1. Your Debts'!$C$5/12)+IF($L$134=1,D234,0)</f>
        <v>0</v>
      </c>
      <c r="I234" s="15" t="n">
        <f aca="false">S233*(1+'1. Your Debts'!$C$6/12)+IF($L$134=2,D234,0)</f>
        <v>0</v>
      </c>
      <c r="J234" s="15" t="n">
        <f aca="false">T233*(1+'1. Your Debts'!$C$7/12)+IF($L$134=3,D234,0)</f>
        <v>0</v>
      </c>
      <c r="K234" s="15" t="n">
        <f aca="false">U233*(1+'1. Your Debts'!$C$8/12)+IF($L$134=4,D234,0)</f>
        <v>0</v>
      </c>
      <c r="L234" s="15" t="n">
        <f aca="false">V233*(1+'1. Your Debts'!$C$9/12)+IF($L$134=5,D234,0)</f>
        <v>0</v>
      </c>
      <c r="M234" s="15" t="n">
        <f aca="false">MAX(0,H234-IF('1. Your Debts'!$F$5&gt;0,MIN('1. Your Debts'!$F$5,H234),MIN(MAX(H234*'1. Your Debts'!$D$5,'1. Your Debts'!$E$5),H234)))</f>
        <v>0</v>
      </c>
      <c r="N234" s="15" t="n">
        <f aca="false">MAX(0,I234-IF('1. Your Debts'!$F$6&gt;0,MIN('1. Your Debts'!$F$6,I234),MIN(MAX(I234*'1. Your Debts'!$D$6,'1. Your Debts'!$E$6),I234)))</f>
        <v>0</v>
      </c>
      <c r="O234" s="15" t="n">
        <f aca="false">MAX(0,J234-IF('1. Your Debts'!$F$7&gt;0,MIN('1. Your Debts'!$F$7,J234),MIN(MAX(J234*'1. Your Debts'!$D$7,'1. Your Debts'!$E$7),J234)))</f>
        <v>0</v>
      </c>
      <c r="P234" s="15" t="n">
        <f aca="false">MAX(0,K234-IF('1. Your Debts'!$F$8&gt;0,MIN('1. Your Debts'!$F$8,K234),MIN(MAX(K234*'1. Your Debts'!$D$8,'1. Your Debts'!$E$8),K234)))</f>
        <v>0</v>
      </c>
      <c r="Q234" s="15" t="n">
        <f aca="false">MAX(0,L234-IF('1. Your Debts'!$F$9&gt;0,MIN('1. Your Debts'!$F$9,L234),MIN(MAX(L234*'1. Your Debts'!$D$9,'1. Your Debts'!$E$9),L234)))</f>
        <v>0</v>
      </c>
      <c r="R234" s="15" t="n">
        <f aca="false">M234-MIN(M234,MAX(0,G234-SUMPRODUCT(($M$136:$Q$136&lt;M$136)*M234:Q234)))</f>
        <v>0</v>
      </c>
      <c r="S234" s="15" t="n">
        <f aca="false">N234-MIN(N234,MAX(0,G234-SUMPRODUCT(($M$136:$Q$136&lt;N$136)*M234:Q234)))</f>
        <v>0</v>
      </c>
      <c r="T234" s="15" t="n">
        <f aca="false">O234-MIN(O234,MAX(0,G234-SUMPRODUCT(($M$136:$Q$136&lt;O$136)*M234:Q234)))</f>
        <v>0</v>
      </c>
      <c r="U234" s="15" t="n">
        <f aca="false">P234-MIN(P234,MAX(0,G234-SUMPRODUCT(($M$136:$Q$136&lt;P$136)*M234:Q234)))</f>
        <v>0</v>
      </c>
      <c r="V234" s="15" t="n">
        <f aca="false">Q234-MIN(Q234,MAX(0,G234-SUMPRODUCT(($M$136:$Q$136&lt;Q$136)*M234:Q234)))</f>
        <v>0</v>
      </c>
      <c r="W234" s="15" t="n">
        <f aca="false">(R233*'1. Your Debts'!$C$5+S233*'1. Your Debts'!$C$6+T233*'1. Your Debts'!$C$7+U233*'1. Your Debts'!$C$8+V233*'1. Your Debts'!$C$9)/12</f>
        <v>0</v>
      </c>
      <c r="X234" s="15" t="n">
        <f aca="false">Y233+W234+D234-Y234</f>
        <v>0</v>
      </c>
      <c r="Y234" s="15" t="n">
        <f aca="false">SUM(R234:V234)</f>
        <v>0</v>
      </c>
    </row>
    <row r="235" customFormat="false" ht="15" hidden="false" customHeight="false" outlineLevel="0" collapsed="false">
      <c r="A235" s="10" t="n">
        <v>97</v>
      </c>
      <c r="B235" s="15" t="n">
        <f aca="false">F234</f>
        <v>1000</v>
      </c>
      <c r="C235" s="15" t="n">
        <f aca="false">IF(A235=$D$134,MIN(B235,$B$134),0)</f>
        <v>0</v>
      </c>
      <c r="D235" s="15" t="n">
        <f aca="false">IF(A235=$D$134,$B$134-C235,0)</f>
        <v>0</v>
      </c>
      <c r="E235" s="15" t="n">
        <f aca="false">MIN($H$134,MAX(0,$F$134-(B235-C235)),$J$134)</f>
        <v>0</v>
      </c>
      <c r="F235" s="15" t="n">
        <f aca="false">B235-C235+E235</f>
        <v>1000</v>
      </c>
      <c r="G235" s="15" t="n">
        <f aca="false">$J$134-E235</f>
        <v>250</v>
      </c>
      <c r="H235" s="15" t="n">
        <f aca="false">R234*(1+'1. Your Debts'!$C$5/12)+IF($L$134=1,D235,0)</f>
        <v>0</v>
      </c>
      <c r="I235" s="15" t="n">
        <f aca="false">S234*(1+'1. Your Debts'!$C$6/12)+IF($L$134=2,D235,0)</f>
        <v>0</v>
      </c>
      <c r="J235" s="15" t="n">
        <f aca="false">T234*(1+'1. Your Debts'!$C$7/12)+IF($L$134=3,D235,0)</f>
        <v>0</v>
      </c>
      <c r="K235" s="15" t="n">
        <f aca="false">U234*(1+'1. Your Debts'!$C$8/12)+IF($L$134=4,D235,0)</f>
        <v>0</v>
      </c>
      <c r="L235" s="15" t="n">
        <f aca="false">V234*(1+'1. Your Debts'!$C$9/12)+IF($L$134=5,D235,0)</f>
        <v>0</v>
      </c>
      <c r="M235" s="15" t="n">
        <f aca="false">MAX(0,H235-IF('1. Your Debts'!$F$5&gt;0,MIN('1. Your Debts'!$F$5,H235),MIN(MAX(H235*'1. Your Debts'!$D$5,'1. Your Debts'!$E$5),H235)))</f>
        <v>0</v>
      </c>
      <c r="N235" s="15" t="n">
        <f aca="false">MAX(0,I235-IF('1. Your Debts'!$F$6&gt;0,MIN('1. Your Debts'!$F$6,I235),MIN(MAX(I235*'1. Your Debts'!$D$6,'1. Your Debts'!$E$6),I235)))</f>
        <v>0</v>
      </c>
      <c r="O235" s="15" t="n">
        <f aca="false">MAX(0,J235-IF('1. Your Debts'!$F$7&gt;0,MIN('1. Your Debts'!$F$7,J235),MIN(MAX(J235*'1. Your Debts'!$D$7,'1. Your Debts'!$E$7),J235)))</f>
        <v>0</v>
      </c>
      <c r="P235" s="15" t="n">
        <f aca="false">MAX(0,K235-IF('1. Your Debts'!$F$8&gt;0,MIN('1. Your Debts'!$F$8,K235),MIN(MAX(K235*'1. Your Debts'!$D$8,'1. Your Debts'!$E$8),K235)))</f>
        <v>0</v>
      </c>
      <c r="Q235" s="15" t="n">
        <f aca="false">MAX(0,L235-IF('1. Your Debts'!$F$9&gt;0,MIN('1. Your Debts'!$F$9,L235),MIN(MAX(L235*'1. Your Debts'!$D$9,'1. Your Debts'!$E$9),L235)))</f>
        <v>0</v>
      </c>
      <c r="R235" s="15" t="n">
        <f aca="false">M235-MIN(M235,MAX(0,G235-SUMPRODUCT(($M$136:$Q$136&lt;M$136)*M235:Q235)))</f>
        <v>0</v>
      </c>
      <c r="S235" s="15" t="n">
        <f aca="false">N235-MIN(N235,MAX(0,G235-SUMPRODUCT(($M$136:$Q$136&lt;N$136)*M235:Q235)))</f>
        <v>0</v>
      </c>
      <c r="T235" s="15" t="n">
        <f aca="false">O235-MIN(O235,MAX(0,G235-SUMPRODUCT(($M$136:$Q$136&lt;O$136)*M235:Q235)))</f>
        <v>0</v>
      </c>
      <c r="U235" s="15" t="n">
        <f aca="false">P235-MIN(P235,MAX(0,G235-SUMPRODUCT(($M$136:$Q$136&lt;P$136)*M235:Q235)))</f>
        <v>0</v>
      </c>
      <c r="V235" s="15" t="n">
        <f aca="false">Q235-MIN(Q235,MAX(0,G235-SUMPRODUCT(($M$136:$Q$136&lt;Q$136)*M235:Q235)))</f>
        <v>0</v>
      </c>
      <c r="W235" s="15" t="n">
        <f aca="false">(R234*'1. Your Debts'!$C$5+S234*'1. Your Debts'!$C$6+T234*'1. Your Debts'!$C$7+U234*'1. Your Debts'!$C$8+V234*'1. Your Debts'!$C$9)/12</f>
        <v>0</v>
      </c>
      <c r="X235" s="15" t="n">
        <f aca="false">Y234+W235+D235-Y235</f>
        <v>0</v>
      </c>
      <c r="Y235" s="15" t="n">
        <f aca="false">SUM(R235:V235)</f>
        <v>0</v>
      </c>
    </row>
    <row r="236" customFormat="false" ht="15" hidden="false" customHeight="false" outlineLevel="0" collapsed="false">
      <c r="A236" s="10" t="n">
        <v>98</v>
      </c>
      <c r="B236" s="15" t="n">
        <f aca="false">F235</f>
        <v>1000</v>
      </c>
      <c r="C236" s="15" t="n">
        <f aca="false">IF(A236=$D$134,MIN(B236,$B$134),0)</f>
        <v>0</v>
      </c>
      <c r="D236" s="15" t="n">
        <f aca="false">IF(A236=$D$134,$B$134-C236,0)</f>
        <v>0</v>
      </c>
      <c r="E236" s="15" t="n">
        <f aca="false">MIN($H$134,MAX(0,$F$134-(B236-C236)),$J$134)</f>
        <v>0</v>
      </c>
      <c r="F236" s="15" t="n">
        <f aca="false">B236-C236+E236</f>
        <v>1000</v>
      </c>
      <c r="G236" s="15" t="n">
        <f aca="false">$J$134-E236</f>
        <v>250</v>
      </c>
      <c r="H236" s="15" t="n">
        <f aca="false">R235*(1+'1. Your Debts'!$C$5/12)+IF($L$134=1,D236,0)</f>
        <v>0</v>
      </c>
      <c r="I236" s="15" t="n">
        <f aca="false">S235*(1+'1. Your Debts'!$C$6/12)+IF($L$134=2,D236,0)</f>
        <v>0</v>
      </c>
      <c r="J236" s="15" t="n">
        <f aca="false">T235*(1+'1. Your Debts'!$C$7/12)+IF($L$134=3,D236,0)</f>
        <v>0</v>
      </c>
      <c r="K236" s="15" t="n">
        <f aca="false">U235*(1+'1. Your Debts'!$C$8/12)+IF($L$134=4,D236,0)</f>
        <v>0</v>
      </c>
      <c r="L236" s="15" t="n">
        <f aca="false">V235*(1+'1. Your Debts'!$C$9/12)+IF($L$134=5,D236,0)</f>
        <v>0</v>
      </c>
      <c r="M236" s="15" t="n">
        <f aca="false">MAX(0,H236-IF('1. Your Debts'!$F$5&gt;0,MIN('1. Your Debts'!$F$5,H236),MIN(MAX(H236*'1. Your Debts'!$D$5,'1. Your Debts'!$E$5),H236)))</f>
        <v>0</v>
      </c>
      <c r="N236" s="15" t="n">
        <f aca="false">MAX(0,I236-IF('1. Your Debts'!$F$6&gt;0,MIN('1. Your Debts'!$F$6,I236),MIN(MAX(I236*'1. Your Debts'!$D$6,'1. Your Debts'!$E$6),I236)))</f>
        <v>0</v>
      </c>
      <c r="O236" s="15" t="n">
        <f aca="false">MAX(0,J236-IF('1. Your Debts'!$F$7&gt;0,MIN('1. Your Debts'!$F$7,J236),MIN(MAX(J236*'1. Your Debts'!$D$7,'1. Your Debts'!$E$7),J236)))</f>
        <v>0</v>
      </c>
      <c r="P236" s="15" t="n">
        <f aca="false">MAX(0,K236-IF('1. Your Debts'!$F$8&gt;0,MIN('1. Your Debts'!$F$8,K236),MIN(MAX(K236*'1. Your Debts'!$D$8,'1. Your Debts'!$E$8),K236)))</f>
        <v>0</v>
      </c>
      <c r="Q236" s="15" t="n">
        <f aca="false">MAX(0,L236-IF('1. Your Debts'!$F$9&gt;0,MIN('1. Your Debts'!$F$9,L236),MIN(MAX(L236*'1. Your Debts'!$D$9,'1. Your Debts'!$E$9),L236)))</f>
        <v>0</v>
      </c>
      <c r="R236" s="15" t="n">
        <f aca="false">M236-MIN(M236,MAX(0,G236-SUMPRODUCT(($M$136:$Q$136&lt;M$136)*M236:Q236)))</f>
        <v>0</v>
      </c>
      <c r="S236" s="15" t="n">
        <f aca="false">N236-MIN(N236,MAX(0,G236-SUMPRODUCT(($M$136:$Q$136&lt;N$136)*M236:Q236)))</f>
        <v>0</v>
      </c>
      <c r="T236" s="15" t="n">
        <f aca="false">O236-MIN(O236,MAX(0,G236-SUMPRODUCT(($M$136:$Q$136&lt;O$136)*M236:Q236)))</f>
        <v>0</v>
      </c>
      <c r="U236" s="15" t="n">
        <f aca="false">P236-MIN(P236,MAX(0,G236-SUMPRODUCT(($M$136:$Q$136&lt;P$136)*M236:Q236)))</f>
        <v>0</v>
      </c>
      <c r="V236" s="15" t="n">
        <f aca="false">Q236-MIN(Q236,MAX(0,G236-SUMPRODUCT(($M$136:$Q$136&lt;Q$136)*M236:Q236)))</f>
        <v>0</v>
      </c>
      <c r="W236" s="15" t="n">
        <f aca="false">(R235*'1. Your Debts'!$C$5+S235*'1. Your Debts'!$C$6+T235*'1. Your Debts'!$C$7+U235*'1. Your Debts'!$C$8+V235*'1. Your Debts'!$C$9)/12</f>
        <v>0</v>
      </c>
      <c r="X236" s="15" t="n">
        <f aca="false">Y235+W236+D236-Y236</f>
        <v>0</v>
      </c>
      <c r="Y236" s="15" t="n">
        <f aca="false">SUM(R236:V236)</f>
        <v>0</v>
      </c>
    </row>
    <row r="237" customFormat="false" ht="15" hidden="false" customHeight="false" outlineLevel="0" collapsed="false">
      <c r="A237" s="10" t="n">
        <v>99</v>
      </c>
      <c r="B237" s="15" t="n">
        <f aca="false">F236</f>
        <v>1000</v>
      </c>
      <c r="C237" s="15" t="n">
        <f aca="false">IF(A237=$D$134,MIN(B237,$B$134),0)</f>
        <v>0</v>
      </c>
      <c r="D237" s="15" t="n">
        <f aca="false">IF(A237=$D$134,$B$134-C237,0)</f>
        <v>0</v>
      </c>
      <c r="E237" s="15" t="n">
        <f aca="false">MIN($H$134,MAX(0,$F$134-(B237-C237)),$J$134)</f>
        <v>0</v>
      </c>
      <c r="F237" s="15" t="n">
        <f aca="false">B237-C237+E237</f>
        <v>1000</v>
      </c>
      <c r="G237" s="15" t="n">
        <f aca="false">$J$134-E237</f>
        <v>250</v>
      </c>
      <c r="H237" s="15" t="n">
        <f aca="false">R236*(1+'1. Your Debts'!$C$5/12)+IF($L$134=1,D237,0)</f>
        <v>0</v>
      </c>
      <c r="I237" s="15" t="n">
        <f aca="false">S236*(1+'1. Your Debts'!$C$6/12)+IF($L$134=2,D237,0)</f>
        <v>0</v>
      </c>
      <c r="J237" s="15" t="n">
        <f aca="false">T236*(1+'1. Your Debts'!$C$7/12)+IF($L$134=3,D237,0)</f>
        <v>0</v>
      </c>
      <c r="K237" s="15" t="n">
        <f aca="false">U236*(1+'1. Your Debts'!$C$8/12)+IF($L$134=4,D237,0)</f>
        <v>0</v>
      </c>
      <c r="L237" s="15" t="n">
        <f aca="false">V236*(1+'1. Your Debts'!$C$9/12)+IF($L$134=5,D237,0)</f>
        <v>0</v>
      </c>
      <c r="M237" s="15" t="n">
        <f aca="false">MAX(0,H237-IF('1. Your Debts'!$F$5&gt;0,MIN('1. Your Debts'!$F$5,H237),MIN(MAX(H237*'1. Your Debts'!$D$5,'1. Your Debts'!$E$5),H237)))</f>
        <v>0</v>
      </c>
      <c r="N237" s="15" t="n">
        <f aca="false">MAX(0,I237-IF('1. Your Debts'!$F$6&gt;0,MIN('1. Your Debts'!$F$6,I237),MIN(MAX(I237*'1. Your Debts'!$D$6,'1. Your Debts'!$E$6),I237)))</f>
        <v>0</v>
      </c>
      <c r="O237" s="15" t="n">
        <f aca="false">MAX(0,J237-IF('1. Your Debts'!$F$7&gt;0,MIN('1. Your Debts'!$F$7,J237),MIN(MAX(J237*'1. Your Debts'!$D$7,'1. Your Debts'!$E$7),J237)))</f>
        <v>0</v>
      </c>
      <c r="P237" s="15" t="n">
        <f aca="false">MAX(0,K237-IF('1. Your Debts'!$F$8&gt;0,MIN('1. Your Debts'!$F$8,K237),MIN(MAX(K237*'1. Your Debts'!$D$8,'1. Your Debts'!$E$8),K237)))</f>
        <v>0</v>
      </c>
      <c r="Q237" s="15" t="n">
        <f aca="false">MAX(0,L237-IF('1. Your Debts'!$F$9&gt;0,MIN('1. Your Debts'!$F$9,L237),MIN(MAX(L237*'1. Your Debts'!$D$9,'1. Your Debts'!$E$9),L237)))</f>
        <v>0</v>
      </c>
      <c r="R237" s="15" t="n">
        <f aca="false">M237-MIN(M237,MAX(0,G237-SUMPRODUCT(($M$136:$Q$136&lt;M$136)*M237:Q237)))</f>
        <v>0</v>
      </c>
      <c r="S237" s="15" t="n">
        <f aca="false">N237-MIN(N237,MAX(0,G237-SUMPRODUCT(($M$136:$Q$136&lt;N$136)*M237:Q237)))</f>
        <v>0</v>
      </c>
      <c r="T237" s="15" t="n">
        <f aca="false">O237-MIN(O237,MAX(0,G237-SUMPRODUCT(($M$136:$Q$136&lt;O$136)*M237:Q237)))</f>
        <v>0</v>
      </c>
      <c r="U237" s="15" t="n">
        <f aca="false">P237-MIN(P237,MAX(0,G237-SUMPRODUCT(($M$136:$Q$136&lt;P$136)*M237:Q237)))</f>
        <v>0</v>
      </c>
      <c r="V237" s="15" t="n">
        <f aca="false">Q237-MIN(Q237,MAX(0,G237-SUMPRODUCT(($M$136:$Q$136&lt;Q$136)*M237:Q237)))</f>
        <v>0</v>
      </c>
      <c r="W237" s="15" t="n">
        <f aca="false">(R236*'1. Your Debts'!$C$5+S236*'1. Your Debts'!$C$6+T236*'1. Your Debts'!$C$7+U236*'1. Your Debts'!$C$8+V236*'1. Your Debts'!$C$9)/12</f>
        <v>0</v>
      </c>
      <c r="X237" s="15" t="n">
        <f aca="false">Y236+W237+D237-Y237</f>
        <v>0</v>
      </c>
      <c r="Y237" s="15" t="n">
        <f aca="false">SUM(R237:V237)</f>
        <v>0</v>
      </c>
    </row>
    <row r="238" customFormat="false" ht="15" hidden="false" customHeight="false" outlineLevel="0" collapsed="false">
      <c r="A238" s="10" t="n">
        <v>100</v>
      </c>
      <c r="B238" s="15" t="n">
        <f aca="false">F237</f>
        <v>1000</v>
      </c>
      <c r="C238" s="15" t="n">
        <f aca="false">IF(A238=$D$134,MIN(B238,$B$134),0)</f>
        <v>0</v>
      </c>
      <c r="D238" s="15" t="n">
        <f aca="false">IF(A238=$D$134,$B$134-C238,0)</f>
        <v>0</v>
      </c>
      <c r="E238" s="15" t="n">
        <f aca="false">MIN($H$134,MAX(0,$F$134-(B238-C238)),$J$134)</f>
        <v>0</v>
      </c>
      <c r="F238" s="15" t="n">
        <f aca="false">B238-C238+E238</f>
        <v>1000</v>
      </c>
      <c r="G238" s="15" t="n">
        <f aca="false">$J$134-E238</f>
        <v>250</v>
      </c>
      <c r="H238" s="15" t="n">
        <f aca="false">R237*(1+'1. Your Debts'!$C$5/12)+IF($L$134=1,D238,0)</f>
        <v>0</v>
      </c>
      <c r="I238" s="15" t="n">
        <f aca="false">S237*(1+'1. Your Debts'!$C$6/12)+IF($L$134=2,D238,0)</f>
        <v>0</v>
      </c>
      <c r="J238" s="15" t="n">
        <f aca="false">T237*(1+'1. Your Debts'!$C$7/12)+IF($L$134=3,D238,0)</f>
        <v>0</v>
      </c>
      <c r="K238" s="15" t="n">
        <f aca="false">U237*(1+'1. Your Debts'!$C$8/12)+IF($L$134=4,D238,0)</f>
        <v>0</v>
      </c>
      <c r="L238" s="15" t="n">
        <f aca="false">V237*(1+'1. Your Debts'!$C$9/12)+IF($L$134=5,D238,0)</f>
        <v>0</v>
      </c>
      <c r="M238" s="15" t="n">
        <f aca="false">MAX(0,H238-IF('1. Your Debts'!$F$5&gt;0,MIN('1. Your Debts'!$F$5,H238),MIN(MAX(H238*'1. Your Debts'!$D$5,'1. Your Debts'!$E$5),H238)))</f>
        <v>0</v>
      </c>
      <c r="N238" s="15" t="n">
        <f aca="false">MAX(0,I238-IF('1. Your Debts'!$F$6&gt;0,MIN('1. Your Debts'!$F$6,I238),MIN(MAX(I238*'1. Your Debts'!$D$6,'1. Your Debts'!$E$6),I238)))</f>
        <v>0</v>
      </c>
      <c r="O238" s="15" t="n">
        <f aca="false">MAX(0,J238-IF('1. Your Debts'!$F$7&gt;0,MIN('1. Your Debts'!$F$7,J238),MIN(MAX(J238*'1. Your Debts'!$D$7,'1. Your Debts'!$E$7),J238)))</f>
        <v>0</v>
      </c>
      <c r="P238" s="15" t="n">
        <f aca="false">MAX(0,K238-IF('1. Your Debts'!$F$8&gt;0,MIN('1. Your Debts'!$F$8,K238),MIN(MAX(K238*'1. Your Debts'!$D$8,'1. Your Debts'!$E$8),K238)))</f>
        <v>0</v>
      </c>
      <c r="Q238" s="15" t="n">
        <f aca="false">MAX(0,L238-IF('1. Your Debts'!$F$9&gt;0,MIN('1. Your Debts'!$F$9,L238),MIN(MAX(L238*'1. Your Debts'!$D$9,'1. Your Debts'!$E$9),L238)))</f>
        <v>0</v>
      </c>
      <c r="R238" s="15" t="n">
        <f aca="false">M238-MIN(M238,MAX(0,G238-SUMPRODUCT(($M$136:$Q$136&lt;M$136)*M238:Q238)))</f>
        <v>0</v>
      </c>
      <c r="S238" s="15" t="n">
        <f aca="false">N238-MIN(N238,MAX(0,G238-SUMPRODUCT(($M$136:$Q$136&lt;N$136)*M238:Q238)))</f>
        <v>0</v>
      </c>
      <c r="T238" s="15" t="n">
        <f aca="false">O238-MIN(O238,MAX(0,G238-SUMPRODUCT(($M$136:$Q$136&lt;O$136)*M238:Q238)))</f>
        <v>0</v>
      </c>
      <c r="U238" s="15" t="n">
        <f aca="false">P238-MIN(P238,MAX(0,G238-SUMPRODUCT(($M$136:$Q$136&lt;P$136)*M238:Q238)))</f>
        <v>0</v>
      </c>
      <c r="V238" s="15" t="n">
        <f aca="false">Q238-MIN(Q238,MAX(0,G238-SUMPRODUCT(($M$136:$Q$136&lt;Q$136)*M238:Q238)))</f>
        <v>0</v>
      </c>
      <c r="W238" s="15" t="n">
        <f aca="false">(R237*'1. Your Debts'!$C$5+S237*'1. Your Debts'!$C$6+T237*'1. Your Debts'!$C$7+U237*'1. Your Debts'!$C$8+V237*'1. Your Debts'!$C$9)/12</f>
        <v>0</v>
      </c>
      <c r="X238" s="15" t="n">
        <f aca="false">Y237+W238+D238-Y238</f>
        <v>0</v>
      </c>
      <c r="Y238" s="15" t="n">
        <f aca="false">SUM(R238:V238)</f>
        <v>0</v>
      </c>
    </row>
    <row r="239" customFormat="false" ht="15" hidden="false" customHeight="false" outlineLevel="0" collapsed="false">
      <c r="A239" s="10" t="n">
        <v>101</v>
      </c>
      <c r="B239" s="15" t="n">
        <f aca="false">F238</f>
        <v>1000</v>
      </c>
      <c r="C239" s="15" t="n">
        <f aca="false">IF(A239=$D$134,MIN(B239,$B$134),0)</f>
        <v>0</v>
      </c>
      <c r="D239" s="15" t="n">
        <f aca="false">IF(A239=$D$134,$B$134-C239,0)</f>
        <v>0</v>
      </c>
      <c r="E239" s="15" t="n">
        <f aca="false">MIN($H$134,MAX(0,$F$134-(B239-C239)),$J$134)</f>
        <v>0</v>
      </c>
      <c r="F239" s="15" t="n">
        <f aca="false">B239-C239+E239</f>
        <v>1000</v>
      </c>
      <c r="G239" s="15" t="n">
        <f aca="false">$J$134-E239</f>
        <v>250</v>
      </c>
      <c r="H239" s="15" t="n">
        <f aca="false">R238*(1+'1. Your Debts'!$C$5/12)+IF($L$134=1,D239,0)</f>
        <v>0</v>
      </c>
      <c r="I239" s="15" t="n">
        <f aca="false">S238*(1+'1. Your Debts'!$C$6/12)+IF($L$134=2,D239,0)</f>
        <v>0</v>
      </c>
      <c r="J239" s="15" t="n">
        <f aca="false">T238*(1+'1. Your Debts'!$C$7/12)+IF($L$134=3,D239,0)</f>
        <v>0</v>
      </c>
      <c r="K239" s="15" t="n">
        <f aca="false">U238*(1+'1. Your Debts'!$C$8/12)+IF($L$134=4,D239,0)</f>
        <v>0</v>
      </c>
      <c r="L239" s="15" t="n">
        <f aca="false">V238*(1+'1. Your Debts'!$C$9/12)+IF($L$134=5,D239,0)</f>
        <v>0</v>
      </c>
      <c r="M239" s="15" t="n">
        <f aca="false">MAX(0,H239-IF('1. Your Debts'!$F$5&gt;0,MIN('1. Your Debts'!$F$5,H239),MIN(MAX(H239*'1. Your Debts'!$D$5,'1. Your Debts'!$E$5),H239)))</f>
        <v>0</v>
      </c>
      <c r="N239" s="15" t="n">
        <f aca="false">MAX(0,I239-IF('1. Your Debts'!$F$6&gt;0,MIN('1. Your Debts'!$F$6,I239),MIN(MAX(I239*'1. Your Debts'!$D$6,'1. Your Debts'!$E$6),I239)))</f>
        <v>0</v>
      </c>
      <c r="O239" s="15" t="n">
        <f aca="false">MAX(0,J239-IF('1. Your Debts'!$F$7&gt;0,MIN('1. Your Debts'!$F$7,J239),MIN(MAX(J239*'1. Your Debts'!$D$7,'1. Your Debts'!$E$7),J239)))</f>
        <v>0</v>
      </c>
      <c r="P239" s="15" t="n">
        <f aca="false">MAX(0,K239-IF('1. Your Debts'!$F$8&gt;0,MIN('1. Your Debts'!$F$8,K239),MIN(MAX(K239*'1. Your Debts'!$D$8,'1. Your Debts'!$E$8),K239)))</f>
        <v>0</v>
      </c>
      <c r="Q239" s="15" t="n">
        <f aca="false">MAX(0,L239-IF('1. Your Debts'!$F$9&gt;0,MIN('1. Your Debts'!$F$9,L239),MIN(MAX(L239*'1. Your Debts'!$D$9,'1. Your Debts'!$E$9),L239)))</f>
        <v>0</v>
      </c>
      <c r="R239" s="15" t="n">
        <f aca="false">M239-MIN(M239,MAX(0,G239-SUMPRODUCT(($M$136:$Q$136&lt;M$136)*M239:Q239)))</f>
        <v>0</v>
      </c>
      <c r="S239" s="15" t="n">
        <f aca="false">N239-MIN(N239,MAX(0,G239-SUMPRODUCT(($M$136:$Q$136&lt;N$136)*M239:Q239)))</f>
        <v>0</v>
      </c>
      <c r="T239" s="15" t="n">
        <f aca="false">O239-MIN(O239,MAX(0,G239-SUMPRODUCT(($M$136:$Q$136&lt;O$136)*M239:Q239)))</f>
        <v>0</v>
      </c>
      <c r="U239" s="15" t="n">
        <f aca="false">P239-MIN(P239,MAX(0,G239-SUMPRODUCT(($M$136:$Q$136&lt;P$136)*M239:Q239)))</f>
        <v>0</v>
      </c>
      <c r="V239" s="15" t="n">
        <f aca="false">Q239-MIN(Q239,MAX(0,G239-SUMPRODUCT(($M$136:$Q$136&lt;Q$136)*M239:Q239)))</f>
        <v>0</v>
      </c>
      <c r="W239" s="15" t="n">
        <f aca="false">(R238*'1. Your Debts'!$C$5+S238*'1. Your Debts'!$C$6+T238*'1. Your Debts'!$C$7+U238*'1. Your Debts'!$C$8+V238*'1. Your Debts'!$C$9)/12</f>
        <v>0</v>
      </c>
      <c r="X239" s="15" t="n">
        <f aca="false">Y238+W239+D239-Y239</f>
        <v>0</v>
      </c>
      <c r="Y239" s="15" t="n">
        <f aca="false">SUM(R239:V239)</f>
        <v>0</v>
      </c>
    </row>
    <row r="240" customFormat="false" ht="15" hidden="false" customHeight="false" outlineLevel="0" collapsed="false">
      <c r="A240" s="10" t="n">
        <v>102</v>
      </c>
      <c r="B240" s="15" t="n">
        <f aca="false">F239</f>
        <v>1000</v>
      </c>
      <c r="C240" s="15" t="n">
        <f aca="false">IF(A240=$D$134,MIN(B240,$B$134),0)</f>
        <v>0</v>
      </c>
      <c r="D240" s="15" t="n">
        <f aca="false">IF(A240=$D$134,$B$134-C240,0)</f>
        <v>0</v>
      </c>
      <c r="E240" s="15" t="n">
        <f aca="false">MIN($H$134,MAX(0,$F$134-(B240-C240)),$J$134)</f>
        <v>0</v>
      </c>
      <c r="F240" s="15" t="n">
        <f aca="false">B240-C240+E240</f>
        <v>1000</v>
      </c>
      <c r="G240" s="15" t="n">
        <f aca="false">$J$134-E240</f>
        <v>250</v>
      </c>
      <c r="H240" s="15" t="n">
        <f aca="false">R239*(1+'1. Your Debts'!$C$5/12)+IF($L$134=1,D240,0)</f>
        <v>0</v>
      </c>
      <c r="I240" s="15" t="n">
        <f aca="false">S239*(1+'1. Your Debts'!$C$6/12)+IF($L$134=2,D240,0)</f>
        <v>0</v>
      </c>
      <c r="J240" s="15" t="n">
        <f aca="false">T239*(1+'1. Your Debts'!$C$7/12)+IF($L$134=3,D240,0)</f>
        <v>0</v>
      </c>
      <c r="K240" s="15" t="n">
        <f aca="false">U239*(1+'1. Your Debts'!$C$8/12)+IF($L$134=4,D240,0)</f>
        <v>0</v>
      </c>
      <c r="L240" s="15" t="n">
        <f aca="false">V239*(1+'1. Your Debts'!$C$9/12)+IF($L$134=5,D240,0)</f>
        <v>0</v>
      </c>
      <c r="M240" s="15" t="n">
        <f aca="false">MAX(0,H240-IF('1. Your Debts'!$F$5&gt;0,MIN('1. Your Debts'!$F$5,H240),MIN(MAX(H240*'1. Your Debts'!$D$5,'1. Your Debts'!$E$5),H240)))</f>
        <v>0</v>
      </c>
      <c r="N240" s="15" t="n">
        <f aca="false">MAX(0,I240-IF('1. Your Debts'!$F$6&gt;0,MIN('1. Your Debts'!$F$6,I240),MIN(MAX(I240*'1. Your Debts'!$D$6,'1. Your Debts'!$E$6),I240)))</f>
        <v>0</v>
      </c>
      <c r="O240" s="15" t="n">
        <f aca="false">MAX(0,J240-IF('1. Your Debts'!$F$7&gt;0,MIN('1. Your Debts'!$F$7,J240),MIN(MAX(J240*'1. Your Debts'!$D$7,'1. Your Debts'!$E$7),J240)))</f>
        <v>0</v>
      </c>
      <c r="P240" s="15" t="n">
        <f aca="false">MAX(0,K240-IF('1. Your Debts'!$F$8&gt;0,MIN('1. Your Debts'!$F$8,K240),MIN(MAX(K240*'1. Your Debts'!$D$8,'1. Your Debts'!$E$8),K240)))</f>
        <v>0</v>
      </c>
      <c r="Q240" s="15" t="n">
        <f aca="false">MAX(0,L240-IF('1. Your Debts'!$F$9&gt;0,MIN('1. Your Debts'!$F$9,L240),MIN(MAX(L240*'1. Your Debts'!$D$9,'1. Your Debts'!$E$9),L240)))</f>
        <v>0</v>
      </c>
      <c r="R240" s="15" t="n">
        <f aca="false">M240-MIN(M240,MAX(0,G240-SUMPRODUCT(($M$136:$Q$136&lt;M$136)*M240:Q240)))</f>
        <v>0</v>
      </c>
      <c r="S240" s="15" t="n">
        <f aca="false">N240-MIN(N240,MAX(0,G240-SUMPRODUCT(($M$136:$Q$136&lt;N$136)*M240:Q240)))</f>
        <v>0</v>
      </c>
      <c r="T240" s="15" t="n">
        <f aca="false">O240-MIN(O240,MAX(0,G240-SUMPRODUCT(($M$136:$Q$136&lt;O$136)*M240:Q240)))</f>
        <v>0</v>
      </c>
      <c r="U240" s="15" t="n">
        <f aca="false">P240-MIN(P240,MAX(0,G240-SUMPRODUCT(($M$136:$Q$136&lt;P$136)*M240:Q240)))</f>
        <v>0</v>
      </c>
      <c r="V240" s="15" t="n">
        <f aca="false">Q240-MIN(Q240,MAX(0,G240-SUMPRODUCT(($M$136:$Q$136&lt;Q$136)*M240:Q240)))</f>
        <v>0</v>
      </c>
      <c r="W240" s="15" t="n">
        <f aca="false">(R239*'1. Your Debts'!$C$5+S239*'1. Your Debts'!$C$6+T239*'1. Your Debts'!$C$7+U239*'1. Your Debts'!$C$8+V239*'1. Your Debts'!$C$9)/12</f>
        <v>0</v>
      </c>
      <c r="X240" s="15" t="n">
        <f aca="false">Y239+W240+D240-Y240</f>
        <v>0</v>
      </c>
      <c r="Y240" s="15" t="n">
        <f aca="false">SUM(R240:V240)</f>
        <v>0</v>
      </c>
    </row>
    <row r="241" customFormat="false" ht="15" hidden="false" customHeight="false" outlineLevel="0" collapsed="false">
      <c r="A241" s="10" t="n">
        <v>103</v>
      </c>
      <c r="B241" s="15" t="n">
        <f aca="false">F240</f>
        <v>1000</v>
      </c>
      <c r="C241" s="15" t="n">
        <f aca="false">IF(A241=$D$134,MIN(B241,$B$134),0)</f>
        <v>0</v>
      </c>
      <c r="D241" s="15" t="n">
        <f aca="false">IF(A241=$D$134,$B$134-C241,0)</f>
        <v>0</v>
      </c>
      <c r="E241" s="15" t="n">
        <f aca="false">MIN($H$134,MAX(0,$F$134-(B241-C241)),$J$134)</f>
        <v>0</v>
      </c>
      <c r="F241" s="15" t="n">
        <f aca="false">B241-C241+E241</f>
        <v>1000</v>
      </c>
      <c r="G241" s="15" t="n">
        <f aca="false">$J$134-E241</f>
        <v>250</v>
      </c>
      <c r="H241" s="15" t="n">
        <f aca="false">R240*(1+'1. Your Debts'!$C$5/12)+IF($L$134=1,D241,0)</f>
        <v>0</v>
      </c>
      <c r="I241" s="15" t="n">
        <f aca="false">S240*(1+'1. Your Debts'!$C$6/12)+IF($L$134=2,D241,0)</f>
        <v>0</v>
      </c>
      <c r="J241" s="15" t="n">
        <f aca="false">T240*(1+'1. Your Debts'!$C$7/12)+IF($L$134=3,D241,0)</f>
        <v>0</v>
      </c>
      <c r="K241" s="15" t="n">
        <f aca="false">U240*(1+'1. Your Debts'!$C$8/12)+IF($L$134=4,D241,0)</f>
        <v>0</v>
      </c>
      <c r="L241" s="15" t="n">
        <f aca="false">V240*(1+'1. Your Debts'!$C$9/12)+IF($L$134=5,D241,0)</f>
        <v>0</v>
      </c>
      <c r="M241" s="15" t="n">
        <f aca="false">MAX(0,H241-IF('1. Your Debts'!$F$5&gt;0,MIN('1. Your Debts'!$F$5,H241),MIN(MAX(H241*'1. Your Debts'!$D$5,'1. Your Debts'!$E$5),H241)))</f>
        <v>0</v>
      </c>
      <c r="N241" s="15" t="n">
        <f aca="false">MAX(0,I241-IF('1. Your Debts'!$F$6&gt;0,MIN('1. Your Debts'!$F$6,I241),MIN(MAX(I241*'1. Your Debts'!$D$6,'1. Your Debts'!$E$6),I241)))</f>
        <v>0</v>
      </c>
      <c r="O241" s="15" t="n">
        <f aca="false">MAX(0,J241-IF('1. Your Debts'!$F$7&gt;0,MIN('1. Your Debts'!$F$7,J241),MIN(MAX(J241*'1. Your Debts'!$D$7,'1. Your Debts'!$E$7),J241)))</f>
        <v>0</v>
      </c>
      <c r="P241" s="15" t="n">
        <f aca="false">MAX(0,K241-IF('1. Your Debts'!$F$8&gt;0,MIN('1. Your Debts'!$F$8,K241),MIN(MAX(K241*'1. Your Debts'!$D$8,'1. Your Debts'!$E$8),K241)))</f>
        <v>0</v>
      </c>
      <c r="Q241" s="15" t="n">
        <f aca="false">MAX(0,L241-IF('1. Your Debts'!$F$9&gt;0,MIN('1. Your Debts'!$F$9,L241),MIN(MAX(L241*'1. Your Debts'!$D$9,'1. Your Debts'!$E$9),L241)))</f>
        <v>0</v>
      </c>
      <c r="R241" s="15" t="n">
        <f aca="false">M241-MIN(M241,MAX(0,G241-SUMPRODUCT(($M$136:$Q$136&lt;M$136)*M241:Q241)))</f>
        <v>0</v>
      </c>
      <c r="S241" s="15" t="n">
        <f aca="false">N241-MIN(N241,MAX(0,G241-SUMPRODUCT(($M$136:$Q$136&lt;N$136)*M241:Q241)))</f>
        <v>0</v>
      </c>
      <c r="T241" s="15" t="n">
        <f aca="false">O241-MIN(O241,MAX(0,G241-SUMPRODUCT(($M$136:$Q$136&lt;O$136)*M241:Q241)))</f>
        <v>0</v>
      </c>
      <c r="U241" s="15" t="n">
        <f aca="false">P241-MIN(P241,MAX(0,G241-SUMPRODUCT(($M$136:$Q$136&lt;P$136)*M241:Q241)))</f>
        <v>0</v>
      </c>
      <c r="V241" s="15" t="n">
        <f aca="false">Q241-MIN(Q241,MAX(0,G241-SUMPRODUCT(($M$136:$Q$136&lt;Q$136)*M241:Q241)))</f>
        <v>0</v>
      </c>
      <c r="W241" s="15" t="n">
        <f aca="false">(R240*'1. Your Debts'!$C$5+S240*'1. Your Debts'!$C$6+T240*'1. Your Debts'!$C$7+U240*'1. Your Debts'!$C$8+V240*'1. Your Debts'!$C$9)/12</f>
        <v>0</v>
      </c>
      <c r="X241" s="15" t="n">
        <f aca="false">Y240+W241+D241-Y241</f>
        <v>0</v>
      </c>
      <c r="Y241" s="15" t="n">
        <f aca="false">SUM(R241:V241)</f>
        <v>0</v>
      </c>
    </row>
    <row r="242" customFormat="false" ht="15" hidden="false" customHeight="false" outlineLevel="0" collapsed="false">
      <c r="A242" s="10" t="n">
        <v>104</v>
      </c>
      <c r="B242" s="15" t="n">
        <f aca="false">F241</f>
        <v>1000</v>
      </c>
      <c r="C242" s="15" t="n">
        <f aca="false">IF(A242=$D$134,MIN(B242,$B$134),0)</f>
        <v>0</v>
      </c>
      <c r="D242" s="15" t="n">
        <f aca="false">IF(A242=$D$134,$B$134-C242,0)</f>
        <v>0</v>
      </c>
      <c r="E242" s="15" t="n">
        <f aca="false">MIN($H$134,MAX(0,$F$134-(B242-C242)),$J$134)</f>
        <v>0</v>
      </c>
      <c r="F242" s="15" t="n">
        <f aca="false">B242-C242+E242</f>
        <v>1000</v>
      </c>
      <c r="G242" s="15" t="n">
        <f aca="false">$J$134-E242</f>
        <v>250</v>
      </c>
      <c r="H242" s="15" t="n">
        <f aca="false">R241*(1+'1. Your Debts'!$C$5/12)+IF($L$134=1,D242,0)</f>
        <v>0</v>
      </c>
      <c r="I242" s="15" t="n">
        <f aca="false">S241*(1+'1. Your Debts'!$C$6/12)+IF($L$134=2,D242,0)</f>
        <v>0</v>
      </c>
      <c r="J242" s="15" t="n">
        <f aca="false">T241*(1+'1. Your Debts'!$C$7/12)+IF($L$134=3,D242,0)</f>
        <v>0</v>
      </c>
      <c r="K242" s="15" t="n">
        <f aca="false">U241*(1+'1. Your Debts'!$C$8/12)+IF($L$134=4,D242,0)</f>
        <v>0</v>
      </c>
      <c r="L242" s="15" t="n">
        <f aca="false">V241*(1+'1. Your Debts'!$C$9/12)+IF($L$134=5,D242,0)</f>
        <v>0</v>
      </c>
      <c r="M242" s="15" t="n">
        <f aca="false">MAX(0,H242-IF('1. Your Debts'!$F$5&gt;0,MIN('1. Your Debts'!$F$5,H242),MIN(MAX(H242*'1. Your Debts'!$D$5,'1. Your Debts'!$E$5),H242)))</f>
        <v>0</v>
      </c>
      <c r="N242" s="15" t="n">
        <f aca="false">MAX(0,I242-IF('1. Your Debts'!$F$6&gt;0,MIN('1. Your Debts'!$F$6,I242),MIN(MAX(I242*'1. Your Debts'!$D$6,'1. Your Debts'!$E$6),I242)))</f>
        <v>0</v>
      </c>
      <c r="O242" s="15" t="n">
        <f aca="false">MAX(0,J242-IF('1. Your Debts'!$F$7&gt;0,MIN('1. Your Debts'!$F$7,J242),MIN(MAX(J242*'1. Your Debts'!$D$7,'1. Your Debts'!$E$7),J242)))</f>
        <v>0</v>
      </c>
      <c r="P242" s="15" t="n">
        <f aca="false">MAX(0,K242-IF('1. Your Debts'!$F$8&gt;0,MIN('1. Your Debts'!$F$8,K242),MIN(MAX(K242*'1. Your Debts'!$D$8,'1. Your Debts'!$E$8),K242)))</f>
        <v>0</v>
      </c>
      <c r="Q242" s="15" t="n">
        <f aca="false">MAX(0,L242-IF('1. Your Debts'!$F$9&gt;0,MIN('1. Your Debts'!$F$9,L242),MIN(MAX(L242*'1. Your Debts'!$D$9,'1. Your Debts'!$E$9),L242)))</f>
        <v>0</v>
      </c>
      <c r="R242" s="15" t="n">
        <f aca="false">M242-MIN(M242,MAX(0,G242-SUMPRODUCT(($M$136:$Q$136&lt;M$136)*M242:Q242)))</f>
        <v>0</v>
      </c>
      <c r="S242" s="15" t="n">
        <f aca="false">N242-MIN(N242,MAX(0,G242-SUMPRODUCT(($M$136:$Q$136&lt;N$136)*M242:Q242)))</f>
        <v>0</v>
      </c>
      <c r="T242" s="15" t="n">
        <f aca="false">O242-MIN(O242,MAX(0,G242-SUMPRODUCT(($M$136:$Q$136&lt;O$136)*M242:Q242)))</f>
        <v>0</v>
      </c>
      <c r="U242" s="15" t="n">
        <f aca="false">P242-MIN(P242,MAX(0,G242-SUMPRODUCT(($M$136:$Q$136&lt;P$136)*M242:Q242)))</f>
        <v>0</v>
      </c>
      <c r="V242" s="15" t="n">
        <f aca="false">Q242-MIN(Q242,MAX(0,G242-SUMPRODUCT(($M$136:$Q$136&lt;Q$136)*M242:Q242)))</f>
        <v>0</v>
      </c>
      <c r="W242" s="15" t="n">
        <f aca="false">(R241*'1. Your Debts'!$C$5+S241*'1. Your Debts'!$C$6+T241*'1. Your Debts'!$C$7+U241*'1. Your Debts'!$C$8+V241*'1. Your Debts'!$C$9)/12</f>
        <v>0</v>
      </c>
      <c r="X242" s="15" t="n">
        <f aca="false">Y241+W242+D242-Y242</f>
        <v>0</v>
      </c>
      <c r="Y242" s="15" t="n">
        <f aca="false">SUM(R242:V242)</f>
        <v>0</v>
      </c>
    </row>
    <row r="243" customFormat="false" ht="15" hidden="false" customHeight="false" outlineLevel="0" collapsed="false">
      <c r="A243" s="10" t="n">
        <v>105</v>
      </c>
      <c r="B243" s="15" t="n">
        <f aca="false">F242</f>
        <v>1000</v>
      </c>
      <c r="C243" s="15" t="n">
        <f aca="false">IF(A243=$D$134,MIN(B243,$B$134),0)</f>
        <v>0</v>
      </c>
      <c r="D243" s="15" t="n">
        <f aca="false">IF(A243=$D$134,$B$134-C243,0)</f>
        <v>0</v>
      </c>
      <c r="E243" s="15" t="n">
        <f aca="false">MIN($H$134,MAX(0,$F$134-(B243-C243)),$J$134)</f>
        <v>0</v>
      </c>
      <c r="F243" s="15" t="n">
        <f aca="false">B243-C243+E243</f>
        <v>1000</v>
      </c>
      <c r="G243" s="15" t="n">
        <f aca="false">$J$134-E243</f>
        <v>250</v>
      </c>
      <c r="H243" s="15" t="n">
        <f aca="false">R242*(1+'1. Your Debts'!$C$5/12)+IF($L$134=1,D243,0)</f>
        <v>0</v>
      </c>
      <c r="I243" s="15" t="n">
        <f aca="false">S242*(1+'1. Your Debts'!$C$6/12)+IF($L$134=2,D243,0)</f>
        <v>0</v>
      </c>
      <c r="J243" s="15" t="n">
        <f aca="false">T242*(1+'1. Your Debts'!$C$7/12)+IF($L$134=3,D243,0)</f>
        <v>0</v>
      </c>
      <c r="K243" s="15" t="n">
        <f aca="false">U242*(1+'1. Your Debts'!$C$8/12)+IF($L$134=4,D243,0)</f>
        <v>0</v>
      </c>
      <c r="L243" s="15" t="n">
        <f aca="false">V242*(1+'1. Your Debts'!$C$9/12)+IF($L$134=5,D243,0)</f>
        <v>0</v>
      </c>
      <c r="M243" s="15" t="n">
        <f aca="false">MAX(0,H243-IF('1. Your Debts'!$F$5&gt;0,MIN('1. Your Debts'!$F$5,H243),MIN(MAX(H243*'1. Your Debts'!$D$5,'1. Your Debts'!$E$5),H243)))</f>
        <v>0</v>
      </c>
      <c r="N243" s="15" t="n">
        <f aca="false">MAX(0,I243-IF('1. Your Debts'!$F$6&gt;0,MIN('1. Your Debts'!$F$6,I243),MIN(MAX(I243*'1. Your Debts'!$D$6,'1. Your Debts'!$E$6),I243)))</f>
        <v>0</v>
      </c>
      <c r="O243" s="15" t="n">
        <f aca="false">MAX(0,J243-IF('1. Your Debts'!$F$7&gt;0,MIN('1. Your Debts'!$F$7,J243),MIN(MAX(J243*'1. Your Debts'!$D$7,'1. Your Debts'!$E$7),J243)))</f>
        <v>0</v>
      </c>
      <c r="P243" s="15" t="n">
        <f aca="false">MAX(0,K243-IF('1. Your Debts'!$F$8&gt;0,MIN('1. Your Debts'!$F$8,K243),MIN(MAX(K243*'1. Your Debts'!$D$8,'1. Your Debts'!$E$8),K243)))</f>
        <v>0</v>
      </c>
      <c r="Q243" s="15" t="n">
        <f aca="false">MAX(0,L243-IF('1. Your Debts'!$F$9&gt;0,MIN('1. Your Debts'!$F$9,L243),MIN(MAX(L243*'1. Your Debts'!$D$9,'1. Your Debts'!$E$9),L243)))</f>
        <v>0</v>
      </c>
      <c r="R243" s="15" t="n">
        <f aca="false">M243-MIN(M243,MAX(0,G243-SUMPRODUCT(($M$136:$Q$136&lt;M$136)*M243:Q243)))</f>
        <v>0</v>
      </c>
      <c r="S243" s="15" t="n">
        <f aca="false">N243-MIN(N243,MAX(0,G243-SUMPRODUCT(($M$136:$Q$136&lt;N$136)*M243:Q243)))</f>
        <v>0</v>
      </c>
      <c r="T243" s="15" t="n">
        <f aca="false">O243-MIN(O243,MAX(0,G243-SUMPRODUCT(($M$136:$Q$136&lt;O$136)*M243:Q243)))</f>
        <v>0</v>
      </c>
      <c r="U243" s="15" t="n">
        <f aca="false">P243-MIN(P243,MAX(0,G243-SUMPRODUCT(($M$136:$Q$136&lt;P$136)*M243:Q243)))</f>
        <v>0</v>
      </c>
      <c r="V243" s="15" t="n">
        <f aca="false">Q243-MIN(Q243,MAX(0,G243-SUMPRODUCT(($M$136:$Q$136&lt;Q$136)*M243:Q243)))</f>
        <v>0</v>
      </c>
      <c r="W243" s="15" t="n">
        <f aca="false">(R242*'1. Your Debts'!$C$5+S242*'1. Your Debts'!$C$6+T242*'1. Your Debts'!$C$7+U242*'1. Your Debts'!$C$8+V242*'1. Your Debts'!$C$9)/12</f>
        <v>0</v>
      </c>
      <c r="X243" s="15" t="n">
        <f aca="false">Y242+W243+D243-Y243</f>
        <v>0</v>
      </c>
      <c r="Y243" s="15" t="n">
        <f aca="false">SUM(R243:V243)</f>
        <v>0</v>
      </c>
    </row>
    <row r="244" customFormat="false" ht="15" hidden="false" customHeight="false" outlineLevel="0" collapsed="false">
      <c r="A244" s="10" t="n">
        <v>106</v>
      </c>
      <c r="B244" s="15" t="n">
        <f aca="false">F243</f>
        <v>1000</v>
      </c>
      <c r="C244" s="15" t="n">
        <f aca="false">IF(A244=$D$134,MIN(B244,$B$134),0)</f>
        <v>0</v>
      </c>
      <c r="D244" s="15" t="n">
        <f aca="false">IF(A244=$D$134,$B$134-C244,0)</f>
        <v>0</v>
      </c>
      <c r="E244" s="15" t="n">
        <f aca="false">MIN($H$134,MAX(0,$F$134-(B244-C244)),$J$134)</f>
        <v>0</v>
      </c>
      <c r="F244" s="15" t="n">
        <f aca="false">B244-C244+E244</f>
        <v>1000</v>
      </c>
      <c r="G244" s="15" t="n">
        <f aca="false">$J$134-E244</f>
        <v>250</v>
      </c>
      <c r="H244" s="15" t="n">
        <f aca="false">R243*(1+'1. Your Debts'!$C$5/12)+IF($L$134=1,D244,0)</f>
        <v>0</v>
      </c>
      <c r="I244" s="15" t="n">
        <f aca="false">S243*(1+'1. Your Debts'!$C$6/12)+IF($L$134=2,D244,0)</f>
        <v>0</v>
      </c>
      <c r="J244" s="15" t="n">
        <f aca="false">T243*(1+'1. Your Debts'!$C$7/12)+IF($L$134=3,D244,0)</f>
        <v>0</v>
      </c>
      <c r="K244" s="15" t="n">
        <f aca="false">U243*(1+'1. Your Debts'!$C$8/12)+IF($L$134=4,D244,0)</f>
        <v>0</v>
      </c>
      <c r="L244" s="15" t="n">
        <f aca="false">V243*(1+'1. Your Debts'!$C$9/12)+IF($L$134=5,D244,0)</f>
        <v>0</v>
      </c>
      <c r="M244" s="15" t="n">
        <f aca="false">MAX(0,H244-IF('1. Your Debts'!$F$5&gt;0,MIN('1. Your Debts'!$F$5,H244),MIN(MAX(H244*'1. Your Debts'!$D$5,'1. Your Debts'!$E$5),H244)))</f>
        <v>0</v>
      </c>
      <c r="N244" s="15" t="n">
        <f aca="false">MAX(0,I244-IF('1. Your Debts'!$F$6&gt;0,MIN('1. Your Debts'!$F$6,I244),MIN(MAX(I244*'1. Your Debts'!$D$6,'1. Your Debts'!$E$6),I244)))</f>
        <v>0</v>
      </c>
      <c r="O244" s="15" t="n">
        <f aca="false">MAX(0,J244-IF('1. Your Debts'!$F$7&gt;0,MIN('1. Your Debts'!$F$7,J244),MIN(MAX(J244*'1. Your Debts'!$D$7,'1. Your Debts'!$E$7),J244)))</f>
        <v>0</v>
      </c>
      <c r="P244" s="15" t="n">
        <f aca="false">MAX(0,K244-IF('1. Your Debts'!$F$8&gt;0,MIN('1. Your Debts'!$F$8,K244),MIN(MAX(K244*'1. Your Debts'!$D$8,'1. Your Debts'!$E$8),K244)))</f>
        <v>0</v>
      </c>
      <c r="Q244" s="15" t="n">
        <f aca="false">MAX(0,L244-IF('1. Your Debts'!$F$9&gt;0,MIN('1. Your Debts'!$F$9,L244),MIN(MAX(L244*'1. Your Debts'!$D$9,'1. Your Debts'!$E$9),L244)))</f>
        <v>0</v>
      </c>
      <c r="R244" s="15" t="n">
        <f aca="false">M244-MIN(M244,MAX(0,G244-SUMPRODUCT(($M$136:$Q$136&lt;M$136)*M244:Q244)))</f>
        <v>0</v>
      </c>
      <c r="S244" s="15" t="n">
        <f aca="false">N244-MIN(N244,MAX(0,G244-SUMPRODUCT(($M$136:$Q$136&lt;N$136)*M244:Q244)))</f>
        <v>0</v>
      </c>
      <c r="T244" s="15" t="n">
        <f aca="false">O244-MIN(O244,MAX(0,G244-SUMPRODUCT(($M$136:$Q$136&lt;O$136)*M244:Q244)))</f>
        <v>0</v>
      </c>
      <c r="U244" s="15" t="n">
        <f aca="false">P244-MIN(P244,MAX(0,G244-SUMPRODUCT(($M$136:$Q$136&lt;P$136)*M244:Q244)))</f>
        <v>0</v>
      </c>
      <c r="V244" s="15" t="n">
        <f aca="false">Q244-MIN(Q244,MAX(0,G244-SUMPRODUCT(($M$136:$Q$136&lt;Q$136)*M244:Q244)))</f>
        <v>0</v>
      </c>
      <c r="W244" s="15" t="n">
        <f aca="false">(R243*'1. Your Debts'!$C$5+S243*'1. Your Debts'!$C$6+T243*'1. Your Debts'!$C$7+U243*'1. Your Debts'!$C$8+V243*'1. Your Debts'!$C$9)/12</f>
        <v>0</v>
      </c>
      <c r="X244" s="15" t="n">
        <f aca="false">Y243+W244+D244-Y244</f>
        <v>0</v>
      </c>
      <c r="Y244" s="15" t="n">
        <f aca="false">SUM(R244:V244)</f>
        <v>0</v>
      </c>
    </row>
    <row r="245" customFormat="false" ht="15" hidden="false" customHeight="false" outlineLevel="0" collapsed="false">
      <c r="A245" s="10" t="n">
        <v>107</v>
      </c>
      <c r="B245" s="15" t="n">
        <f aca="false">F244</f>
        <v>1000</v>
      </c>
      <c r="C245" s="15" t="n">
        <f aca="false">IF(A245=$D$134,MIN(B245,$B$134),0)</f>
        <v>0</v>
      </c>
      <c r="D245" s="15" t="n">
        <f aca="false">IF(A245=$D$134,$B$134-C245,0)</f>
        <v>0</v>
      </c>
      <c r="E245" s="15" t="n">
        <f aca="false">MIN($H$134,MAX(0,$F$134-(B245-C245)),$J$134)</f>
        <v>0</v>
      </c>
      <c r="F245" s="15" t="n">
        <f aca="false">B245-C245+E245</f>
        <v>1000</v>
      </c>
      <c r="G245" s="15" t="n">
        <f aca="false">$J$134-E245</f>
        <v>250</v>
      </c>
      <c r="H245" s="15" t="n">
        <f aca="false">R244*(1+'1. Your Debts'!$C$5/12)+IF($L$134=1,D245,0)</f>
        <v>0</v>
      </c>
      <c r="I245" s="15" t="n">
        <f aca="false">S244*(1+'1. Your Debts'!$C$6/12)+IF($L$134=2,D245,0)</f>
        <v>0</v>
      </c>
      <c r="J245" s="15" t="n">
        <f aca="false">T244*(1+'1. Your Debts'!$C$7/12)+IF($L$134=3,D245,0)</f>
        <v>0</v>
      </c>
      <c r="K245" s="15" t="n">
        <f aca="false">U244*(1+'1. Your Debts'!$C$8/12)+IF($L$134=4,D245,0)</f>
        <v>0</v>
      </c>
      <c r="L245" s="15" t="n">
        <f aca="false">V244*(1+'1. Your Debts'!$C$9/12)+IF($L$134=5,D245,0)</f>
        <v>0</v>
      </c>
      <c r="M245" s="15" t="n">
        <f aca="false">MAX(0,H245-IF('1. Your Debts'!$F$5&gt;0,MIN('1. Your Debts'!$F$5,H245),MIN(MAX(H245*'1. Your Debts'!$D$5,'1. Your Debts'!$E$5),H245)))</f>
        <v>0</v>
      </c>
      <c r="N245" s="15" t="n">
        <f aca="false">MAX(0,I245-IF('1. Your Debts'!$F$6&gt;0,MIN('1. Your Debts'!$F$6,I245),MIN(MAX(I245*'1. Your Debts'!$D$6,'1. Your Debts'!$E$6),I245)))</f>
        <v>0</v>
      </c>
      <c r="O245" s="15" t="n">
        <f aca="false">MAX(0,J245-IF('1. Your Debts'!$F$7&gt;0,MIN('1. Your Debts'!$F$7,J245),MIN(MAX(J245*'1. Your Debts'!$D$7,'1. Your Debts'!$E$7),J245)))</f>
        <v>0</v>
      </c>
      <c r="P245" s="15" t="n">
        <f aca="false">MAX(0,K245-IF('1. Your Debts'!$F$8&gt;0,MIN('1. Your Debts'!$F$8,K245),MIN(MAX(K245*'1. Your Debts'!$D$8,'1. Your Debts'!$E$8),K245)))</f>
        <v>0</v>
      </c>
      <c r="Q245" s="15" t="n">
        <f aca="false">MAX(0,L245-IF('1. Your Debts'!$F$9&gt;0,MIN('1. Your Debts'!$F$9,L245),MIN(MAX(L245*'1. Your Debts'!$D$9,'1. Your Debts'!$E$9),L245)))</f>
        <v>0</v>
      </c>
      <c r="R245" s="15" t="n">
        <f aca="false">M245-MIN(M245,MAX(0,G245-SUMPRODUCT(($M$136:$Q$136&lt;M$136)*M245:Q245)))</f>
        <v>0</v>
      </c>
      <c r="S245" s="15" t="n">
        <f aca="false">N245-MIN(N245,MAX(0,G245-SUMPRODUCT(($M$136:$Q$136&lt;N$136)*M245:Q245)))</f>
        <v>0</v>
      </c>
      <c r="T245" s="15" t="n">
        <f aca="false">O245-MIN(O245,MAX(0,G245-SUMPRODUCT(($M$136:$Q$136&lt;O$136)*M245:Q245)))</f>
        <v>0</v>
      </c>
      <c r="U245" s="15" t="n">
        <f aca="false">P245-MIN(P245,MAX(0,G245-SUMPRODUCT(($M$136:$Q$136&lt;P$136)*M245:Q245)))</f>
        <v>0</v>
      </c>
      <c r="V245" s="15" t="n">
        <f aca="false">Q245-MIN(Q245,MAX(0,G245-SUMPRODUCT(($M$136:$Q$136&lt;Q$136)*M245:Q245)))</f>
        <v>0</v>
      </c>
      <c r="W245" s="15" t="n">
        <f aca="false">(R244*'1. Your Debts'!$C$5+S244*'1. Your Debts'!$C$6+T244*'1. Your Debts'!$C$7+U244*'1. Your Debts'!$C$8+V244*'1. Your Debts'!$C$9)/12</f>
        <v>0</v>
      </c>
      <c r="X245" s="15" t="n">
        <f aca="false">Y244+W245+D245-Y245</f>
        <v>0</v>
      </c>
      <c r="Y245" s="15" t="n">
        <f aca="false">SUM(R245:V245)</f>
        <v>0</v>
      </c>
    </row>
    <row r="246" customFormat="false" ht="15" hidden="false" customHeight="false" outlineLevel="0" collapsed="false">
      <c r="A246" s="10" t="n">
        <v>108</v>
      </c>
      <c r="B246" s="15" t="n">
        <f aca="false">F245</f>
        <v>1000</v>
      </c>
      <c r="C246" s="15" t="n">
        <f aca="false">IF(A246=$D$134,MIN(B246,$B$134),0)</f>
        <v>0</v>
      </c>
      <c r="D246" s="15" t="n">
        <f aca="false">IF(A246=$D$134,$B$134-C246,0)</f>
        <v>0</v>
      </c>
      <c r="E246" s="15" t="n">
        <f aca="false">MIN($H$134,MAX(0,$F$134-(B246-C246)),$J$134)</f>
        <v>0</v>
      </c>
      <c r="F246" s="15" t="n">
        <f aca="false">B246-C246+E246</f>
        <v>1000</v>
      </c>
      <c r="G246" s="15" t="n">
        <f aca="false">$J$134-E246</f>
        <v>250</v>
      </c>
      <c r="H246" s="15" t="n">
        <f aca="false">R245*(1+'1. Your Debts'!$C$5/12)+IF($L$134=1,D246,0)</f>
        <v>0</v>
      </c>
      <c r="I246" s="15" t="n">
        <f aca="false">S245*(1+'1. Your Debts'!$C$6/12)+IF($L$134=2,D246,0)</f>
        <v>0</v>
      </c>
      <c r="J246" s="15" t="n">
        <f aca="false">T245*(1+'1. Your Debts'!$C$7/12)+IF($L$134=3,D246,0)</f>
        <v>0</v>
      </c>
      <c r="K246" s="15" t="n">
        <f aca="false">U245*(1+'1. Your Debts'!$C$8/12)+IF($L$134=4,D246,0)</f>
        <v>0</v>
      </c>
      <c r="L246" s="15" t="n">
        <f aca="false">V245*(1+'1. Your Debts'!$C$9/12)+IF($L$134=5,D246,0)</f>
        <v>0</v>
      </c>
      <c r="M246" s="15" t="n">
        <f aca="false">MAX(0,H246-IF('1. Your Debts'!$F$5&gt;0,MIN('1. Your Debts'!$F$5,H246),MIN(MAX(H246*'1. Your Debts'!$D$5,'1. Your Debts'!$E$5),H246)))</f>
        <v>0</v>
      </c>
      <c r="N246" s="15" t="n">
        <f aca="false">MAX(0,I246-IF('1. Your Debts'!$F$6&gt;0,MIN('1. Your Debts'!$F$6,I246),MIN(MAX(I246*'1. Your Debts'!$D$6,'1. Your Debts'!$E$6),I246)))</f>
        <v>0</v>
      </c>
      <c r="O246" s="15" t="n">
        <f aca="false">MAX(0,J246-IF('1. Your Debts'!$F$7&gt;0,MIN('1. Your Debts'!$F$7,J246),MIN(MAX(J246*'1. Your Debts'!$D$7,'1. Your Debts'!$E$7),J246)))</f>
        <v>0</v>
      </c>
      <c r="P246" s="15" t="n">
        <f aca="false">MAX(0,K246-IF('1. Your Debts'!$F$8&gt;0,MIN('1. Your Debts'!$F$8,K246),MIN(MAX(K246*'1. Your Debts'!$D$8,'1. Your Debts'!$E$8),K246)))</f>
        <v>0</v>
      </c>
      <c r="Q246" s="15" t="n">
        <f aca="false">MAX(0,L246-IF('1. Your Debts'!$F$9&gt;0,MIN('1. Your Debts'!$F$9,L246),MIN(MAX(L246*'1. Your Debts'!$D$9,'1. Your Debts'!$E$9),L246)))</f>
        <v>0</v>
      </c>
      <c r="R246" s="15" t="n">
        <f aca="false">M246-MIN(M246,MAX(0,G246-SUMPRODUCT(($M$136:$Q$136&lt;M$136)*M246:Q246)))</f>
        <v>0</v>
      </c>
      <c r="S246" s="15" t="n">
        <f aca="false">N246-MIN(N246,MAX(0,G246-SUMPRODUCT(($M$136:$Q$136&lt;N$136)*M246:Q246)))</f>
        <v>0</v>
      </c>
      <c r="T246" s="15" t="n">
        <f aca="false">O246-MIN(O246,MAX(0,G246-SUMPRODUCT(($M$136:$Q$136&lt;O$136)*M246:Q246)))</f>
        <v>0</v>
      </c>
      <c r="U246" s="15" t="n">
        <f aca="false">P246-MIN(P246,MAX(0,G246-SUMPRODUCT(($M$136:$Q$136&lt;P$136)*M246:Q246)))</f>
        <v>0</v>
      </c>
      <c r="V246" s="15" t="n">
        <f aca="false">Q246-MIN(Q246,MAX(0,G246-SUMPRODUCT(($M$136:$Q$136&lt;Q$136)*M246:Q246)))</f>
        <v>0</v>
      </c>
      <c r="W246" s="15" t="n">
        <f aca="false">(R245*'1. Your Debts'!$C$5+S245*'1. Your Debts'!$C$6+T245*'1. Your Debts'!$C$7+U245*'1. Your Debts'!$C$8+V245*'1. Your Debts'!$C$9)/12</f>
        <v>0</v>
      </c>
      <c r="X246" s="15" t="n">
        <f aca="false">Y245+W246+D246-Y246</f>
        <v>0</v>
      </c>
      <c r="Y246" s="15" t="n">
        <f aca="false">SUM(R246:V246)</f>
        <v>0</v>
      </c>
    </row>
    <row r="247" customFormat="false" ht="15" hidden="false" customHeight="false" outlineLevel="0" collapsed="false">
      <c r="A247" s="10" t="n">
        <v>109</v>
      </c>
      <c r="B247" s="15" t="n">
        <f aca="false">F246</f>
        <v>1000</v>
      </c>
      <c r="C247" s="15" t="n">
        <f aca="false">IF(A247=$D$134,MIN(B247,$B$134),0)</f>
        <v>0</v>
      </c>
      <c r="D247" s="15" t="n">
        <f aca="false">IF(A247=$D$134,$B$134-C247,0)</f>
        <v>0</v>
      </c>
      <c r="E247" s="15" t="n">
        <f aca="false">MIN($H$134,MAX(0,$F$134-(B247-C247)),$J$134)</f>
        <v>0</v>
      </c>
      <c r="F247" s="15" t="n">
        <f aca="false">B247-C247+E247</f>
        <v>1000</v>
      </c>
      <c r="G247" s="15" t="n">
        <f aca="false">$J$134-E247</f>
        <v>250</v>
      </c>
      <c r="H247" s="15" t="n">
        <f aca="false">R246*(1+'1. Your Debts'!$C$5/12)+IF($L$134=1,D247,0)</f>
        <v>0</v>
      </c>
      <c r="I247" s="15" t="n">
        <f aca="false">S246*(1+'1. Your Debts'!$C$6/12)+IF($L$134=2,D247,0)</f>
        <v>0</v>
      </c>
      <c r="J247" s="15" t="n">
        <f aca="false">T246*(1+'1. Your Debts'!$C$7/12)+IF($L$134=3,D247,0)</f>
        <v>0</v>
      </c>
      <c r="K247" s="15" t="n">
        <f aca="false">U246*(1+'1. Your Debts'!$C$8/12)+IF($L$134=4,D247,0)</f>
        <v>0</v>
      </c>
      <c r="L247" s="15" t="n">
        <f aca="false">V246*(1+'1. Your Debts'!$C$9/12)+IF($L$134=5,D247,0)</f>
        <v>0</v>
      </c>
      <c r="M247" s="15" t="n">
        <f aca="false">MAX(0,H247-IF('1. Your Debts'!$F$5&gt;0,MIN('1. Your Debts'!$F$5,H247),MIN(MAX(H247*'1. Your Debts'!$D$5,'1. Your Debts'!$E$5),H247)))</f>
        <v>0</v>
      </c>
      <c r="N247" s="15" t="n">
        <f aca="false">MAX(0,I247-IF('1. Your Debts'!$F$6&gt;0,MIN('1. Your Debts'!$F$6,I247),MIN(MAX(I247*'1. Your Debts'!$D$6,'1. Your Debts'!$E$6),I247)))</f>
        <v>0</v>
      </c>
      <c r="O247" s="15" t="n">
        <f aca="false">MAX(0,J247-IF('1. Your Debts'!$F$7&gt;0,MIN('1. Your Debts'!$F$7,J247),MIN(MAX(J247*'1. Your Debts'!$D$7,'1. Your Debts'!$E$7),J247)))</f>
        <v>0</v>
      </c>
      <c r="P247" s="15" t="n">
        <f aca="false">MAX(0,K247-IF('1. Your Debts'!$F$8&gt;0,MIN('1. Your Debts'!$F$8,K247),MIN(MAX(K247*'1. Your Debts'!$D$8,'1. Your Debts'!$E$8),K247)))</f>
        <v>0</v>
      </c>
      <c r="Q247" s="15" t="n">
        <f aca="false">MAX(0,L247-IF('1. Your Debts'!$F$9&gt;0,MIN('1. Your Debts'!$F$9,L247),MIN(MAX(L247*'1. Your Debts'!$D$9,'1. Your Debts'!$E$9),L247)))</f>
        <v>0</v>
      </c>
      <c r="R247" s="15" t="n">
        <f aca="false">M247-MIN(M247,MAX(0,G247-SUMPRODUCT(($M$136:$Q$136&lt;M$136)*M247:Q247)))</f>
        <v>0</v>
      </c>
      <c r="S247" s="15" t="n">
        <f aca="false">N247-MIN(N247,MAX(0,G247-SUMPRODUCT(($M$136:$Q$136&lt;N$136)*M247:Q247)))</f>
        <v>0</v>
      </c>
      <c r="T247" s="15" t="n">
        <f aca="false">O247-MIN(O247,MAX(0,G247-SUMPRODUCT(($M$136:$Q$136&lt;O$136)*M247:Q247)))</f>
        <v>0</v>
      </c>
      <c r="U247" s="15" t="n">
        <f aca="false">P247-MIN(P247,MAX(0,G247-SUMPRODUCT(($M$136:$Q$136&lt;P$136)*M247:Q247)))</f>
        <v>0</v>
      </c>
      <c r="V247" s="15" t="n">
        <f aca="false">Q247-MIN(Q247,MAX(0,G247-SUMPRODUCT(($M$136:$Q$136&lt;Q$136)*M247:Q247)))</f>
        <v>0</v>
      </c>
      <c r="W247" s="15" t="n">
        <f aca="false">(R246*'1. Your Debts'!$C$5+S246*'1. Your Debts'!$C$6+T246*'1. Your Debts'!$C$7+U246*'1. Your Debts'!$C$8+V246*'1. Your Debts'!$C$9)/12</f>
        <v>0</v>
      </c>
      <c r="X247" s="15" t="n">
        <f aca="false">Y246+W247+D247-Y247</f>
        <v>0</v>
      </c>
      <c r="Y247" s="15" t="n">
        <f aca="false">SUM(R247:V247)</f>
        <v>0</v>
      </c>
    </row>
    <row r="248" customFormat="false" ht="15" hidden="false" customHeight="false" outlineLevel="0" collapsed="false">
      <c r="A248" s="10" t="n">
        <v>110</v>
      </c>
      <c r="B248" s="15" t="n">
        <f aca="false">F247</f>
        <v>1000</v>
      </c>
      <c r="C248" s="15" t="n">
        <f aca="false">IF(A248=$D$134,MIN(B248,$B$134),0)</f>
        <v>0</v>
      </c>
      <c r="D248" s="15" t="n">
        <f aca="false">IF(A248=$D$134,$B$134-C248,0)</f>
        <v>0</v>
      </c>
      <c r="E248" s="15" t="n">
        <f aca="false">MIN($H$134,MAX(0,$F$134-(B248-C248)),$J$134)</f>
        <v>0</v>
      </c>
      <c r="F248" s="15" t="n">
        <f aca="false">B248-C248+E248</f>
        <v>1000</v>
      </c>
      <c r="G248" s="15" t="n">
        <f aca="false">$J$134-E248</f>
        <v>250</v>
      </c>
      <c r="H248" s="15" t="n">
        <f aca="false">R247*(1+'1. Your Debts'!$C$5/12)+IF($L$134=1,D248,0)</f>
        <v>0</v>
      </c>
      <c r="I248" s="15" t="n">
        <f aca="false">S247*(1+'1. Your Debts'!$C$6/12)+IF($L$134=2,D248,0)</f>
        <v>0</v>
      </c>
      <c r="J248" s="15" t="n">
        <f aca="false">T247*(1+'1. Your Debts'!$C$7/12)+IF($L$134=3,D248,0)</f>
        <v>0</v>
      </c>
      <c r="K248" s="15" t="n">
        <f aca="false">U247*(1+'1. Your Debts'!$C$8/12)+IF($L$134=4,D248,0)</f>
        <v>0</v>
      </c>
      <c r="L248" s="15" t="n">
        <f aca="false">V247*(1+'1. Your Debts'!$C$9/12)+IF($L$134=5,D248,0)</f>
        <v>0</v>
      </c>
      <c r="M248" s="15" t="n">
        <f aca="false">MAX(0,H248-IF('1. Your Debts'!$F$5&gt;0,MIN('1. Your Debts'!$F$5,H248),MIN(MAX(H248*'1. Your Debts'!$D$5,'1. Your Debts'!$E$5),H248)))</f>
        <v>0</v>
      </c>
      <c r="N248" s="15" t="n">
        <f aca="false">MAX(0,I248-IF('1. Your Debts'!$F$6&gt;0,MIN('1. Your Debts'!$F$6,I248),MIN(MAX(I248*'1. Your Debts'!$D$6,'1. Your Debts'!$E$6),I248)))</f>
        <v>0</v>
      </c>
      <c r="O248" s="15" t="n">
        <f aca="false">MAX(0,J248-IF('1. Your Debts'!$F$7&gt;0,MIN('1. Your Debts'!$F$7,J248),MIN(MAX(J248*'1. Your Debts'!$D$7,'1. Your Debts'!$E$7),J248)))</f>
        <v>0</v>
      </c>
      <c r="P248" s="15" t="n">
        <f aca="false">MAX(0,K248-IF('1. Your Debts'!$F$8&gt;0,MIN('1. Your Debts'!$F$8,K248),MIN(MAX(K248*'1. Your Debts'!$D$8,'1. Your Debts'!$E$8),K248)))</f>
        <v>0</v>
      </c>
      <c r="Q248" s="15" t="n">
        <f aca="false">MAX(0,L248-IF('1. Your Debts'!$F$9&gt;0,MIN('1. Your Debts'!$F$9,L248),MIN(MAX(L248*'1. Your Debts'!$D$9,'1. Your Debts'!$E$9),L248)))</f>
        <v>0</v>
      </c>
      <c r="R248" s="15" t="n">
        <f aca="false">M248-MIN(M248,MAX(0,G248-SUMPRODUCT(($M$136:$Q$136&lt;M$136)*M248:Q248)))</f>
        <v>0</v>
      </c>
      <c r="S248" s="15" t="n">
        <f aca="false">N248-MIN(N248,MAX(0,G248-SUMPRODUCT(($M$136:$Q$136&lt;N$136)*M248:Q248)))</f>
        <v>0</v>
      </c>
      <c r="T248" s="15" t="n">
        <f aca="false">O248-MIN(O248,MAX(0,G248-SUMPRODUCT(($M$136:$Q$136&lt;O$136)*M248:Q248)))</f>
        <v>0</v>
      </c>
      <c r="U248" s="15" t="n">
        <f aca="false">P248-MIN(P248,MAX(0,G248-SUMPRODUCT(($M$136:$Q$136&lt;P$136)*M248:Q248)))</f>
        <v>0</v>
      </c>
      <c r="V248" s="15" t="n">
        <f aca="false">Q248-MIN(Q248,MAX(0,G248-SUMPRODUCT(($M$136:$Q$136&lt;Q$136)*M248:Q248)))</f>
        <v>0</v>
      </c>
      <c r="W248" s="15" t="n">
        <f aca="false">(R247*'1. Your Debts'!$C$5+S247*'1. Your Debts'!$C$6+T247*'1. Your Debts'!$C$7+U247*'1. Your Debts'!$C$8+V247*'1. Your Debts'!$C$9)/12</f>
        <v>0</v>
      </c>
      <c r="X248" s="15" t="n">
        <f aca="false">Y247+W248+D248-Y248</f>
        <v>0</v>
      </c>
      <c r="Y248" s="15" t="n">
        <f aca="false">SUM(R248:V248)</f>
        <v>0</v>
      </c>
    </row>
    <row r="249" customFormat="false" ht="15" hidden="false" customHeight="false" outlineLevel="0" collapsed="false">
      <c r="A249" s="10" t="n">
        <v>111</v>
      </c>
      <c r="B249" s="15" t="n">
        <f aca="false">F248</f>
        <v>1000</v>
      </c>
      <c r="C249" s="15" t="n">
        <f aca="false">IF(A249=$D$134,MIN(B249,$B$134),0)</f>
        <v>0</v>
      </c>
      <c r="D249" s="15" t="n">
        <f aca="false">IF(A249=$D$134,$B$134-C249,0)</f>
        <v>0</v>
      </c>
      <c r="E249" s="15" t="n">
        <f aca="false">MIN($H$134,MAX(0,$F$134-(B249-C249)),$J$134)</f>
        <v>0</v>
      </c>
      <c r="F249" s="15" t="n">
        <f aca="false">B249-C249+E249</f>
        <v>1000</v>
      </c>
      <c r="G249" s="15" t="n">
        <f aca="false">$J$134-E249</f>
        <v>250</v>
      </c>
      <c r="H249" s="15" t="n">
        <f aca="false">R248*(1+'1. Your Debts'!$C$5/12)+IF($L$134=1,D249,0)</f>
        <v>0</v>
      </c>
      <c r="I249" s="15" t="n">
        <f aca="false">S248*(1+'1. Your Debts'!$C$6/12)+IF($L$134=2,D249,0)</f>
        <v>0</v>
      </c>
      <c r="J249" s="15" t="n">
        <f aca="false">T248*(1+'1. Your Debts'!$C$7/12)+IF($L$134=3,D249,0)</f>
        <v>0</v>
      </c>
      <c r="K249" s="15" t="n">
        <f aca="false">U248*(1+'1. Your Debts'!$C$8/12)+IF($L$134=4,D249,0)</f>
        <v>0</v>
      </c>
      <c r="L249" s="15" t="n">
        <f aca="false">V248*(1+'1. Your Debts'!$C$9/12)+IF($L$134=5,D249,0)</f>
        <v>0</v>
      </c>
      <c r="M249" s="15" t="n">
        <f aca="false">MAX(0,H249-IF('1. Your Debts'!$F$5&gt;0,MIN('1. Your Debts'!$F$5,H249),MIN(MAX(H249*'1. Your Debts'!$D$5,'1. Your Debts'!$E$5),H249)))</f>
        <v>0</v>
      </c>
      <c r="N249" s="15" t="n">
        <f aca="false">MAX(0,I249-IF('1. Your Debts'!$F$6&gt;0,MIN('1. Your Debts'!$F$6,I249),MIN(MAX(I249*'1. Your Debts'!$D$6,'1. Your Debts'!$E$6),I249)))</f>
        <v>0</v>
      </c>
      <c r="O249" s="15" t="n">
        <f aca="false">MAX(0,J249-IF('1. Your Debts'!$F$7&gt;0,MIN('1. Your Debts'!$F$7,J249),MIN(MAX(J249*'1. Your Debts'!$D$7,'1. Your Debts'!$E$7),J249)))</f>
        <v>0</v>
      </c>
      <c r="P249" s="15" t="n">
        <f aca="false">MAX(0,K249-IF('1. Your Debts'!$F$8&gt;0,MIN('1. Your Debts'!$F$8,K249),MIN(MAX(K249*'1. Your Debts'!$D$8,'1. Your Debts'!$E$8),K249)))</f>
        <v>0</v>
      </c>
      <c r="Q249" s="15" t="n">
        <f aca="false">MAX(0,L249-IF('1. Your Debts'!$F$9&gt;0,MIN('1. Your Debts'!$F$9,L249),MIN(MAX(L249*'1. Your Debts'!$D$9,'1. Your Debts'!$E$9),L249)))</f>
        <v>0</v>
      </c>
      <c r="R249" s="15" t="n">
        <f aca="false">M249-MIN(M249,MAX(0,G249-SUMPRODUCT(($M$136:$Q$136&lt;M$136)*M249:Q249)))</f>
        <v>0</v>
      </c>
      <c r="S249" s="15" t="n">
        <f aca="false">N249-MIN(N249,MAX(0,G249-SUMPRODUCT(($M$136:$Q$136&lt;N$136)*M249:Q249)))</f>
        <v>0</v>
      </c>
      <c r="T249" s="15" t="n">
        <f aca="false">O249-MIN(O249,MAX(0,G249-SUMPRODUCT(($M$136:$Q$136&lt;O$136)*M249:Q249)))</f>
        <v>0</v>
      </c>
      <c r="U249" s="15" t="n">
        <f aca="false">P249-MIN(P249,MAX(0,G249-SUMPRODUCT(($M$136:$Q$136&lt;P$136)*M249:Q249)))</f>
        <v>0</v>
      </c>
      <c r="V249" s="15" t="n">
        <f aca="false">Q249-MIN(Q249,MAX(0,G249-SUMPRODUCT(($M$136:$Q$136&lt;Q$136)*M249:Q249)))</f>
        <v>0</v>
      </c>
      <c r="W249" s="15" t="n">
        <f aca="false">(R248*'1. Your Debts'!$C$5+S248*'1. Your Debts'!$C$6+T248*'1. Your Debts'!$C$7+U248*'1. Your Debts'!$C$8+V248*'1. Your Debts'!$C$9)/12</f>
        <v>0</v>
      </c>
      <c r="X249" s="15" t="n">
        <f aca="false">Y248+W249+D249-Y249</f>
        <v>0</v>
      </c>
      <c r="Y249" s="15" t="n">
        <f aca="false">SUM(R249:V249)</f>
        <v>0</v>
      </c>
    </row>
    <row r="250" customFormat="false" ht="15" hidden="false" customHeight="false" outlineLevel="0" collapsed="false">
      <c r="A250" s="10" t="n">
        <v>112</v>
      </c>
      <c r="B250" s="15" t="n">
        <f aca="false">F249</f>
        <v>1000</v>
      </c>
      <c r="C250" s="15" t="n">
        <f aca="false">IF(A250=$D$134,MIN(B250,$B$134),0)</f>
        <v>0</v>
      </c>
      <c r="D250" s="15" t="n">
        <f aca="false">IF(A250=$D$134,$B$134-C250,0)</f>
        <v>0</v>
      </c>
      <c r="E250" s="15" t="n">
        <f aca="false">MIN($H$134,MAX(0,$F$134-(B250-C250)),$J$134)</f>
        <v>0</v>
      </c>
      <c r="F250" s="15" t="n">
        <f aca="false">B250-C250+E250</f>
        <v>1000</v>
      </c>
      <c r="G250" s="15" t="n">
        <f aca="false">$J$134-E250</f>
        <v>250</v>
      </c>
      <c r="H250" s="15" t="n">
        <f aca="false">R249*(1+'1. Your Debts'!$C$5/12)+IF($L$134=1,D250,0)</f>
        <v>0</v>
      </c>
      <c r="I250" s="15" t="n">
        <f aca="false">S249*(1+'1. Your Debts'!$C$6/12)+IF($L$134=2,D250,0)</f>
        <v>0</v>
      </c>
      <c r="J250" s="15" t="n">
        <f aca="false">T249*(1+'1. Your Debts'!$C$7/12)+IF($L$134=3,D250,0)</f>
        <v>0</v>
      </c>
      <c r="K250" s="15" t="n">
        <f aca="false">U249*(1+'1. Your Debts'!$C$8/12)+IF($L$134=4,D250,0)</f>
        <v>0</v>
      </c>
      <c r="L250" s="15" t="n">
        <f aca="false">V249*(1+'1. Your Debts'!$C$9/12)+IF($L$134=5,D250,0)</f>
        <v>0</v>
      </c>
      <c r="M250" s="15" t="n">
        <f aca="false">MAX(0,H250-IF('1. Your Debts'!$F$5&gt;0,MIN('1. Your Debts'!$F$5,H250),MIN(MAX(H250*'1. Your Debts'!$D$5,'1. Your Debts'!$E$5),H250)))</f>
        <v>0</v>
      </c>
      <c r="N250" s="15" t="n">
        <f aca="false">MAX(0,I250-IF('1. Your Debts'!$F$6&gt;0,MIN('1. Your Debts'!$F$6,I250),MIN(MAX(I250*'1. Your Debts'!$D$6,'1. Your Debts'!$E$6),I250)))</f>
        <v>0</v>
      </c>
      <c r="O250" s="15" t="n">
        <f aca="false">MAX(0,J250-IF('1. Your Debts'!$F$7&gt;0,MIN('1. Your Debts'!$F$7,J250),MIN(MAX(J250*'1. Your Debts'!$D$7,'1. Your Debts'!$E$7),J250)))</f>
        <v>0</v>
      </c>
      <c r="P250" s="15" t="n">
        <f aca="false">MAX(0,K250-IF('1. Your Debts'!$F$8&gt;0,MIN('1. Your Debts'!$F$8,K250),MIN(MAX(K250*'1. Your Debts'!$D$8,'1. Your Debts'!$E$8),K250)))</f>
        <v>0</v>
      </c>
      <c r="Q250" s="15" t="n">
        <f aca="false">MAX(0,L250-IF('1. Your Debts'!$F$9&gt;0,MIN('1. Your Debts'!$F$9,L250),MIN(MAX(L250*'1. Your Debts'!$D$9,'1. Your Debts'!$E$9),L250)))</f>
        <v>0</v>
      </c>
      <c r="R250" s="15" t="n">
        <f aca="false">M250-MIN(M250,MAX(0,G250-SUMPRODUCT(($M$136:$Q$136&lt;M$136)*M250:Q250)))</f>
        <v>0</v>
      </c>
      <c r="S250" s="15" t="n">
        <f aca="false">N250-MIN(N250,MAX(0,G250-SUMPRODUCT(($M$136:$Q$136&lt;N$136)*M250:Q250)))</f>
        <v>0</v>
      </c>
      <c r="T250" s="15" t="n">
        <f aca="false">O250-MIN(O250,MAX(0,G250-SUMPRODUCT(($M$136:$Q$136&lt;O$136)*M250:Q250)))</f>
        <v>0</v>
      </c>
      <c r="U250" s="15" t="n">
        <f aca="false">P250-MIN(P250,MAX(0,G250-SUMPRODUCT(($M$136:$Q$136&lt;P$136)*M250:Q250)))</f>
        <v>0</v>
      </c>
      <c r="V250" s="15" t="n">
        <f aca="false">Q250-MIN(Q250,MAX(0,G250-SUMPRODUCT(($M$136:$Q$136&lt;Q$136)*M250:Q250)))</f>
        <v>0</v>
      </c>
      <c r="W250" s="15" t="n">
        <f aca="false">(R249*'1. Your Debts'!$C$5+S249*'1. Your Debts'!$C$6+T249*'1. Your Debts'!$C$7+U249*'1. Your Debts'!$C$8+V249*'1. Your Debts'!$C$9)/12</f>
        <v>0</v>
      </c>
      <c r="X250" s="15" t="n">
        <f aca="false">Y249+W250+D250-Y250</f>
        <v>0</v>
      </c>
      <c r="Y250" s="15" t="n">
        <f aca="false">SUM(R250:V250)</f>
        <v>0</v>
      </c>
    </row>
    <row r="251" customFormat="false" ht="15" hidden="false" customHeight="false" outlineLevel="0" collapsed="false">
      <c r="A251" s="10" t="n">
        <v>113</v>
      </c>
      <c r="B251" s="15" t="n">
        <f aca="false">F250</f>
        <v>1000</v>
      </c>
      <c r="C251" s="15" t="n">
        <f aca="false">IF(A251=$D$134,MIN(B251,$B$134),0)</f>
        <v>0</v>
      </c>
      <c r="D251" s="15" t="n">
        <f aca="false">IF(A251=$D$134,$B$134-C251,0)</f>
        <v>0</v>
      </c>
      <c r="E251" s="15" t="n">
        <f aca="false">MIN($H$134,MAX(0,$F$134-(B251-C251)),$J$134)</f>
        <v>0</v>
      </c>
      <c r="F251" s="15" t="n">
        <f aca="false">B251-C251+E251</f>
        <v>1000</v>
      </c>
      <c r="G251" s="15" t="n">
        <f aca="false">$J$134-E251</f>
        <v>250</v>
      </c>
      <c r="H251" s="15" t="n">
        <f aca="false">R250*(1+'1. Your Debts'!$C$5/12)+IF($L$134=1,D251,0)</f>
        <v>0</v>
      </c>
      <c r="I251" s="15" t="n">
        <f aca="false">S250*(1+'1. Your Debts'!$C$6/12)+IF($L$134=2,D251,0)</f>
        <v>0</v>
      </c>
      <c r="J251" s="15" t="n">
        <f aca="false">T250*(1+'1. Your Debts'!$C$7/12)+IF($L$134=3,D251,0)</f>
        <v>0</v>
      </c>
      <c r="K251" s="15" t="n">
        <f aca="false">U250*(1+'1. Your Debts'!$C$8/12)+IF($L$134=4,D251,0)</f>
        <v>0</v>
      </c>
      <c r="L251" s="15" t="n">
        <f aca="false">V250*(1+'1. Your Debts'!$C$9/12)+IF($L$134=5,D251,0)</f>
        <v>0</v>
      </c>
      <c r="M251" s="15" t="n">
        <f aca="false">MAX(0,H251-IF('1. Your Debts'!$F$5&gt;0,MIN('1. Your Debts'!$F$5,H251),MIN(MAX(H251*'1. Your Debts'!$D$5,'1. Your Debts'!$E$5),H251)))</f>
        <v>0</v>
      </c>
      <c r="N251" s="15" t="n">
        <f aca="false">MAX(0,I251-IF('1. Your Debts'!$F$6&gt;0,MIN('1. Your Debts'!$F$6,I251),MIN(MAX(I251*'1. Your Debts'!$D$6,'1. Your Debts'!$E$6),I251)))</f>
        <v>0</v>
      </c>
      <c r="O251" s="15" t="n">
        <f aca="false">MAX(0,J251-IF('1. Your Debts'!$F$7&gt;0,MIN('1. Your Debts'!$F$7,J251),MIN(MAX(J251*'1. Your Debts'!$D$7,'1. Your Debts'!$E$7),J251)))</f>
        <v>0</v>
      </c>
      <c r="P251" s="15" t="n">
        <f aca="false">MAX(0,K251-IF('1. Your Debts'!$F$8&gt;0,MIN('1. Your Debts'!$F$8,K251),MIN(MAX(K251*'1. Your Debts'!$D$8,'1. Your Debts'!$E$8),K251)))</f>
        <v>0</v>
      </c>
      <c r="Q251" s="15" t="n">
        <f aca="false">MAX(0,L251-IF('1. Your Debts'!$F$9&gt;0,MIN('1. Your Debts'!$F$9,L251),MIN(MAX(L251*'1. Your Debts'!$D$9,'1. Your Debts'!$E$9),L251)))</f>
        <v>0</v>
      </c>
      <c r="R251" s="15" t="n">
        <f aca="false">M251-MIN(M251,MAX(0,G251-SUMPRODUCT(($M$136:$Q$136&lt;M$136)*M251:Q251)))</f>
        <v>0</v>
      </c>
      <c r="S251" s="15" t="n">
        <f aca="false">N251-MIN(N251,MAX(0,G251-SUMPRODUCT(($M$136:$Q$136&lt;N$136)*M251:Q251)))</f>
        <v>0</v>
      </c>
      <c r="T251" s="15" t="n">
        <f aca="false">O251-MIN(O251,MAX(0,G251-SUMPRODUCT(($M$136:$Q$136&lt;O$136)*M251:Q251)))</f>
        <v>0</v>
      </c>
      <c r="U251" s="15" t="n">
        <f aca="false">P251-MIN(P251,MAX(0,G251-SUMPRODUCT(($M$136:$Q$136&lt;P$136)*M251:Q251)))</f>
        <v>0</v>
      </c>
      <c r="V251" s="15" t="n">
        <f aca="false">Q251-MIN(Q251,MAX(0,G251-SUMPRODUCT(($M$136:$Q$136&lt;Q$136)*M251:Q251)))</f>
        <v>0</v>
      </c>
      <c r="W251" s="15" t="n">
        <f aca="false">(R250*'1. Your Debts'!$C$5+S250*'1. Your Debts'!$C$6+T250*'1. Your Debts'!$C$7+U250*'1. Your Debts'!$C$8+V250*'1. Your Debts'!$C$9)/12</f>
        <v>0</v>
      </c>
      <c r="X251" s="15" t="n">
        <f aca="false">Y250+W251+D251-Y251</f>
        <v>0</v>
      </c>
      <c r="Y251" s="15" t="n">
        <f aca="false">SUM(R251:V251)</f>
        <v>0</v>
      </c>
    </row>
    <row r="252" customFormat="false" ht="15" hidden="false" customHeight="false" outlineLevel="0" collapsed="false">
      <c r="A252" s="10" t="n">
        <v>114</v>
      </c>
      <c r="B252" s="15" t="n">
        <f aca="false">F251</f>
        <v>1000</v>
      </c>
      <c r="C252" s="15" t="n">
        <f aca="false">IF(A252=$D$134,MIN(B252,$B$134),0)</f>
        <v>0</v>
      </c>
      <c r="D252" s="15" t="n">
        <f aca="false">IF(A252=$D$134,$B$134-C252,0)</f>
        <v>0</v>
      </c>
      <c r="E252" s="15" t="n">
        <f aca="false">MIN($H$134,MAX(0,$F$134-(B252-C252)),$J$134)</f>
        <v>0</v>
      </c>
      <c r="F252" s="15" t="n">
        <f aca="false">B252-C252+E252</f>
        <v>1000</v>
      </c>
      <c r="G252" s="15" t="n">
        <f aca="false">$J$134-E252</f>
        <v>250</v>
      </c>
      <c r="H252" s="15" t="n">
        <f aca="false">R251*(1+'1. Your Debts'!$C$5/12)+IF($L$134=1,D252,0)</f>
        <v>0</v>
      </c>
      <c r="I252" s="15" t="n">
        <f aca="false">S251*(1+'1. Your Debts'!$C$6/12)+IF($L$134=2,D252,0)</f>
        <v>0</v>
      </c>
      <c r="J252" s="15" t="n">
        <f aca="false">T251*(1+'1. Your Debts'!$C$7/12)+IF($L$134=3,D252,0)</f>
        <v>0</v>
      </c>
      <c r="K252" s="15" t="n">
        <f aca="false">U251*(1+'1. Your Debts'!$C$8/12)+IF($L$134=4,D252,0)</f>
        <v>0</v>
      </c>
      <c r="L252" s="15" t="n">
        <f aca="false">V251*(1+'1. Your Debts'!$C$9/12)+IF($L$134=5,D252,0)</f>
        <v>0</v>
      </c>
      <c r="M252" s="15" t="n">
        <f aca="false">MAX(0,H252-IF('1. Your Debts'!$F$5&gt;0,MIN('1. Your Debts'!$F$5,H252),MIN(MAX(H252*'1. Your Debts'!$D$5,'1. Your Debts'!$E$5),H252)))</f>
        <v>0</v>
      </c>
      <c r="N252" s="15" t="n">
        <f aca="false">MAX(0,I252-IF('1. Your Debts'!$F$6&gt;0,MIN('1. Your Debts'!$F$6,I252),MIN(MAX(I252*'1. Your Debts'!$D$6,'1. Your Debts'!$E$6),I252)))</f>
        <v>0</v>
      </c>
      <c r="O252" s="15" t="n">
        <f aca="false">MAX(0,J252-IF('1. Your Debts'!$F$7&gt;0,MIN('1. Your Debts'!$F$7,J252),MIN(MAX(J252*'1. Your Debts'!$D$7,'1. Your Debts'!$E$7),J252)))</f>
        <v>0</v>
      </c>
      <c r="P252" s="15" t="n">
        <f aca="false">MAX(0,K252-IF('1. Your Debts'!$F$8&gt;0,MIN('1. Your Debts'!$F$8,K252),MIN(MAX(K252*'1. Your Debts'!$D$8,'1. Your Debts'!$E$8),K252)))</f>
        <v>0</v>
      </c>
      <c r="Q252" s="15" t="n">
        <f aca="false">MAX(0,L252-IF('1. Your Debts'!$F$9&gt;0,MIN('1. Your Debts'!$F$9,L252),MIN(MAX(L252*'1. Your Debts'!$D$9,'1. Your Debts'!$E$9),L252)))</f>
        <v>0</v>
      </c>
      <c r="R252" s="15" t="n">
        <f aca="false">M252-MIN(M252,MAX(0,G252-SUMPRODUCT(($M$136:$Q$136&lt;M$136)*M252:Q252)))</f>
        <v>0</v>
      </c>
      <c r="S252" s="15" t="n">
        <f aca="false">N252-MIN(N252,MAX(0,G252-SUMPRODUCT(($M$136:$Q$136&lt;N$136)*M252:Q252)))</f>
        <v>0</v>
      </c>
      <c r="T252" s="15" t="n">
        <f aca="false">O252-MIN(O252,MAX(0,G252-SUMPRODUCT(($M$136:$Q$136&lt;O$136)*M252:Q252)))</f>
        <v>0</v>
      </c>
      <c r="U252" s="15" t="n">
        <f aca="false">P252-MIN(P252,MAX(0,G252-SUMPRODUCT(($M$136:$Q$136&lt;P$136)*M252:Q252)))</f>
        <v>0</v>
      </c>
      <c r="V252" s="15" t="n">
        <f aca="false">Q252-MIN(Q252,MAX(0,G252-SUMPRODUCT(($M$136:$Q$136&lt;Q$136)*M252:Q252)))</f>
        <v>0</v>
      </c>
      <c r="W252" s="15" t="n">
        <f aca="false">(R251*'1. Your Debts'!$C$5+S251*'1. Your Debts'!$C$6+T251*'1. Your Debts'!$C$7+U251*'1. Your Debts'!$C$8+V251*'1. Your Debts'!$C$9)/12</f>
        <v>0</v>
      </c>
      <c r="X252" s="15" t="n">
        <f aca="false">Y251+W252+D252-Y252</f>
        <v>0</v>
      </c>
      <c r="Y252" s="15" t="n">
        <f aca="false">SUM(R252:V252)</f>
        <v>0</v>
      </c>
    </row>
    <row r="253" customFormat="false" ht="15" hidden="false" customHeight="false" outlineLevel="0" collapsed="false">
      <c r="A253" s="10" t="n">
        <v>115</v>
      </c>
      <c r="B253" s="15" t="n">
        <f aca="false">F252</f>
        <v>1000</v>
      </c>
      <c r="C253" s="15" t="n">
        <f aca="false">IF(A253=$D$134,MIN(B253,$B$134),0)</f>
        <v>0</v>
      </c>
      <c r="D253" s="15" t="n">
        <f aca="false">IF(A253=$D$134,$B$134-C253,0)</f>
        <v>0</v>
      </c>
      <c r="E253" s="15" t="n">
        <f aca="false">MIN($H$134,MAX(0,$F$134-(B253-C253)),$J$134)</f>
        <v>0</v>
      </c>
      <c r="F253" s="15" t="n">
        <f aca="false">B253-C253+E253</f>
        <v>1000</v>
      </c>
      <c r="G253" s="15" t="n">
        <f aca="false">$J$134-E253</f>
        <v>250</v>
      </c>
      <c r="H253" s="15" t="n">
        <f aca="false">R252*(1+'1. Your Debts'!$C$5/12)+IF($L$134=1,D253,0)</f>
        <v>0</v>
      </c>
      <c r="I253" s="15" t="n">
        <f aca="false">S252*(1+'1. Your Debts'!$C$6/12)+IF($L$134=2,D253,0)</f>
        <v>0</v>
      </c>
      <c r="J253" s="15" t="n">
        <f aca="false">T252*(1+'1. Your Debts'!$C$7/12)+IF($L$134=3,D253,0)</f>
        <v>0</v>
      </c>
      <c r="K253" s="15" t="n">
        <f aca="false">U252*(1+'1. Your Debts'!$C$8/12)+IF($L$134=4,D253,0)</f>
        <v>0</v>
      </c>
      <c r="L253" s="15" t="n">
        <f aca="false">V252*(1+'1. Your Debts'!$C$9/12)+IF($L$134=5,D253,0)</f>
        <v>0</v>
      </c>
      <c r="M253" s="15" t="n">
        <f aca="false">MAX(0,H253-IF('1. Your Debts'!$F$5&gt;0,MIN('1. Your Debts'!$F$5,H253),MIN(MAX(H253*'1. Your Debts'!$D$5,'1. Your Debts'!$E$5),H253)))</f>
        <v>0</v>
      </c>
      <c r="N253" s="15" t="n">
        <f aca="false">MAX(0,I253-IF('1. Your Debts'!$F$6&gt;0,MIN('1. Your Debts'!$F$6,I253),MIN(MAX(I253*'1. Your Debts'!$D$6,'1. Your Debts'!$E$6),I253)))</f>
        <v>0</v>
      </c>
      <c r="O253" s="15" t="n">
        <f aca="false">MAX(0,J253-IF('1. Your Debts'!$F$7&gt;0,MIN('1. Your Debts'!$F$7,J253),MIN(MAX(J253*'1. Your Debts'!$D$7,'1. Your Debts'!$E$7),J253)))</f>
        <v>0</v>
      </c>
      <c r="P253" s="15" t="n">
        <f aca="false">MAX(0,K253-IF('1. Your Debts'!$F$8&gt;0,MIN('1. Your Debts'!$F$8,K253),MIN(MAX(K253*'1. Your Debts'!$D$8,'1. Your Debts'!$E$8),K253)))</f>
        <v>0</v>
      </c>
      <c r="Q253" s="15" t="n">
        <f aca="false">MAX(0,L253-IF('1. Your Debts'!$F$9&gt;0,MIN('1. Your Debts'!$F$9,L253),MIN(MAX(L253*'1. Your Debts'!$D$9,'1. Your Debts'!$E$9),L253)))</f>
        <v>0</v>
      </c>
      <c r="R253" s="15" t="n">
        <f aca="false">M253-MIN(M253,MAX(0,G253-SUMPRODUCT(($M$136:$Q$136&lt;M$136)*M253:Q253)))</f>
        <v>0</v>
      </c>
      <c r="S253" s="15" t="n">
        <f aca="false">N253-MIN(N253,MAX(0,G253-SUMPRODUCT(($M$136:$Q$136&lt;N$136)*M253:Q253)))</f>
        <v>0</v>
      </c>
      <c r="T253" s="15" t="n">
        <f aca="false">O253-MIN(O253,MAX(0,G253-SUMPRODUCT(($M$136:$Q$136&lt;O$136)*M253:Q253)))</f>
        <v>0</v>
      </c>
      <c r="U253" s="15" t="n">
        <f aca="false">P253-MIN(P253,MAX(0,G253-SUMPRODUCT(($M$136:$Q$136&lt;P$136)*M253:Q253)))</f>
        <v>0</v>
      </c>
      <c r="V253" s="15" t="n">
        <f aca="false">Q253-MIN(Q253,MAX(0,G253-SUMPRODUCT(($M$136:$Q$136&lt;Q$136)*M253:Q253)))</f>
        <v>0</v>
      </c>
      <c r="W253" s="15" t="n">
        <f aca="false">(R252*'1. Your Debts'!$C$5+S252*'1. Your Debts'!$C$6+T252*'1. Your Debts'!$C$7+U252*'1. Your Debts'!$C$8+V252*'1. Your Debts'!$C$9)/12</f>
        <v>0</v>
      </c>
      <c r="X253" s="15" t="n">
        <f aca="false">Y252+W253+D253-Y253</f>
        <v>0</v>
      </c>
      <c r="Y253" s="15" t="n">
        <f aca="false">SUM(R253:V253)</f>
        <v>0</v>
      </c>
    </row>
    <row r="254" customFormat="false" ht="15" hidden="false" customHeight="false" outlineLevel="0" collapsed="false">
      <c r="A254" s="10" t="n">
        <v>116</v>
      </c>
      <c r="B254" s="15" t="n">
        <f aca="false">F253</f>
        <v>1000</v>
      </c>
      <c r="C254" s="15" t="n">
        <f aca="false">IF(A254=$D$134,MIN(B254,$B$134),0)</f>
        <v>0</v>
      </c>
      <c r="D254" s="15" t="n">
        <f aca="false">IF(A254=$D$134,$B$134-C254,0)</f>
        <v>0</v>
      </c>
      <c r="E254" s="15" t="n">
        <f aca="false">MIN($H$134,MAX(0,$F$134-(B254-C254)),$J$134)</f>
        <v>0</v>
      </c>
      <c r="F254" s="15" t="n">
        <f aca="false">B254-C254+E254</f>
        <v>1000</v>
      </c>
      <c r="G254" s="15" t="n">
        <f aca="false">$J$134-E254</f>
        <v>250</v>
      </c>
      <c r="H254" s="15" t="n">
        <f aca="false">R253*(1+'1. Your Debts'!$C$5/12)+IF($L$134=1,D254,0)</f>
        <v>0</v>
      </c>
      <c r="I254" s="15" t="n">
        <f aca="false">S253*(1+'1. Your Debts'!$C$6/12)+IF($L$134=2,D254,0)</f>
        <v>0</v>
      </c>
      <c r="J254" s="15" t="n">
        <f aca="false">T253*(1+'1. Your Debts'!$C$7/12)+IF($L$134=3,D254,0)</f>
        <v>0</v>
      </c>
      <c r="K254" s="15" t="n">
        <f aca="false">U253*(1+'1. Your Debts'!$C$8/12)+IF($L$134=4,D254,0)</f>
        <v>0</v>
      </c>
      <c r="L254" s="15" t="n">
        <f aca="false">V253*(1+'1. Your Debts'!$C$9/12)+IF($L$134=5,D254,0)</f>
        <v>0</v>
      </c>
      <c r="M254" s="15" t="n">
        <f aca="false">MAX(0,H254-IF('1. Your Debts'!$F$5&gt;0,MIN('1. Your Debts'!$F$5,H254),MIN(MAX(H254*'1. Your Debts'!$D$5,'1. Your Debts'!$E$5),H254)))</f>
        <v>0</v>
      </c>
      <c r="N254" s="15" t="n">
        <f aca="false">MAX(0,I254-IF('1. Your Debts'!$F$6&gt;0,MIN('1. Your Debts'!$F$6,I254),MIN(MAX(I254*'1. Your Debts'!$D$6,'1. Your Debts'!$E$6),I254)))</f>
        <v>0</v>
      </c>
      <c r="O254" s="15" t="n">
        <f aca="false">MAX(0,J254-IF('1. Your Debts'!$F$7&gt;0,MIN('1. Your Debts'!$F$7,J254),MIN(MAX(J254*'1. Your Debts'!$D$7,'1. Your Debts'!$E$7),J254)))</f>
        <v>0</v>
      </c>
      <c r="P254" s="15" t="n">
        <f aca="false">MAX(0,K254-IF('1. Your Debts'!$F$8&gt;0,MIN('1. Your Debts'!$F$8,K254),MIN(MAX(K254*'1. Your Debts'!$D$8,'1. Your Debts'!$E$8),K254)))</f>
        <v>0</v>
      </c>
      <c r="Q254" s="15" t="n">
        <f aca="false">MAX(0,L254-IF('1. Your Debts'!$F$9&gt;0,MIN('1. Your Debts'!$F$9,L254),MIN(MAX(L254*'1. Your Debts'!$D$9,'1. Your Debts'!$E$9),L254)))</f>
        <v>0</v>
      </c>
      <c r="R254" s="15" t="n">
        <f aca="false">M254-MIN(M254,MAX(0,G254-SUMPRODUCT(($M$136:$Q$136&lt;M$136)*M254:Q254)))</f>
        <v>0</v>
      </c>
      <c r="S254" s="15" t="n">
        <f aca="false">N254-MIN(N254,MAX(0,G254-SUMPRODUCT(($M$136:$Q$136&lt;N$136)*M254:Q254)))</f>
        <v>0</v>
      </c>
      <c r="T254" s="15" t="n">
        <f aca="false">O254-MIN(O254,MAX(0,G254-SUMPRODUCT(($M$136:$Q$136&lt;O$136)*M254:Q254)))</f>
        <v>0</v>
      </c>
      <c r="U254" s="15" t="n">
        <f aca="false">P254-MIN(P254,MAX(0,G254-SUMPRODUCT(($M$136:$Q$136&lt;P$136)*M254:Q254)))</f>
        <v>0</v>
      </c>
      <c r="V254" s="15" t="n">
        <f aca="false">Q254-MIN(Q254,MAX(0,G254-SUMPRODUCT(($M$136:$Q$136&lt;Q$136)*M254:Q254)))</f>
        <v>0</v>
      </c>
      <c r="W254" s="15" t="n">
        <f aca="false">(R253*'1. Your Debts'!$C$5+S253*'1. Your Debts'!$C$6+T253*'1. Your Debts'!$C$7+U253*'1. Your Debts'!$C$8+V253*'1. Your Debts'!$C$9)/12</f>
        <v>0</v>
      </c>
      <c r="X254" s="15" t="n">
        <f aca="false">Y253+W254+D254-Y254</f>
        <v>0</v>
      </c>
      <c r="Y254" s="15" t="n">
        <f aca="false">SUM(R254:V254)</f>
        <v>0</v>
      </c>
    </row>
    <row r="255" customFormat="false" ht="15" hidden="false" customHeight="false" outlineLevel="0" collapsed="false">
      <c r="A255" s="10" t="n">
        <v>117</v>
      </c>
      <c r="B255" s="15" t="n">
        <f aca="false">F254</f>
        <v>1000</v>
      </c>
      <c r="C255" s="15" t="n">
        <f aca="false">IF(A255=$D$134,MIN(B255,$B$134),0)</f>
        <v>0</v>
      </c>
      <c r="D255" s="15" t="n">
        <f aca="false">IF(A255=$D$134,$B$134-C255,0)</f>
        <v>0</v>
      </c>
      <c r="E255" s="15" t="n">
        <f aca="false">MIN($H$134,MAX(0,$F$134-(B255-C255)),$J$134)</f>
        <v>0</v>
      </c>
      <c r="F255" s="15" t="n">
        <f aca="false">B255-C255+E255</f>
        <v>1000</v>
      </c>
      <c r="G255" s="15" t="n">
        <f aca="false">$J$134-E255</f>
        <v>250</v>
      </c>
      <c r="H255" s="15" t="n">
        <f aca="false">R254*(1+'1. Your Debts'!$C$5/12)+IF($L$134=1,D255,0)</f>
        <v>0</v>
      </c>
      <c r="I255" s="15" t="n">
        <f aca="false">S254*(1+'1. Your Debts'!$C$6/12)+IF($L$134=2,D255,0)</f>
        <v>0</v>
      </c>
      <c r="J255" s="15" t="n">
        <f aca="false">T254*(1+'1. Your Debts'!$C$7/12)+IF($L$134=3,D255,0)</f>
        <v>0</v>
      </c>
      <c r="K255" s="15" t="n">
        <f aca="false">U254*(1+'1. Your Debts'!$C$8/12)+IF($L$134=4,D255,0)</f>
        <v>0</v>
      </c>
      <c r="L255" s="15" t="n">
        <f aca="false">V254*(1+'1. Your Debts'!$C$9/12)+IF($L$134=5,D255,0)</f>
        <v>0</v>
      </c>
      <c r="M255" s="15" t="n">
        <f aca="false">MAX(0,H255-IF('1. Your Debts'!$F$5&gt;0,MIN('1. Your Debts'!$F$5,H255),MIN(MAX(H255*'1. Your Debts'!$D$5,'1. Your Debts'!$E$5),H255)))</f>
        <v>0</v>
      </c>
      <c r="N255" s="15" t="n">
        <f aca="false">MAX(0,I255-IF('1. Your Debts'!$F$6&gt;0,MIN('1. Your Debts'!$F$6,I255),MIN(MAX(I255*'1. Your Debts'!$D$6,'1. Your Debts'!$E$6),I255)))</f>
        <v>0</v>
      </c>
      <c r="O255" s="15" t="n">
        <f aca="false">MAX(0,J255-IF('1. Your Debts'!$F$7&gt;0,MIN('1. Your Debts'!$F$7,J255),MIN(MAX(J255*'1. Your Debts'!$D$7,'1. Your Debts'!$E$7),J255)))</f>
        <v>0</v>
      </c>
      <c r="P255" s="15" t="n">
        <f aca="false">MAX(0,K255-IF('1. Your Debts'!$F$8&gt;0,MIN('1. Your Debts'!$F$8,K255),MIN(MAX(K255*'1. Your Debts'!$D$8,'1. Your Debts'!$E$8),K255)))</f>
        <v>0</v>
      </c>
      <c r="Q255" s="15" t="n">
        <f aca="false">MAX(0,L255-IF('1. Your Debts'!$F$9&gt;0,MIN('1. Your Debts'!$F$9,L255),MIN(MAX(L255*'1. Your Debts'!$D$9,'1. Your Debts'!$E$9),L255)))</f>
        <v>0</v>
      </c>
      <c r="R255" s="15" t="n">
        <f aca="false">M255-MIN(M255,MAX(0,G255-SUMPRODUCT(($M$136:$Q$136&lt;M$136)*M255:Q255)))</f>
        <v>0</v>
      </c>
      <c r="S255" s="15" t="n">
        <f aca="false">N255-MIN(N255,MAX(0,G255-SUMPRODUCT(($M$136:$Q$136&lt;N$136)*M255:Q255)))</f>
        <v>0</v>
      </c>
      <c r="T255" s="15" t="n">
        <f aca="false">O255-MIN(O255,MAX(0,G255-SUMPRODUCT(($M$136:$Q$136&lt;O$136)*M255:Q255)))</f>
        <v>0</v>
      </c>
      <c r="U255" s="15" t="n">
        <f aca="false">P255-MIN(P255,MAX(0,G255-SUMPRODUCT(($M$136:$Q$136&lt;P$136)*M255:Q255)))</f>
        <v>0</v>
      </c>
      <c r="V255" s="15" t="n">
        <f aca="false">Q255-MIN(Q255,MAX(0,G255-SUMPRODUCT(($M$136:$Q$136&lt;Q$136)*M255:Q255)))</f>
        <v>0</v>
      </c>
      <c r="W255" s="15" t="n">
        <f aca="false">(R254*'1. Your Debts'!$C$5+S254*'1. Your Debts'!$C$6+T254*'1. Your Debts'!$C$7+U254*'1. Your Debts'!$C$8+V254*'1. Your Debts'!$C$9)/12</f>
        <v>0</v>
      </c>
      <c r="X255" s="15" t="n">
        <f aca="false">Y254+W255+D255-Y255</f>
        <v>0</v>
      </c>
      <c r="Y255" s="15" t="n">
        <f aca="false">SUM(R255:V255)</f>
        <v>0</v>
      </c>
    </row>
    <row r="256" customFormat="false" ht="15" hidden="false" customHeight="false" outlineLevel="0" collapsed="false">
      <c r="A256" s="10" t="n">
        <v>118</v>
      </c>
      <c r="B256" s="15" t="n">
        <f aca="false">F255</f>
        <v>1000</v>
      </c>
      <c r="C256" s="15" t="n">
        <f aca="false">IF(A256=$D$134,MIN(B256,$B$134),0)</f>
        <v>0</v>
      </c>
      <c r="D256" s="15" t="n">
        <f aca="false">IF(A256=$D$134,$B$134-C256,0)</f>
        <v>0</v>
      </c>
      <c r="E256" s="15" t="n">
        <f aca="false">MIN($H$134,MAX(0,$F$134-(B256-C256)),$J$134)</f>
        <v>0</v>
      </c>
      <c r="F256" s="15" t="n">
        <f aca="false">B256-C256+E256</f>
        <v>1000</v>
      </c>
      <c r="G256" s="15" t="n">
        <f aca="false">$J$134-E256</f>
        <v>250</v>
      </c>
      <c r="H256" s="15" t="n">
        <f aca="false">R255*(1+'1. Your Debts'!$C$5/12)+IF($L$134=1,D256,0)</f>
        <v>0</v>
      </c>
      <c r="I256" s="15" t="n">
        <f aca="false">S255*(1+'1. Your Debts'!$C$6/12)+IF($L$134=2,D256,0)</f>
        <v>0</v>
      </c>
      <c r="J256" s="15" t="n">
        <f aca="false">T255*(1+'1. Your Debts'!$C$7/12)+IF($L$134=3,D256,0)</f>
        <v>0</v>
      </c>
      <c r="K256" s="15" t="n">
        <f aca="false">U255*(1+'1. Your Debts'!$C$8/12)+IF($L$134=4,D256,0)</f>
        <v>0</v>
      </c>
      <c r="L256" s="15" t="n">
        <f aca="false">V255*(1+'1. Your Debts'!$C$9/12)+IF($L$134=5,D256,0)</f>
        <v>0</v>
      </c>
      <c r="M256" s="15" t="n">
        <f aca="false">MAX(0,H256-IF('1. Your Debts'!$F$5&gt;0,MIN('1. Your Debts'!$F$5,H256),MIN(MAX(H256*'1. Your Debts'!$D$5,'1. Your Debts'!$E$5),H256)))</f>
        <v>0</v>
      </c>
      <c r="N256" s="15" t="n">
        <f aca="false">MAX(0,I256-IF('1. Your Debts'!$F$6&gt;0,MIN('1. Your Debts'!$F$6,I256),MIN(MAX(I256*'1. Your Debts'!$D$6,'1. Your Debts'!$E$6),I256)))</f>
        <v>0</v>
      </c>
      <c r="O256" s="15" t="n">
        <f aca="false">MAX(0,J256-IF('1. Your Debts'!$F$7&gt;0,MIN('1. Your Debts'!$F$7,J256),MIN(MAX(J256*'1. Your Debts'!$D$7,'1. Your Debts'!$E$7),J256)))</f>
        <v>0</v>
      </c>
      <c r="P256" s="15" t="n">
        <f aca="false">MAX(0,K256-IF('1. Your Debts'!$F$8&gt;0,MIN('1. Your Debts'!$F$8,K256),MIN(MAX(K256*'1. Your Debts'!$D$8,'1. Your Debts'!$E$8),K256)))</f>
        <v>0</v>
      </c>
      <c r="Q256" s="15" t="n">
        <f aca="false">MAX(0,L256-IF('1. Your Debts'!$F$9&gt;0,MIN('1. Your Debts'!$F$9,L256),MIN(MAX(L256*'1. Your Debts'!$D$9,'1. Your Debts'!$E$9),L256)))</f>
        <v>0</v>
      </c>
      <c r="R256" s="15" t="n">
        <f aca="false">M256-MIN(M256,MAX(0,G256-SUMPRODUCT(($M$136:$Q$136&lt;M$136)*M256:Q256)))</f>
        <v>0</v>
      </c>
      <c r="S256" s="15" t="n">
        <f aca="false">N256-MIN(N256,MAX(0,G256-SUMPRODUCT(($M$136:$Q$136&lt;N$136)*M256:Q256)))</f>
        <v>0</v>
      </c>
      <c r="T256" s="15" t="n">
        <f aca="false">O256-MIN(O256,MAX(0,G256-SUMPRODUCT(($M$136:$Q$136&lt;O$136)*M256:Q256)))</f>
        <v>0</v>
      </c>
      <c r="U256" s="15" t="n">
        <f aca="false">P256-MIN(P256,MAX(0,G256-SUMPRODUCT(($M$136:$Q$136&lt;P$136)*M256:Q256)))</f>
        <v>0</v>
      </c>
      <c r="V256" s="15" t="n">
        <f aca="false">Q256-MIN(Q256,MAX(0,G256-SUMPRODUCT(($M$136:$Q$136&lt;Q$136)*M256:Q256)))</f>
        <v>0</v>
      </c>
      <c r="W256" s="15" t="n">
        <f aca="false">(R255*'1. Your Debts'!$C$5+S255*'1. Your Debts'!$C$6+T255*'1. Your Debts'!$C$7+U255*'1. Your Debts'!$C$8+V255*'1. Your Debts'!$C$9)/12</f>
        <v>0</v>
      </c>
      <c r="X256" s="15" t="n">
        <f aca="false">Y255+W256+D256-Y256</f>
        <v>0</v>
      </c>
      <c r="Y256" s="15" t="n">
        <f aca="false">SUM(R256:V256)</f>
        <v>0</v>
      </c>
    </row>
    <row r="257" customFormat="false" ht="15" hidden="false" customHeight="false" outlineLevel="0" collapsed="false">
      <c r="A257" s="10" t="n">
        <v>119</v>
      </c>
      <c r="B257" s="15" t="n">
        <f aca="false">F256</f>
        <v>1000</v>
      </c>
      <c r="C257" s="15" t="n">
        <f aca="false">IF(A257=$D$134,MIN(B257,$B$134),0)</f>
        <v>0</v>
      </c>
      <c r="D257" s="15" t="n">
        <f aca="false">IF(A257=$D$134,$B$134-C257,0)</f>
        <v>0</v>
      </c>
      <c r="E257" s="15" t="n">
        <f aca="false">MIN($H$134,MAX(0,$F$134-(B257-C257)),$J$134)</f>
        <v>0</v>
      </c>
      <c r="F257" s="15" t="n">
        <f aca="false">B257-C257+E257</f>
        <v>1000</v>
      </c>
      <c r="G257" s="15" t="n">
        <f aca="false">$J$134-E257</f>
        <v>250</v>
      </c>
      <c r="H257" s="15" t="n">
        <f aca="false">R256*(1+'1. Your Debts'!$C$5/12)+IF($L$134=1,D257,0)</f>
        <v>0</v>
      </c>
      <c r="I257" s="15" t="n">
        <f aca="false">S256*(1+'1. Your Debts'!$C$6/12)+IF($L$134=2,D257,0)</f>
        <v>0</v>
      </c>
      <c r="J257" s="15" t="n">
        <f aca="false">T256*(1+'1. Your Debts'!$C$7/12)+IF($L$134=3,D257,0)</f>
        <v>0</v>
      </c>
      <c r="K257" s="15" t="n">
        <f aca="false">U256*(1+'1. Your Debts'!$C$8/12)+IF($L$134=4,D257,0)</f>
        <v>0</v>
      </c>
      <c r="L257" s="15" t="n">
        <f aca="false">V256*(1+'1. Your Debts'!$C$9/12)+IF($L$134=5,D257,0)</f>
        <v>0</v>
      </c>
      <c r="M257" s="15" t="n">
        <f aca="false">MAX(0,H257-IF('1. Your Debts'!$F$5&gt;0,MIN('1. Your Debts'!$F$5,H257),MIN(MAX(H257*'1. Your Debts'!$D$5,'1. Your Debts'!$E$5),H257)))</f>
        <v>0</v>
      </c>
      <c r="N257" s="15" t="n">
        <f aca="false">MAX(0,I257-IF('1. Your Debts'!$F$6&gt;0,MIN('1. Your Debts'!$F$6,I257),MIN(MAX(I257*'1. Your Debts'!$D$6,'1. Your Debts'!$E$6),I257)))</f>
        <v>0</v>
      </c>
      <c r="O257" s="15" t="n">
        <f aca="false">MAX(0,J257-IF('1. Your Debts'!$F$7&gt;0,MIN('1. Your Debts'!$F$7,J257),MIN(MAX(J257*'1. Your Debts'!$D$7,'1. Your Debts'!$E$7),J257)))</f>
        <v>0</v>
      </c>
      <c r="P257" s="15" t="n">
        <f aca="false">MAX(0,K257-IF('1. Your Debts'!$F$8&gt;0,MIN('1. Your Debts'!$F$8,K257),MIN(MAX(K257*'1. Your Debts'!$D$8,'1. Your Debts'!$E$8),K257)))</f>
        <v>0</v>
      </c>
      <c r="Q257" s="15" t="n">
        <f aca="false">MAX(0,L257-IF('1. Your Debts'!$F$9&gt;0,MIN('1. Your Debts'!$F$9,L257),MIN(MAX(L257*'1. Your Debts'!$D$9,'1. Your Debts'!$E$9),L257)))</f>
        <v>0</v>
      </c>
      <c r="R257" s="15" t="n">
        <f aca="false">M257-MIN(M257,MAX(0,G257-SUMPRODUCT(($M$136:$Q$136&lt;M$136)*M257:Q257)))</f>
        <v>0</v>
      </c>
      <c r="S257" s="15" t="n">
        <f aca="false">N257-MIN(N257,MAX(0,G257-SUMPRODUCT(($M$136:$Q$136&lt;N$136)*M257:Q257)))</f>
        <v>0</v>
      </c>
      <c r="T257" s="15" t="n">
        <f aca="false">O257-MIN(O257,MAX(0,G257-SUMPRODUCT(($M$136:$Q$136&lt;O$136)*M257:Q257)))</f>
        <v>0</v>
      </c>
      <c r="U257" s="15" t="n">
        <f aca="false">P257-MIN(P257,MAX(0,G257-SUMPRODUCT(($M$136:$Q$136&lt;P$136)*M257:Q257)))</f>
        <v>0</v>
      </c>
      <c r="V257" s="15" t="n">
        <f aca="false">Q257-MIN(Q257,MAX(0,G257-SUMPRODUCT(($M$136:$Q$136&lt;Q$136)*M257:Q257)))</f>
        <v>0</v>
      </c>
      <c r="W257" s="15" t="n">
        <f aca="false">(R256*'1. Your Debts'!$C$5+S256*'1. Your Debts'!$C$6+T256*'1. Your Debts'!$C$7+U256*'1. Your Debts'!$C$8+V256*'1. Your Debts'!$C$9)/12</f>
        <v>0</v>
      </c>
      <c r="X257" s="15" t="n">
        <f aca="false">Y256+W257+D257-Y257</f>
        <v>0</v>
      </c>
      <c r="Y257" s="15" t="n">
        <f aca="false">SUM(R257:V257)</f>
        <v>0</v>
      </c>
    </row>
    <row r="258" customFormat="false" ht="15" hidden="false" customHeight="false" outlineLevel="0" collapsed="false">
      <c r="A258" s="10" t="n">
        <v>120</v>
      </c>
      <c r="B258" s="15" t="n">
        <f aca="false">F257</f>
        <v>1000</v>
      </c>
      <c r="C258" s="15" t="n">
        <f aca="false">IF(A258=$D$134,MIN(B258,$B$134),0)</f>
        <v>0</v>
      </c>
      <c r="D258" s="15" t="n">
        <f aca="false">IF(A258=$D$134,$B$134-C258,0)</f>
        <v>0</v>
      </c>
      <c r="E258" s="15" t="n">
        <f aca="false">MIN($H$134,MAX(0,$F$134-(B258-C258)),$J$134)</f>
        <v>0</v>
      </c>
      <c r="F258" s="15" t="n">
        <f aca="false">B258-C258+E258</f>
        <v>1000</v>
      </c>
      <c r="G258" s="15" t="n">
        <f aca="false">$J$134-E258</f>
        <v>250</v>
      </c>
      <c r="H258" s="15" t="n">
        <f aca="false">R257*(1+'1. Your Debts'!$C$5/12)+IF($L$134=1,D258,0)</f>
        <v>0</v>
      </c>
      <c r="I258" s="15" t="n">
        <f aca="false">S257*(1+'1. Your Debts'!$C$6/12)+IF($L$134=2,D258,0)</f>
        <v>0</v>
      </c>
      <c r="J258" s="15" t="n">
        <f aca="false">T257*(1+'1. Your Debts'!$C$7/12)+IF($L$134=3,D258,0)</f>
        <v>0</v>
      </c>
      <c r="K258" s="15" t="n">
        <f aca="false">U257*(1+'1. Your Debts'!$C$8/12)+IF($L$134=4,D258,0)</f>
        <v>0</v>
      </c>
      <c r="L258" s="15" t="n">
        <f aca="false">V257*(1+'1. Your Debts'!$C$9/12)+IF($L$134=5,D258,0)</f>
        <v>0</v>
      </c>
      <c r="M258" s="15" t="n">
        <f aca="false">MAX(0,H258-IF('1. Your Debts'!$F$5&gt;0,MIN('1. Your Debts'!$F$5,H258),MIN(MAX(H258*'1. Your Debts'!$D$5,'1. Your Debts'!$E$5),H258)))</f>
        <v>0</v>
      </c>
      <c r="N258" s="15" t="n">
        <f aca="false">MAX(0,I258-IF('1. Your Debts'!$F$6&gt;0,MIN('1. Your Debts'!$F$6,I258),MIN(MAX(I258*'1. Your Debts'!$D$6,'1. Your Debts'!$E$6),I258)))</f>
        <v>0</v>
      </c>
      <c r="O258" s="15" t="n">
        <f aca="false">MAX(0,J258-IF('1. Your Debts'!$F$7&gt;0,MIN('1. Your Debts'!$F$7,J258),MIN(MAX(J258*'1. Your Debts'!$D$7,'1. Your Debts'!$E$7),J258)))</f>
        <v>0</v>
      </c>
      <c r="P258" s="15" t="n">
        <f aca="false">MAX(0,K258-IF('1. Your Debts'!$F$8&gt;0,MIN('1. Your Debts'!$F$8,K258),MIN(MAX(K258*'1. Your Debts'!$D$8,'1. Your Debts'!$E$8),K258)))</f>
        <v>0</v>
      </c>
      <c r="Q258" s="15" t="n">
        <f aca="false">MAX(0,L258-IF('1. Your Debts'!$F$9&gt;0,MIN('1. Your Debts'!$F$9,L258),MIN(MAX(L258*'1. Your Debts'!$D$9,'1. Your Debts'!$E$9),L258)))</f>
        <v>0</v>
      </c>
      <c r="R258" s="15" t="n">
        <f aca="false">M258-MIN(M258,MAX(0,G258-SUMPRODUCT(($M$136:$Q$136&lt;M$136)*M258:Q258)))</f>
        <v>0</v>
      </c>
      <c r="S258" s="15" t="n">
        <f aca="false">N258-MIN(N258,MAX(0,G258-SUMPRODUCT(($M$136:$Q$136&lt;N$136)*M258:Q258)))</f>
        <v>0</v>
      </c>
      <c r="T258" s="15" t="n">
        <f aca="false">O258-MIN(O258,MAX(0,G258-SUMPRODUCT(($M$136:$Q$136&lt;O$136)*M258:Q258)))</f>
        <v>0</v>
      </c>
      <c r="U258" s="15" t="n">
        <f aca="false">P258-MIN(P258,MAX(0,G258-SUMPRODUCT(($M$136:$Q$136&lt;P$136)*M258:Q258)))</f>
        <v>0</v>
      </c>
      <c r="V258" s="15" t="n">
        <f aca="false">Q258-MIN(Q258,MAX(0,G258-SUMPRODUCT(($M$136:$Q$136&lt;Q$136)*M258:Q258)))</f>
        <v>0</v>
      </c>
      <c r="W258" s="15" t="n">
        <f aca="false">(R257*'1. Your Debts'!$C$5+S257*'1. Your Debts'!$C$6+T257*'1. Your Debts'!$C$7+U257*'1. Your Debts'!$C$8+V257*'1. Your Debts'!$C$9)/12</f>
        <v>0</v>
      </c>
      <c r="X258" s="15" t="n">
        <f aca="false">Y257+W258+D258-Y258</f>
        <v>0</v>
      </c>
      <c r="Y258" s="15" t="n">
        <f aca="false">SUM(R258:V258)</f>
        <v>0</v>
      </c>
    </row>
    <row r="261" customFormat="false" ht="15" hidden="false" customHeight="false" outlineLevel="0" collapsed="false">
      <c r="A261" s="4" t="s">
        <v>120</v>
      </c>
    </row>
    <row r="262" customFormat="false" ht="15" hidden="false" customHeight="false" outlineLevel="0" collapsed="false">
      <c r="A262" s="14" t="s">
        <v>101</v>
      </c>
      <c r="B262" s="15" t="n">
        <v>0</v>
      </c>
      <c r="C262" s="14" t="s">
        <v>102</v>
      </c>
      <c r="D262" s="10" t="n">
        <v>0</v>
      </c>
      <c r="E262" s="14" t="s">
        <v>103</v>
      </c>
      <c r="F262" s="15" t="n">
        <v>0</v>
      </c>
      <c r="G262" s="14" t="s">
        <v>104</v>
      </c>
      <c r="H262" s="15" t="n">
        <v>0</v>
      </c>
      <c r="I262" s="14" t="s">
        <v>105</v>
      </c>
      <c r="J262" s="15" t="n">
        <f aca="false">'1. Your Debts'!B12</f>
        <v>250</v>
      </c>
      <c r="K262" s="14" t="s">
        <v>106</v>
      </c>
      <c r="L262" s="10" t="n">
        <f aca="false">MATCH(1,'1. Your Debts'!G5:G9,0)</f>
        <v>1</v>
      </c>
    </row>
    <row r="263" customFormat="false" ht="15" hidden="false" customHeight="false" outlineLevel="0" collapsed="false">
      <c r="A263" s="14" t="s">
        <v>50</v>
      </c>
      <c r="B263" s="22" t="n">
        <f aca="false">IFERROR(MATCH(TRUE(),INDEX(Y267:Y386&lt;0.01,0),0),"&gt;120")</f>
        <v>30</v>
      </c>
      <c r="C263" s="14" t="s">
        <v>52</v>
      </c>
      <c r="D263" s="12" t="n">
        <f aca="false">SUM(W267:W386)</f>
        <v>2032.93238733906</v>
      </c>
      <c r="E263" s="14" t="s">
        <v>62</v>
      </c>
      <c r="F263" s="15" t="n">
        <f aca="false">SUM(X267:X386)</f>
        <v>15962.9323873391</v>
      </c>
      <c r="G263" s="14" t="s">
        <v>107</v>
      </c>
      <c r="H263" s="15" t="n">
        <f aca="false">F386</f>
        <v>0</v>
      </c>
      <c r="I263" s="14" t="s">
        <v>108</v>
      </c>
      <c r="J263" s="15" t="n">
        <f aca="false">SUM(D267:D386)</f>
        <v>0</v>
      </c>
      <c r="K263" s="14" t="s">
        <v>109</v>
      </c>
      <c r="L263" s="15" t="n">
        <f aca="false">Y386</f>
        <v>0</v>
      </c>
    </row>
    <row r="264" customFormat="false" ht="15" hidden="false" customHeight="false" outlineLevel="0" collapsed="false">
      <c r="L264" s="14" t="s">
        <v>110</v>
      </c>
      <c r="M264" s="10" t="n">
        <f aca="false">'1. Your Debts'!G5</f>
        <v>1</v>
      </c>
      <c r="N264" s="10" t="n">
        <f aca="false">'1. Your Debts'!G6</f>
        <v>2</v>
      </c>
      <c r="O264" s="10" t="n">
        <f aca="false">'1. Your Debts'!G7</f>
        <v>3</v>
      </c>
      <c r="P264" s="10" t="n">
        <f aca="false">'1. Your Debts'!G8</f>
        <v>4</v>
      </c>
      <c r="Q264" s="10" t="n">
        <f aca="false">'1. Your Debts'!G9</f>
        <v>5</v>
      </c>
    </row>
    <row r="265" customFormat="false" ht="45" hidden="false" customHeight="true" outlineLevel="0" collapsed="false">
      <c r="A265" s="6" t="s">
        <v>64</v>
      </c>
      <c r="B265" s="6" t="s">
        <v>111</v>
      </c>
      <c r="C265" s="6" t="s">
        <v>112</v>
      </c>
      <c r="D265" s="6" t="s">
        <v>113</v>
      </c>
      <c r="E265" s="6" t="s">
        <v>114</v>
      </c>
      <c r="F265" s="6" t="s">
        <v>115</v>
      </c>
      <c r="G265" s="6" t="s">
        <v>116</v>
      </c>
      <c r="H265" s="6" t="str">
        <f aca="false">"After interest: "&amp;'1. Your Debts'!A5</f>
        <v>After interest: Store card</v>
      </c>
      <c r="I265" s="6" t="str">
        <f aca="false">"After interest: "&amp;'1. Your Debts'!A6</f>
        <v>After interest: Credit card A</v>
      </c>
      <c r="J265" s="6" t="str">
        <f aca="false">"After interest: "&amp;'1. Your Debts'!A7</f>
        <v>After interest: Credit card B</v>
      </c>
      <c r="K265" s="6" t="str">
        <f aca="false">"After interest: "&amp;'1. Your Debts'!A8</f>
        <v>After interest: Personal loan</v>
      </c>
      <c r="L265" s="6" t="str">
        <f aca="false">"After interest: "&amp;'1. Your Debts'!A9</f>
        <v>After interest: Car loan</v>
      </c>
      <c r="M265" s="6" t="str">
        <f aca="false">"After minimum: "&amp;'1. Your Debts'!A5</f>
        <v>After minimum: Store card</v>
      </c>
      <c r="N265" s="6" t="str">
        <f aca="false">"After minimum: "&amp;'1. Your Debts'!A6</f>
        <v>After minimum: Credit card A</v>
      </c>
      <c r="O265" s="6" t="str">
        <f aca="false">"After minimum: "&amp;'1. Your Debts'!A7</f>
        <v>After minimum: Credit card B</v>
      </c>
      <c r="P265" s="6" t="str">
        <f aca="false">"After minimum: "&amp;'1. Your Debts'!A8</f>
        <v>After minimum: Personal loan</v>
      </c>
      <c r="Q265" s="6" t="str">
        <f aca="false">"After minimum: "&amp;'1. Your Debts'!A9</f>
        <v>After minimum: Car loan</v>
      </c>
      <c r="R265" s="6" t="str">
        <f aca="false">"Closing: "&amp;'1. Your Debts'!A5</f>
        <v>Closing: Store card</v>
      </c>
      <c r="S265" s="6" t="str">
        <f aca="false">"Closing: "&amp;'1. Your Debts'!A6</f>
        <v>Closing: Credit card A</v>
      </c>
      <c r="T265" s="6" t="str">
        <f aca="false">"Closing: "&amp;'1. Your Debts'!A7</f>
        <v>Closing: Credit card B</v>
      </c>
      <c r="U265" s="6" t="str">
        <f aca="false">"Closing: "&amp;'1. Your Debts'!A8</f>
        <v>Closing: Personal loan</v>
      </c>
      <c r="V265" s="6" t="str">
        <f aca="false">"Closing: "&amp;'1. Your Debts'!A9</f>
        <v>Closing: Car loan</v>
      </c>
      <c r="W265" s="6" t="s">
        <v>117</v>
      </c>
      <c r="X265" s="6" t="s">
        <v>118</v>
      </c>
      <c r="Y265" s="6" t="s">
        <v>32</v>
      </c>
    </row>
    <row r="266" customFormat="false" ht="15" hidden="false" customHeight="false" outlineLevel="0" collapsed="false">
      <c r="A266" s="10" t="n">
        <v>0</v>
      </c>
      <c r="F266" s="15" t="n">
        <v>0</v>
      </c>
      <c r="R266" s="15" t="n">
        <f aca="false">'1. Your Debts'!B5</f>
        <v>680</v>
      </c>
      <c r="S266" s="15" t="n">
        <f aca="false">'1. Your Debts'!B6</f>
        <v>3200</v>
      </c>
      <c r="T266" s="15" t="n">
        <f aca="false">'1. Your Debts'!B7</f>
        <v>1450</v>
      </c>
      <c r="U266" s="15" t="n">
        <f aca="false">'1. Your Debts'!B8</f>
        <v>2100</v>
      </c>
      <c r="V266" s="15" t="n">
        <f aca="false">'1. Your Debts'!B9</f>
        <v>6500</v>
      </c>
      <c r="Y266" s="15" t="n">
        <f aca="false">SUM(R266:V266)</f>
        <v>13930</v>
      </c>
    </row>
    <row r="267" customFormat="false" ht="15" hidden="false" customHeight="false" outlineLevel="0" collapsed="false">
      <c r="A267" s="10" t="n">
        <v>1</v>
      </c>
      <c r="B267" s="15" t="n">
        <f aca="false">F266</f>
        <v>0</v>
      </c>
      <c r="C267" s="15" t="n">
        <f aca="false">IF(A267=$D$262,MIN(B267,$B$262),0)</f>
        <v>0</v>
      </c>
      <c r="D267" s="15" t="n">
        <f aca="false">IF(A267=$D$262,$B$262-C267,0)</f>
        <v>0</v>
      </c>
      <c r="E267" s="15" t="n">
        <f aca="false">MIN($H$262,MAX(0,$F$262-(B267-C267)),$J$262)</f>
        <v>0</v>
      </c>
      <c r="F267" s="15" t="n">
        <f aca="false">B267-C267+E267</f>
        <v>0</v>
      </c>
      <c r="G267" s="15" t="n">
        <f aca="false">$J$262-E267</f>
        <v>250</v>
      </c>
      <c r="H267" s="15" t="n">
        <f aca="false">R266*(1+'1. Your Debts'!$C$5/12)+IF($L$262=1,D267,0)</f>
        <v>696.943333333333</v>
      </c>
      <c r="I267" s="15" t="n">
        <f aca="false">S266*(1+'1. Your Debts'!$C$6/12)+IF($L$262=2,D267,0)</f>
        <v>3261.06666666667</v>
      </c>
      <c r="J267" s="15" t="n">
        <f aca="false">T266*(1+'1. Your Debts'!$C$7/12)+IF($L$262=3,D267,0)</f>
        <v>1472.8375</v>
      </c>
      <c r="K267" s="15" t="n">
        <f aca="false">U266*(1+'1. Your Debts'!$C$8/12)+IF($L$262=4,D267,0)</f>
        <v>2121.875</v>
      </c>
      <c r="L267" s="15" t="n">
        <f aca="false">V266*(1+'1. Your Debts'!$C$9/12)+IF($L$262=5,D267,0)</f>
        <v>6542.79166666667</v>
      </c>
      <c r="M267" s="15" t="n">
        <f aca="false">MAX(0,H267-IF('1. Your Debts'!$F$5&gt;0,MIN('1. Your Debts'!$F$5,H267),MIN(MAX(H267*'1. Your Debts'!$D$5,'1. Your Debts'!$E$5),H267)))</f>
        <v>676.943333333333</v>
      </c>
      <c r="N267" s="15" t="n">
        <f aca="false">MAX(0,I267-IF('1. Your Debts'!$F$6&gt;0,MIN('1. Your Debts'!$F$6,I267),MIN(MAX(I267*'1. Your Debts'!$D$6,'1. Your Debts'!$E$6),I267)))</f>
        <v>3179.54</v>
      </c>
      <c r="O267" s="15" t="n">
        <f aca="false">MAX(0,J267-IF('1. Your Debts'!$F$7&gt;0,MIN('1. Your Debts'!$F$7,J267),MIN(MAX(J267*'1. Your Debts'!$D$7,'1. Your Debts'!$E$7),J267)))</f>
        <v>1436.0165625</v>
      </c>
      <c r="P267" s="15" t="n">
        <f aca="false">MAX(0,K267-IF('1. Your Debts'!$F$8&gt;0,MIN('1. Your Debts'!$F$8,K267),MIN(MAX(K267*'1. Your Debts'!$D$8,'1. Your Debts'!$E$8),K267)))</f>
        <v>2026.875</v>
      </c>
      <c r="Q267" s="15" t="n">
        <f aca="false">MAX(0,L267-IF('1. Your Debts'!$F$9&gt;0,MIN('1. Your Debts'!$F$9,L267),MIN(MAX(L267*'1. Your Debts'!$D$9,'1. Your Debts'!$E$9),L267)))</f>
        <v>6362.79166666667</v>
      </c>
      <c r="R267" s="15" t="n">
        <f aca="false">M267-MIN(M267,MAX(0,G267-SUMPRODUCT(($M$264:$Q$264&lt;M$264)*M267:Q267)))</f>
        <v>426.943333333333</v>
      </c>
      <c r="S267" s="15" t="n">
        <f aca="false">N267-MIN(N267,MAX(0,G267-SUMPRODUCT(($M$264:$Q$264&lt;N$264)*M267:Q267)))</f>
        <v>3179.54</v>
      </c>
      <c r="T267" s="15" t="n">
        <f aca="false">O267-MIN(O267,MAX(0,G267-SUMPRODUCT(($M$264:$Q$264&lt;O$264)*M267:Q267)))</f>
        <v>1436.0165625</v>
      </c>
      <c r="U267" s="15" t="n">
        <f aca="false">P267-MIN(P267,MAX(0,G267-SUMPRODUCT(($M$264:$Q$264&lt;P$264)*M267:Q267)))</f>
        <v>2026.875</v>
      </c>
      <c r="V267" s="15" t="n">
        <f aca="false">Q267-MIN(Q267,MAX(0,G267-SUMPRODUCT(($M$264:$Q$264&lt;Q$264)*M267:Q267)))</f>
        <v>6362.79166666667</v>
      </c>
      <c r="W267" s="15" t="n">
        <f aca="false">(R266*'1. Your Debts'!$C$5+S266*'1. Your Debts'!$C$6+T266*'1. Your Debts'!$C$7+U266*'1. Your Debts'!$C$8+V266*'1. Your Debts'!$C$9)/12</f>
        <v>165.514166666667</v>
      </c>
      <c r="X267" s="15" t="n">
        <f aca="false">Y266+W267+D267-Y267</f>
        <v>663.347604166665</v>
      </c>
      <c r="Y267" s="15" t="n">
        <f aca="false">SUM(R267:V267)</f>
        <v>13432.1665625</v>
      </c>
    </row>
    <row r="268" customFormat="false" ht="15" hidden="false" customHeight="false" outlineLevel="0" collapsed="false">
      <c r="A268" s="10" t="n">
        <v>2</v>
      </c>
      <c r="B268" s="15" t="n">
        <f aca="false">F267</f>
        <v>0</v>
      </c>
      <c r="C268" s="15" t="n">
        <f aca="false">IF(A268=$D$262,MIN(B268,$B$262),0)</f>
        <v>0</v>
      </c>
      <c r="D268" s="15" t="n">
        <f aca="false">IF(A268=$D$262,$B$262-C268,0)</f>
        <v>0</v>
      </c>
      <c r="E268" s="15" t="n">
        <f aca="false">MIN($H$262,MAX(0,$F$262-(B268-C268)),$J$262)</f>
        <v>0</v>
      </c>
      <c r="F268" s="15" t="n">
        <f aca="false">B268-C268+E268</f>
        <v>0</v>
      </c>
      <c r="G268" s="15" t="n">
        <f aca="false">$J$262-E268</f>
        <v>250</v>
      </c>
      <c r="H268" s="15" t="n">
        <f aca="false">R267*(1+'1. Your Debts'!$C$5/12)+IF($L$262=1,D268,0)</f>
        <v>437.581338055556</v>
      </c>
      <c r="I268" s="15" t="n">
        <f aca="false">S267*(1+'1. Your Debts'!$C$6/12)+IF($L$262=2,D268,0)</f>
        <v>3240.21622166667</v>
      </c>
      <c r="J268" s="15" t="n">
        <f aca="false">T267*(1+'1. Your Debts'!$C$7/12)+IF($L$262=3,D268,0)</f>
        <v>1458.63382335938</v>
      </c>
      <c r="K268" s="15" t="n">
        <f aca="false">U267*(1+'1. Your Debts'!$C$8/12)+IF($L$262=4,D268,0)</f>
        <v>2047.98828125</v>
      </c>
      <c r="L268" s="15" t="n">
        <f aca="false">V267*(1+'1. Your Debts'!$C$9/12)+IF($L$262=5,D268,0)</f>
        <v>6404.68004513889</v>
      </c>
      <c r="M268" s="15" t="n">
        <f aca="false">MAX(0,H268-IF('1. Your Debts'!$F$5&gt;0,MIN('1. Your Debts'!$F$5,H268),MIN(MAX(H268*'1. Your Debts'!$D$5,'1. Your Debts'!$E$5),H268)))</f>
        <v>417.581338055556</v>
      </c>
      <c r="N268" s="15" t="n">
        <f aca="false">MAX(0,I268-IF('1. Your Debts'!$F$6&gt;0,MIN('1. Your Debts'!$F$6,I268),MIN(MAX(I268*'1. Your Debts'!$D$6,'1. Your Debts'!$E$6),I268)))</f>
        <v>3159.210816125</v>
      </c>
      <c r="O268" s="15" t="n">
        <f aca="false">MAX(0,J268-IF('1. Your Debts'!$F$7&gt;0,MIN('1. Your Debts'!$F$7,J268),MIN(MAX(J268*'1. Your Debts'!$D$7,'1. Your Debts'!$E$7),J268)))</f>
        <v>1422.16797777539</v>
      </c>
      <c r="P268" s="15" t="n">
        <f aca="false">MAX(0,K268-IF('1. Your Debts'!$F$8&gt;0,MIN('1. Your Debts'!$F$8,K268),MIN(MAX(K268*'1. Your Debts'!$D$8,'1. Your Debts'!$E$8),K268)))</f>
        <v>1952.98828125</v>
      </c>
      <c r="Q268" s="15" t="n">
        <f aca="false">MAX(0,L268-IF('1. Your Debts'!$F$9&gt;0,MIN('1. Your Debts'!$F$9,L268),MIN(MAX(L268*'1. Your Debts'!$D$9,'1. Your Debts'!$E$9),L268)))</f>
        <v>6224.68004513889</v>
      </c>
      <c r="R268" s="15" t="n">
        <f aca="false">M268-MIN(M268,MAX(0,G268-SUMPRODUCT(($M$264:$Q$264&lt;M$264)*M268:Q268)))</f>
        <v>167.581338055556</v>
      </c>
      <c r="S268" s="15" t="n">
        <f aca="false">N268-MIN(N268,MAX(0,G268-SUMPRODUCT(($M$264:$Q$264&lt;N$264)*M268:Q268)))</f>
        <v>3159.210816125</v>
      </c>
      <c r="T268" s="15" t="n">
        <f aca="false">O268-MIN(O268,MAX(0,G268-SUMPRODUCT(($M$264:$Q$264&lt;O$264)*M268:Q268)))</f>
        <v>1422.16797777539</v>
      </c>
      <c r="U268" s="15" t="n">
        <f aca="false">P268-MIN(P268,MAX(0,G268-SUMPRODUCT(($M$264:$Q$264&lt;P$264)*M268:Q268)))</f>
        <v>1952.98828125</v>
      </c>
      <c r="V268" s="15" t="n">
        <f aca="false">Q268-MIN(Q268,MAX(0,G268-SUMPRODUCT(($M$264:$Q$264&lt;Q$264)*M268:Q268)))</f>
        <v>6224.68004513889</v>
      </c>
      <c r="W268" s="15" t="n">
        <f aca="false">(R267*'1. Your Debts'!$C$5+S267*'1. Your Debts'!$C$6+T267*'1. Your Debts'!$C$7+U267*'1. Your Debts'!$C$8+V267*'1. Your Debts'!$C$9)/12</f>
        <v>156.933146970486</v>
      </c>
      <c r="X268" s="15" t="n">
        <f aca="false">Y267+W268+D268-Y268</f>
        <v>662.471251125651</v>
      </c>
      <c r="Y268" s="15" t="n">
        <f aca="false">SUM(R268:V268)</f>
        <v>12926.6284583448</v>
      </c>
    </row>
    <row r="269" customFormat="false" ht="15" hidden="false" customHeight="false" outlineLevel="0" collapsed="false">
      <c r="A269" s="10" t="n">
        <v>3</v>
      </c>
      <c r="B269" s="15" t="n">
        <f aca="false">F268</f>
        <v>0</v>
      </c>
      <c r="C269" s="15" t="n">
        <f aca="false">IF(A269=$D$262,MIN(B269,$B$262),0)</f>
        <v>0</v>
      </c>
      <c r="D269" s="15" t="n">
        <f aca="false">IF(A269=$D$262,$B$262-C269,0)</f>
        <v>0</v>
      </c>
      <c r="E269" s="15" t="n">
        <f aca="false">MIN($H$262,MAX(0,$F$262-(B269-C269)),$J$262)</f>
        <v>0</v>
      </c>
      <c r="F269" s="15" t="n">
        <f aca="false">B269-C269+E269</f>
        <v>0</v>
      </c>
      <c r="G269" s="15" t="n">
        <f aca="false">$J$262-E269</f>
        <v>250</v>
      </c>
      <c r="H269" s="15" t="n">
        <f aca="false">R268*(1+'1. Your Debts'!$C$5/12)+IF($L$262=1,D269,0)</f>
        <v>171.75690639544</v>
      </c>
      <c r="I269" s="15" t="n">
        <f aca="false">S268*(1+'1. Your Debts'!$C$6/12)+IF($L$262=2,D269,0)</f>
        <v>3219.49908919939</v>
      </c>
      <c r="J269" s="15" t="n">
        <f aca="false">T268*(1+'1. Your Debts'!$C$7/12)+IF($L$262=3,D269,0)</f>
        <v>1444.56712342535</v>
      </c>
      <c r="K269" s="15" t="n">
        <f aca="false">U268*(1+'1. Your Debts'!$C$8/12)+IF($L$262=4,D269,0)</f>
        <v>1973.33190917969</v>
      </c>
      <c r="L269" s="15" t="n">
        <f aca="false">V268*(1+'1. Your Debts'!$C$9/12)+IF($L$262=5,D269,0)</f>
        <v>6265.65918876939</v>
      </c>
      <c r="M269" s="15" t="n">
        <f aca="false">MAX(0,H269-IF('1. Your Debts'!$F$5&gt;0,MIN('1. Your Debts'!$F$5,H269),MIN(MAX(H269*'1. Your Debts'!$D$5,'1. Your Debts'!$E$5),H269)))</f>
        <v>151.75690639544</v>
      </c>
      <c r="N269" s="15" t="n">
        <f aca="false">MAX(0,I269-IF('1. Your Debts'!$F$6&gt;0,MIN('1. Your Debts'!$F$6,I269),MIN(MAX(I269*'1. Your Debts'!$D$6,'1. Your Debts'!$E$6),I269)))</f>
        <v>3139.0116119694</v>
      </c>
      <c r="O269" s="15" t="n">
        <f aca="false">MAX(0,J269-IF('1. Your Debts'!$F$7&gt;0,MIN('1. Your Debts'!$F$7,J269),MIN(MAX(J269*'1. Your Debts'!$D$7,'1. Your Debts'!$E$7),J269)))</f>
        <v>1408.45294533972</v>
      </c>
      <c r="P269" s="15" t="n">
        <f aca="false">MAX(0,K269-IF('1. Your Debts'!$F$8&gt;0,MIN('1. Your Debts'!$F$8,K269),MIN(MAX(K269*'1. Your Debts'!$D$8,'1. Your Debts'!$E$8),K269)))</f>
        <v>1878.33190917969</v>
      </c>
      <c r="Q269" s="15" t="n">
        <f aca="false">MAX(0,L269-IF('1. Your Debts'!$F$9&gt;0,MIN('1. Your Debts'!$F$9,L269),MIN(MAX(L269*'1. Your Debts'!$D$9,'1. Your Debts'!$E$9),L269)))</f>
        <v>6085.65918876939</v>
      </c>
      <c r="R269" s="15" t="n">
        <f aca="false">M269-MIN(M269,MAX(0,G269-SUMPRODUCT(($M$264:$Q$264&lt;M$264)*M269:Q269)))</f>
        <v>0</v>
      </c>
      <c r="S269" s="15" t="n">
        <f aca="false">N269-MIN(N269,MAX(0,G269-SUMPRODUCT(($M$264:$Q$264&lt;N$264)*M269:Q269)))</f>
        <v>3040.76851836484</v>
      </c>
      <c r="T269" s="15" t="n">
        <f aca="false">O269-MIN(O269,MAX(0,G269-SUMPRODUCT(($M$264:$Q$264&lt;O$264)*M269:Q269)))</f>
        <v>1408.45294533972</v>
      </c>
      <c r="U269" s="15" t="n">
        <f aca="false">P269-MIN(P269,MAX(0,G269-SUMPRODUCT(($M$264:$Q$264&lt;P$264)*M269:Q269)))</f>
        <v>1878.33190917969</v>
      </c>
      <c r="V269" s="15" t="n">
        <f aca="false">Q269-MIN(Q269,MAX(0,G269-SUMPRODUCT(($M$264:$Q$264&lt;Q$264)*M269:Q269)))</f>
        <v>6085.65918876939</v>
      </c>
      <c r="W269" s="15" t="n">
        <f aca="false">(R268*'1. Your Debts'!$C$5+S268*'1. Your Debts'!$C$6+T268*'1. Your Debts'!$C$7+U268*'1. Your Debts'!$C$8+V268*'1. Your Debts'!$C$9)/12</f>
        <v>148.185758624417</v>
      </c>
      <c r="X269" s="15" t="n">
        <f aca="false">Y268+W269+D269-Y269</f>
        <v>661.601655315617</v>
      </c>
      <c r="Y269" s="15" t="n">
        <f aca="false">SUM(R269:V269)</f>
        <v>12413.2125616536</v>
      </c>
    </row>
    <row r="270" customFormat="false" ht="15" hidden="false" customHeight="false" outlineLevel="0" collapsed="false">
      <c r="A270" s="10" t="n">
        <v>4</v>
      </c>
      <c r="B270" s="15" t="n">
        <f aca="false">F269</f>
        <v>0</v>
      </c>
      <c r="C270" s="15" t="n">
        <f aca="false">IF(A270=$D$262,MIN(B270,$B$262),0)</f>
        <v>0</v>
      </c>
      <c r="D270" s="15" t="n">
        <f aca="false">IF(A270=$D$262,$B$262-C270,0)</f>
        <v>0</v>
      </c>
      <c r="E270" s="15" t="n">
        <f aca="false">MIN($H$262,MAX(0,$F$262-(B270-C270)),$J$262)</f>
        <v>0</v>
      </c>
      <c r="F270" s="15" t="n">
        <f aca="false">B270-C270+E270</f>
        <v>0</v>
      </c>
      <c r="G270" s="15" t="n">
        <f aca="false">$J$262-E270</f>
        <v>250</v>
      </c>
      <c r="H270" s="15" t="n">
        <f aca="false">R269*(1+'1. Your Debts'!$C$5/12)+IF($L$262=1,D270,0)</f>
        <v>0</v>
      </c>
      <c r="I270" s="15" t="n">
        <f aca="false">S269*(1+'1. Your Debts'!$C$6/12)+IF($L$262=2,D270,0)</f>
        <v>3098.7965175903</v>
      </c>
      <c r="J270" s="15" t="n">
        <f aca="false">T269*(1+'1. Your Debts'!$C$7/12)+IF($L$262=3,D270,0)</f>
        <v>1430.63607922882</v>
      </c>
      <c r="K270" s="15" t="n">
        <f aca="false">U269*(1+'1. Your Debts'!$C$8/12)+IF($L$262=4,D270,0)</f>
        <v>1897.89786656698</v>
      </c>
      <c r="L270" s="15" t="n">
        <f aca="false">V269*(1+'1. Your Debts'!$C$9/12)+IF($L$262=5,D270,0)</f>
        <v>6125.72311176212</v>
      </c>
      <c r="M270" s="15" t="n">
        <f aca="false">MAX(0,H270-IF('1. Your Debts'!$F$5&gt;0,MIN('1. Your Debts'!$F$5,H270),MIN(MAX(H270*'1. Your Debts'!$D$5,'1. Your Debts'!$E$5),H270)))</f>
        <v>0</v>
      </c>
      <c r="N270" s="15" t="n">
        <f aca="false">MAX(0,I270-IF('1. Your Debts'!$F$6&gt;0,MIN('1. Your Debts'!$F$6,I270),MIN(MAX(I270*'1. Your Debts'!$D$6,'1. Your Debts'!$E$6),I270)))</f>
        <v>3021.32660465055</v>
      </c>
      <c r="O270" s="15" t="n">
        <f aca="false">MAX(0,J270-IF('1. Your Debts'!$F$7&gt;0,MIN('1. Your Debts'!$F$7,J270),MIN(MAX(J270*'1. Your Debts'!$D$7,'1. Your Debts'!$E$7),J270)))</f>
        <v>1394.8701772481</v>
      </c>
      <c r="P270" s="15" t="n">
        <f aca="false">MAX(0,K270-IF('1. Your Debts'!$F$8&gt;0,MIN('1. Your Debts'!$F$8,K270),MIN(MAX(K270*'1. Your Debts'!$D$8,'1. Your Debts'!$E$8),K270)))</f>
        <v>1802.89786656698</v>
      </c>
      <c r="Q270" s="15" t="n">
        <f aca="false">MAX(0,L270-IF('1. Your Debts'!$F$9&gt;0,MIN('1. Your Debts'!$F$9,L270),MIN(MAX(L270*'1. Your Debts'!$D$9,'1. Your Debts'!$E$9),L270)))</f>
        <v>5945.72311176212</v>
      </c>
      <c r="R270" s="15" t="n">
        <f aca="false">M270-MIN(M270,MAX(0,G270-SUMPRODUCT(($M$264:$Q$264&lt;M$264)*M270:Q270)))</f>
        <v>0</v>
      </c>
      <c r="S270" s="15" t="n">
        <f aca="false">N270-MIN(N270,MAX(0,G270-SUMPRODUCT(($M$264:$Q$264&lt;N$264)*M270:Q270)))</f>
        <v>2771.32660465055</v>
      </c>
      <c r="T270" s="15" t="n">
        <f aca="false">O270-MIN(O270,MAX(0,G270-SUMPRODUCT(($M$264:$Q$264&lt;O$264)*M270:Q270)))</f>
        <v>1394.8701772481</v>
      </c>
      <c r="U270" s="15" t="n">
        <f aca="false">P270-MIN(P270,MAX(0,G270-SUMPRODUCT(($M$264:$Q$264&lt;P$264)*M270:Q270)))</f>
        <v>1802.89786656698</v>
      </c>
      <c r="V270" s="15" t="n">
        <f aca="false">Q270-MIN(Q270,MAX(0,G270-SUMPRODUCT(($M$264:$Q$264&lt;Q$264)*M270:Q270)))</f>
        <v>5945.72311176212</v>
      </c>
      <c r="W270" s="15" t="n">
        <f aca="false">(R269*'1. Your Debts'!$C$5+S269*'1. Your Debts'!$C$6+T269*'1. Your Debts'!$C$7+U269*'1. Your Debts'!$C$8+V269*'1. Your Debts'!$C$9)/12</f>
        <v>139.841013494583</v>
      </c>
      <c r="X270" s="15" t="n">
        <f aca="false">Y269+W270+D270-Y270</f>
        <v>638.235814920479</v>
      </c>
      <c r="Y270" s="15" t="n">
        <f aca="false">SUM(R270:V270)</f>
        <v>11914.8177602277</v>
      </c>
    </row>
    <row r="271" customFormat="false" ht="15" hidden="false" customHeight="false" outlineLevel="0" collapsed="false">
      <c r="A271" s="10" t="n">
        <v>5</v>
      </c>
      <c r="B271" s="15" t="n">
        <f aca="false">F270</f>
        <v>0</v>
      </c>
      <c r="C271" s="15" t="n">
        <f aca="false">IF(A271=$D$262,MIN(B271,$B$262),0)</f>
        <v>0</v>
      </c>
      <c r="D271" s="15" t="n">
        <f aca="false">IF(A271=$D$262,$B$262-C271,0)</f>
        <v>0</v>
      </c>
      <c r="E271" s="15" t="n">
        <f aca="false">MIN($H$262,MAX(0,$F$262-(B271-C271)),$J$262)</f>
        <v>0</v>
      </c>
      <c r="F271" s="15" t="n">
        <f aca="false">B271-C271+E271</f>
        <v>0</v>
      </c>
      <c r="G271" s="15" t="n">
        <f aca="false">$J$262-E271</f>
        <v>250</v>
      </c>
      <c r="H271" s="15" t="n">
        <f aca="false">R270*(1+'1. Your Debts'!$C$5/12)+IF($L$262=1,D271,0)</f>
        <v>0</v>
      </c>
      <c r="I271" s="15" t="n">
        <f aca="false">S270*(1+'1. Your Debts'!$C$6/12)+IF($L$262=2,D271,0)</f>
        <v>2824.21275402263</v>
      </c>
      <c r="J271" s="15" t="n">
        <f aca="false">T270*(1+'1. Your Debts'!$C$7/12)+IF($L$262=3,D271,0)</f>
        <v>1416.83938253976</v>
      </c>
      <c r="K271" s="15" t="n">
        <f aca="false">U270*(1+'1. Your Debts'!$C$8/12)+IF($L$262=4,D271,0)</f>
        <v>1821.67805267705</v>
      </c>
      <c r="L271" s="15" t="n">
        <f aca="false">V270*(1+'1. Your Debts'!$C$9/12)+IF($L$262=5,D271,0)</f>
        <v>5984.86578891455</v>
      </c>
      <c r="M271" s="15" t="n">
        <f aca="false">MAX(0,H271-IF('1. Your Debts'!$F$5&gt;0,MIN('1. Your Debts'!$F$5,H271),MIN(MAX(H271*'1. Your Debts'!$D$5,'1. Your Debts'!$E$5),H271)))</f>
        <v>0</v>
      </c>
      <c r="N271" s="15" t="n">
        <f aca="false">MAX(0,I271-IF('1. Your Debts'!$F$6&gt;0,MIN('1. Your Debts'!$F$6,I271),MIN(MAX(I271*'1. Your Debts'!$D$6,'1. Your Debts'!$E$6),I271)))</f>
        <v>2753.60743517206</v>
      </c>
      <c r="O271" s="15" t="n">
        <f aca="false">MAX(0,J271-IF('1. Your Debts'!$F$7&gt;0,MIN('1. Your Debts'!$F$7,J271),MIN(MAX(J271*'1. Your Debts'!$D$7,'1. Your Debts'!$E$7),J271)))</f>
        <v>1381.41839797626</v>
      </c>
      <c r="P271" s="15" t="n">
        <f aca="false">MAX(0,K271-IF('1. Your Debts'!$F$8&gt;0,MIN('1. Your Debts'!$F$8,K271),MIN(MAX(K271*'1. Your Debts'!$D$8,'1. Your Debts'!$E$8),K271)))</f>
        <v>1726.67805267705</v>
      </c>
      <c r="Q271" s="15" t="n">
        <f aca="false">MAX(0,L271-IF('1. Your Debts'!$F$9&gt;0,MIN('1. Your Debts'!$F$9,L271),MIN(MAX(L271*'1. Your Debts'!$D$9,'1. Your Debts'!$E$9),L271)))</f>
        <v>5804.86578891455</v>
      </c>
      <c r="R271" s="15" t="n">
        <f aca="false">M271-MIN(M271,MAX(0,G271-SUMPRODUCT(($M$264:$Q$264&lt;M$264)*M271:Q271)))</f>
        <v>0</v>
      </c>
      <c r="S271" s="15" t="n">
        <f aca="false">N271-MIN(N271,MAX(0,G271-SUMPRODUCT(($M$264:$Q$264&lt;N$264)*M271:Q271)))</f>
        <v>2503.60743517206</v>
      </c>
      <c r="T271" s="15" t="n">
        <f aca="false">O271-MIN(O271,MAX(0,G271-SUMPRODUCT(($M$264:$Q$264&lt;O$264)*M271:Q271)))</f>
        <v>1381.41839797626</v>
      </c>
      <c r="U271" s="15" t="n">
        <f aca="false">P271-MIN(P271,MAX(0,G271-SUMPRODUCT(($M$264:$Q$264&lt;P$264)*M271:Q271)))</f>
        <v>1726.67805267705</v>
      </c>
      <c r="V271" s="15" t="n">
        <f aca="false">Q271-MIN(Q271,MAX(0,G271-SUMPRODUCT(($M$264:$Q$264&lt;Q$264)*M271:Q271)))</f>
        <v>5804.86578891455</v>
      </c>
      <c r="W271" s="15" t="n">
        <f aca="false">(R270*'1. Your Debts'!$C$5+S270*'1. Your Debts'!$C$6+T270*'1. Your Debts'!$C$7+U270*'1. Your Debts'!$C$8+V270*'1. Your Debts'!$C$9)/12</f>
        <v>132.778217926245</v>
      </c>
      <c r="X271" s="15" t="n">
        <f aca="false">Y270+W271+D271-Y271</f>
        <v>631.026303414057</v>
      </c>
      <c r="Y271" s="15" t="n">
        <f aca="false">SUM(R271:V271)</f>
        <v>11416.5696747399</v>
      </c>
    </row>
    <row r="272" customFormat="false" ht="15" hidden="false" customHeight="false" outlineLevel="0" collapsed="false">
      <c r="A272" s="10" t="n">
        <v>6</v>
      </c>
      <c r="B272" s="15" t="n">
        <f aca="false">F271</f>
        <v>0</v>
      </c>
      <c r="C272" s="15" t="n">
        <f aca="false">IF(A272=$D$262,MIN(B272,$B$262),0)</f>
        <v>0</v>
      </c>
      <c r="D272" s="15" t="n">
        <f aca="false">IF(A272=$D$262,$B$262-C272,0)</f>
        <v>0</v>
      </c>
      <c r="E272" s="15" t="n">
        <f aca="false">MIN($H$262,MAX(0,$F$262-(B272-C272)),$J$262)</f>
        <v>0</v>
      </c>
      <c r="F272" s="15" t="n">
        <f aca="false">B272-C272+E272</f>
        <v>0</v>
      </c>
      <c r="G272" s="15" t="n">
        <f aca="false">$J$262-E272</f>
        <v>250</v>
      </c>
      <c r="H272" s="15" t="n">
        <f aca="false">R271*(1+'1. Your Debts'!$C$5/12)+IF($L$262=1,D272,0)</f>
        <v>0</v>
      </c>
      <c r="I272" s="15" t="n">
        <f aca="false">S271*(1+'1. Your Debts'!$C$6/12)+IF($L$262=2,D272,0)</f>
        <v>2551.38461039326</v>
      </c>
      <c r="J272" s="15" t="n">
        <f aca="false">T271*(1+'1. Your Debts'!$C$7/12)+IF($L$262=3,D272,0)</f>
        <v>1403.17573774439</v>
      </c>
      <c r="K272" s="15" t="n">
        <f aca="false">U271*(1+'1. Your Debts'!$C$8/12)+IF($L$262=4,D272,0)</f>
        <v>1744.66428239244</v>
      </c>
      <c r="L272" s="15" t="n">
        <f aca="false">V271*(1+'1. Your Debts'!$C$9/12)+IF($L$262=5,D272,0)</f>
        <v>5843.08115535824</v>
      </c>
      <c r="M272" s="15" t="n">
        <f aca="false">MAX(0,H272-IF('1. Your Debts'!$F$5&gt;0,MIN('1. Your Debts'!$F$5,H272),MIN(MAX(H272*'1. Your Debts'!$D$5,'1. Your Debts'!$E$5),H272)))</f>
        <v>0</v>
      </c>
      <c r="N272" s="15" t="n">
        <f aca="false">MAX(0,I272-IF('1. Your Debts'!$F$6&gt;0,MIN('1. Your Debts'!$F$6,I272),MIN(MAX(I272*'1. Your Debts'!$D$6,'1. Your Debts'!$E$6),I272)))</f>
        <v>2487.59999513343</v>
      </c>
      <c r="O272" s="15" t="n">
        <f aca="false">MAX(0,J272-IF('1. Your Debts'!$F$7&gt;0,MIN('1. Your Debts'!$F$7,J272),MIN(MAX(J272*'1. Your Debts'!$D$7,'1. Your Debts'!$E$7),J272)))</f>
        <v>1368.09634430078</v>
      </c>
      <c r="P272" s="15" t="n">
        <f aca="false">MAX(0,K272-IF('1. Your Debts'!$F$8&gt;0,MIN('1. Your Debts'!$F$8,K272),MIN(MAX(K272*'1. Your Debts'!$D$8,'1. Your Debts'!$E$8),K272)))</f>
        <v>1649.66428239244</v>
      </c>
      <c r="Q272" s="15" t="n">
        <f aca="false">MAX(0,L272-IF('1. Your Debts'!$F$9&gt;0,MIN('1. Your Debts'!$F$9,L272),MIN(MAX(L272*'1. Your Debts'!$D$9,'1. Your Debts'!$E$9),L272)))</f>
        <v>5663.08115535824</v>
      </c>
      <c r="R272" s="15" t="n">
        <f aca="false">M272-MIN(M272,MAX(0,G272-SUMPRODUCT(($M$264:$Q$264&lt;M$264)*M272:Q272)))</f>
        <v>0</v>
      </c>
      <c r="S272" s="15" t="n">
        <f aca="false">N272-MIN(N272,MAX(0,G272-SUMPRODUCT(($M$264:$Q$264&lt;N$264)*M272:Q272)))</f>
        <v>2237.59999513343</v>
      </c>
      <c r="T272" s="15" t="n">
        <f aca="false">O272-MIN(O272,MAX(0,G272-SUMPRODUCT(($M$264:$Q$264&lt;O$264)*M272:Q272)))</f>
        <v>1368.09634430078</v>
      </c>
      <c r="U272" s="15" t="n">
        <f aca="false">P272-MIN(P272,MAX(0,G272-SUMPRODUCT(($M$264:$Q$264&lt;P$264)*M272:Q272)))</f>
        <v>1649.66428239244</v>
      </c>
      <c r="V272" s="15" t="n">
        <f aca="false">Q272-MIN(Q272,MAX(0,G272-SUMPRODUCT(($M$264:$Q$264&lt;Q$264)*M272:Q272)))</f>
        <v>5663.08115535824</v>
      </c>
      <c r="W272" s="15" t="n">
        <f aca="false">(R271*'1. Your Debts'!$C$5+S271*'1. Your Debts'!$C$6+T271*'1. Your Debts'!$C$7+U271*'1. Your Debts'!$C$8+V271*'1. Your Debts'!$C$9)/12</f>
        <v>125.7361111484</v>
      </c>
      <c r="X272" s="15" t="n">
        <f aca="false">Y271+W272+D272-Y272</f>
        <v>623.864008703442</v>
      </c>
      <c r="Y272" s="15" t="n">
        <f aca="false">SUM(R272:V272)</f>
        <v>10918.4417771849</v>
      </c>
    </row>
    <row r="273" customFormat="false" ht="15" hidden="false" customHeight="false" outlineLevel="0" collapsed="false">
      <c r="A273" s="10" t="n">
        <v>7</v>
      </c>
      <c r="B273" s="15" t="n">
        <f aca="false">F272</f>
        <v>0</v>
      </c>
      <c r="C273" s="15" t="n">
        <f aca="false">IF(A273=$D$262,MIN(B273,$B$262),0)</f>
        <v>0</v>
      </c>
      <c r="D273" s="15" t="n">
        <f aca="false">IF(A273=$D$262,$B$262-C273,0)</f>
        <v>0</v>
      </c>
      <c r="E273" s="15" t="n">
        <f aca="false">MIN($H$262,MAX(0,$F$262-(B273-C273)),$J$262)</f>
        <v>0</v>
      </c>
      <c r="F273" s="15" t="n">
        <f aca="false">B273-C273+E273</f>
        <v>0</v>
      </c>
      <c r="G273" s="15" t="n">
        <f aca="false">$J$262-E273</f>
        <v>250</v>
      </c>
      <c r="H273" s="15" t="n">
        <f aca="false">R272*(1+'1. Your Debts'!$C$5/12)+IF($L$262=1,D273,0)</f>
        <v>0</v>
      </c>
      <c r="I273" s="15" t="n">
        <f aca="false">S272*(1+'1. Your Debts'!$C$6/12)+IF($L$262=2,D273,0)</f>
        <v>2280.30086170723</v>
      </c>
      <c r="J273" s="15" t="n">
        <f aca="false">T272*(1+'1. Your Debts'!$C$7/12)+IF($L$262=3,D273,0)</f>
        <v>1389.64386172352</v>
      </c>
      <c r="K273" s="15" t="n">
        <f aca="false">U272*(1+'1. Your Debts'!$C$8/12)+IF($L$262=4,D273,0)</f>
        <v>1666.84828533402</v>
      </c>
      <c r="L273" s="15" t="n">
        <f aca="false">V272*(1+'1. Your Debts'!$C$9/12)+IF($L$262=5,D273,0)</f>
        <v>5700.36310629768</v>
      </c>
      <c r="M273" s="15" t="n">
        <f aca="false">MAX(0,H273-IF('1. Your Debts'!$F$5&gt;0,MIN('1. Your Debts'!$F$5,H273),MIN(MAX(H273*'1. Your Debts'!$D$5,'1. Your Debts'!$E$5),H273)))</f>
        <v>0</v>
      </c>
      <c r="N273" s="15" t="n">
        <f aca="false">MAX(0,I273-IF('1. Your Debts'!$F$6&gt;0,MIN('1. Your Debts'!$F$6,I273),MIN(MAX(I273*'1. Your Debts'!$D$6,'1. Your Debts'!$E$6),I273)))</f>
        <v>2223.29334016455</v>
      </c>
      <c r="O273" s="15" t="n">
        <f aca="false">MAX(0,J273-IF('1. Your Debts'!$F$7&gt;0,MIN('1. Your Debts'!$F$7,J273),MIN(MAX(J273*'1. Your Debts'!$D$7,'1. Your Debts'!$E$7),J273)))</f>
        <v>1354.90276518043</v>
      </c>
      <c r="P273" s="15" t="n">
        <f aca="false">MAX(0,K273-IF('1. Your Debts'!$F$8&gt;0,MIN('1. Your Debts'!$F$8,K273),MIN(MAX(K273*'1. Your Debts'!$D$8,'1. Your Debts'!$E$8),K273)))</f>
        <v>1571.84828533402</v>
      </c>
      <c r="Q273" s="15" t="n">
        <f aca="false">MAX(0,L273-IF('1. Your Debts'!$F$9&gt;0,MIN('1. Your Debts'!$F$9,L273),MIN(MAX(L273*'1. Your Debts'!$D$9,'1. Your Debts'!$E$9),L273)))</f>
        <v>5520.36310629768</v>
      </c>
      <c r="R273" s="15" t="n">
        <f aca="false">M273-MIN(M273,MAX(0,G273-SUMPRODUCT(($M$264:$Q$264&lt;M$264)*M273:Q273)))</f>
        <v>0</v>
      </c>
      <c r="S273" s="15" t="n">
        <f aca="false">N273-MIN(N273,MAX(0,G273-SUMPRODUCT(($M$264:$Q$264&lt;N$264)*M273:Q273)))</f>
        <v>1973.29334016455</v>
      </c>
      <c r="T273" s="15" t="n">
        <f aca="false">O273-MIN(O273,MAX(0,G273-SUMPRODUCT(($M$264:$Q$264&lt;O$264)*M273:Q273)))</f>
        <v>1354.90276518043</v>
      </c>
      <c r="U273" s="15" t="n">
        <f aca="false">P273-MIN(P273,MAX(0,G273-SUMPRODUCT(($M$264:$Q$264&lt;P$264)*M273:Q273)))</f>
        <v>1571.84828533402</v>
      </c>
      <c r="V273" s="15" t="n">
        <f aca="false">Q273-MIN(Q273,MAX(0,G273-SUMPRODUCT(($M$264:$Q$264&lt;Q$264)*M273:Q273)))</f>
        <v>5520.36310629768</v>
      </c>
      <c r="W273" s="15" t="n">
        <f aca="false">(R272*'1. Your Debts'!$C$5+S272*'1. Your Debts'!$C$6+T272*'1. Your Debts'!$C$7+U272*'1. Your Debts'!$C$8+V272*'1. Your Debts'!$C$9)/12</f>
        <v>118.714337877563</v>
      </c>
      <c r="X273" s="15" t="n">
        <f aca="false">Y272+W273+D273-Y273</f>
        <v>616.748618085769</v>
      </c>
      <c r="Y273" s="15" t="n">
        <f aca="false">SUM(R273:V273)</f>
        <v>10420.4074969767</v>
      </c>
    </row>
    <row r="274" customFormat="false" ht="15" hidden="false" customHeight="false" outlineLevel="0" collapsed="false">
      <c r="A274" s="10" t="n">
        <v>8</v>
      </c>
      <c r="B274" s="15" t="n">
        <f aca="false">F273</f>
        <v>0</v>
      </c>
      <c r="C274" s="15" t="n">
        <f aca="false">IF(A274=$D$262,MIN(B274,$B$262),0)</f>
        <v>0</v>
      </c>
      <c r="D274" s="15" t="n">
        <f aca="false">IF(A274=$D$262,$B$262-C274,0)</f>
        <v>0</v>
      </c>
      <c r="E274" s="15" t="n">
        <f aca="false">MIN($H$262,MAX(0,$F$262-(B274-C274)),$J$262)</f>
        <v>0</v>
      </c>
      <c r="F274" s="15" t="n">
        <f aca="false">B274-C274+E274</f>
        <v>0</v>
      </c>
      <c r="G274" s="15" t="n">
        <f aca="false">$J$262-E274</f>
        <v>250</v>
      </c>
      <c r="H274" s="15" t="n">
        <f aca="false">R273*(1+'1. Your Debts'!$C$5/12)+IF($L$262=1,D274,0)</f>
        <v>0</v>
      </c>
      <c r="I274" s="15" t="n">
        <f aca="false">S273*(1+'1. Your Debts'!$C$6/12)+IF($L$262=2,D274,0)</f>
        <v>2010.95035473935</v>
      </c>
      <c r="J274" s="15" t="n">
        <f aca="false">T273*(1+'1. Your Debts'!$C$7/12)+IF($L$262=3,D274,0)</f>
        <v>1376.24248373202</v>
      </c>
      <c r="K274" s="15" t="n">
        <f aca="false">U273*(1+'1. Your Debts'!$C$8/12)+IF($L$262=4,D274,0)</f>
        <v>1588.22170497292</v>
      </c>
      <c r="L274" s="15" t="n">
        <f aca="false">V273*(1+'1. Your Debts'!$C$9/12)+IF($L$262=5,D274,0)</f>
        <v>5556.70549674748</v>
      </c>
      <c r="M274" s="15" t="n">
        <f aca="false">MAX(0,H274-IF('1. Your Debts'!$F$5&gt;0,MIN('1. Your Debts'!$F$5,H274),MIN(MAX(H274*'1. Your Debts'!$D$5,'1. Your Debts'!$E$5),H274)))</f>
        <v>0</v>
      </c>
      <c r="N274" s="15" t="n">
        <f aca="false">MAX(0,I274-IF('1. Your Debts'!$F$6&gt;0,MIN('1. Your Debts'!$F$6,I274),MIN(MAX(I274*'1. Your Debts'!$D$6,'1. Your Debts'!$E$6),I274)))</f>
        <v>1960.67659587087</v>
      </c>
      <c r="O274" s="15" t="n">
        <f aca="false">MAX(0,J274-IF('1. Your Debts'!$F$7&gt;0,MIN('1. Your Debts'!$F$7,J274),MIN(MAX(J274*'1. Your Debts'!$D$7,'1. Your Debts'!$E$7),J274)))</f>
        <v>1341.83642163872</v>
      </c>
      <c r="P274" s="15" t="n">
        <f aca="false">MAX(0,K274-IF('1. Your Debts'!$F$8&gt;0,MIN('1. Your Debts'!$F$8,K274),MIN(MAX(K274*'1. Your Debts'!$D$8,'1. Your Debts'!$E$8),K274)))</f>
        <v>1493.22170497292</v>
      </c>
      <c r="Q274" s="15" t="n">
        <f aca="false">MAX(0,L274-IF('1. Your Debts'!$F$9&gt;0,MIN('1. Your Debts'!$F$9,L274),MIN(MAX(L274*'1. Your Debts'!$D$9,'1. Your Debts'!$E$9),L274)))</f>
        <v>5376.70549674748</v>
      </c>
      <c r="R274" s="15" t="n">
        <f aca="false">M274-MIN(M274,MAX(0,G274-SUMPRODUCT(($M$264:$Q$264&lt;M$264)*M274:Q274)))</f>
        <v>0</v>
      </c>
      <c r="S274" s="15" t="n">
        <f aca="false">N274-MIN(N274,MAX(0,G274-SUMPRODUCT(($M$264:$Q$264&lt;N$264)*M274:Q274)))</f>
        <v>1710.67659587087</v>
      </c>
      <c r="T274" s="15" t="n">
        <f aca="false">O274-MIN(O274,MAX(0,G274-SUMPRODUCT(($M$264:$Q$264&lt;O$264)*M274:Q274)))</f>
        <v>1341.83642163872</v>
      </c>
      <c r="U274" s="15" t="n">
        <f aca="false">P274-MIN(P274,MAX(0,G274-SUMPRODUCT(($M$264:$Q$264&lt;P$264)*M274:Q274)))</f>
        <v>1493.22170497292</v>
      </c>
      <c r="V274" s="15" t="n">
        <f aca="false">Q274-MIN(Q274,MAX(0,G274-SUMPRODUCT(($M$264:$Q$264&lt;Q$264)*M274:Q274)))</f>
        <v>5376.70549674748</v>
      </c>
      <c r="W274" s="15" t="n">
        <f aca="false">(R273*'1. Your Debts'!$C$5+S273*'1. Your Debts'!$C$6+T273*'1. Your Debts'!$C$7+U273*'1. Your Debts'!$C$8+V273*'1. Your Debts'!$C$9)/12</f>
        <v>111.712543215088</v>
      </c>
      <c r="X274" s="15" t="n">
        <f aca="false">Y273+W274+D274-Y274</f>
        <v>609.679820961786</v>
      </c>
      <c r="Y274" s="15" t="n">
        <f aca="false">SUM(R274:V274)</f>
        <v>9922.44021922998</v>
      </c>
    </row>
    <row r="275" customFormat="false" ht="15" hidden="false" customHeight="false" outlineLevel="0" collapsed="false">
      <c r="A275" s="10" t="n">
        <v>9</v>
      </c>
      <c r="B275" s="15" t="n">
        <f aca="false">F274</f>
        <v>0</v>
      </c>
      <c r="C275" s="15" t="n">
        <f aca="false">IF(A275=$D$262,MIN(B275,$B$262),0)</f>
        <v>0</v>
      </c>
      <c r="D275" s="15" t="n">
        <f aca="false">IF(A275=$D$262,$B$262-C275,0)</f>
        <v>0</v>
      </c>
      <c r="E275" s="15" t="n">
        <f aca="false">MIN($H$262,MAX(0,$F$262-(B275-C275)),$J$262)</f>
        <v>0</v>
      </c>
      <c r="F275" s="15" t="n">
        <f aca="false">B275-C275+E275</f>
        <v>0</v>
      </c>
      <c r="G275" s="15" t="n">
        <f aca="false">$J$262-E275</f>
        <v>250</v>
      </c>
      <c r="H275" s="15" t="n">
        <f aca="false">R274*(1+'1. Your Debts'!$C$5/12)+IF($L$262=1,D275,0)</f>
        <v>0</v>
      </c>
      <c r="I275" s="15" t="n">
        <f aca="false">S274*(1+'1. Your Debts'!$C$6/12)+IF($L$262=2,D275,0)</f>
        <v>1743.3220075754</v>
      </c>
      <c r="J275" s="15" t="n">
        <f aca="false">T274*(1+'1. Your Debts'!$C$7/12)+IF($L$262=3,D275,0)</f>
        <v>1362.97034527953</v>
      </c>
      <c r="K275" s="15" t="n">
        <f aca="false">U274*(1+'1. Your Debts'!$C$8/12)+IF($L$262=4,D275,0)</f>
        <v>1508.77609773305</v>
      </c>
      <c r="L275" s="15" t="n">
        <f aca="false">V274*(1+'1. Your Debts'!$C$9/12)+IF($L$262=5,D275,0)</f>
        <v>5412.10214126773</v>
      </c>
      <c r="M275" s="15" t="n">
        <f aca="false">MAX(0,H275-IF('1. Your Debts'!$F$5&gt;0,MIN('1. Your Debts'!$F$5,H275),MIN(MAX(H275*'1. Your Debts'!$D$5,'1. Your Debts'!$E$5),H275)))</f>
        <v>0</v>
      </c>
      <c r="N275" s="15" t="n">
        <f aca="false">MAX(0,I275-IF('1. Your Debts'!$F$6&gt;0,MIN('1. Your Debts'!$F$6,I275),MIN(MAX(I275*'1. Your Debts'!$D$6,'1. Your Debts'!$E$6),I275)))</f>
        <v>1699.73895738602</v>
      </c>
      <c r="O275" s="15" t="n">
        <f aca="false">MAX(0,J275-IF('1. Your Debts'!$F$7&gt;0,MIN('1. Your Debts'!$F$7,J275),MIN(MAX(J275*'1. Your Debts'!$D$7,'1. Your Debts'!$E$7),J275)))</f>
        <v>1328.89608664754</v>
      </c>
      <c r="P275" s="15" t="n">
        <f aca="false">MAX(0,K275-IF('1. Your Debts'!$F$8&gt;0,MIN('1. Your Debts'!$F$8,K275),MIN(MAX(K275*'1. Your Debts'!$D$8,'1. Your Debts'!$E$8),K275)))</f>
        <v>1413.77609773305</v>
      </c>
      <c r="Q275" s="15" t="n">
        <f aca="false">MAX(0,L275-IF('1. Your Debts'!$F$9&gt;0,MIN('1. Your Debts'!$F$9,L275),MIN(MAX(L275*'1. Your Debts'!$D$9,'1. Your Debts'!$E$9),L275)))</f>
        <v>5232.10214126773</v>
      </c>
      <c r="R275" s="15" t="n">
        <f aca="false">M275-MIN(M275,MAX(0,G275-SUMPRODUCT(($M$264:$Q$264&lt;M$264)*M275:Q275)))</f>
        <v>0</v>
      </c>
      <c r="S275" s="15" t="n">
        <f aca="false">N275-MIN(N275,MAX(0,G275-SUMPRODUCT(($M$264:$Q$264&lt;N$264)*M275:Q275)))</f>
        <v>1449.73895738602</v>
      </c>
      <c r="T275" s="15" t="n">
        <f aca="false">O275-MIN(O275,MAX(0,G275-SUMPRODUCT(($M$264:$Q$264&lt;O$264)*M275:Q275)))</f>
        <v>1328.89608664754</v>
      </c>
      <c r="U275" s="15" t="n">
        <f aca="false">P275-MIN(P275,MAX(0,G275-SUMPRODUCT(($M$264:$Q$264&lt;P$264)*M275:Q275)))</f>
        <v>1413.77609773305</v>
      </c>
      <c r="V275" s="15" t="n">
        <f aca="false">Q275-MIN(Q275,MAX(0,G275-SUMPRODUCT(($M$264:$Q$264&lt;Q$264)*M275:Q275)))</f>
        <v>5232.10214126773</v>
      </c>
      <c r="W275" s="15" t="n">
        <f aca="false">(R274*'1. Your Debts'!$C$5+S274*'1. Your Debts'!$C$6+T274*'1. Your Debts'!$C$7+U274*'1. Your Debts'!$C$8+V274*'1. Your Debts'!$C$9)/12</f>
        <v>104.730372625734</v>
      </c>
      <c r="X275" s="15" t="n">
        <f aca="false">Y274+W275+D275-Y275</f>
        <v>602.657308821374</v>
      </c>
      <c r="Y275" s="15" t="n">
        <f aca="false">SUM(R275:V275)</f>
        <v>9424.51328303434</v>
      </c>
    </row>
    <row r="276" customFormat="false" ht="15" hidden="false" customHeight="false" outlineLevel="0" collapsed="false">
      <c r="A276" s="10" t="n">
        <v>10</v>
      </c>
      <c r="B276" s="15" t="n">
        <f aca="false">F275</f>
        <v>0</v>
      </c>
      <c r="C276" s="15" t="n">
        <f aca="false">IF(A276=$D$262,MIN(B276,$B$262),0)</f>
        <v>0</v>
      </c>
      <c r="D276" s="15" t="n">
        <f aca="false">IF(A276=$D$262,$B$262-C276,0)</f>
        <v>0</v>
      </c>
      <c r="E276" s="15" t="n">
        <f aca="false">MIN($H$262,MAX(0,$F$262-(B276-C276)),$J$262)</f>
        <v>0</v>
      </c>
      <c r="F276" s="15" t="n">
        <f aca="false">B276-C276+E276</f>
        <v>0</v>
      </c>
      <c r="G276" s="15" t="n">
        <f aca="false">$J$262-E276</f>
        <v>250</v>
      </c>
      <c r="H276" s="15" t="n">
        <f aca="false">R275*(1+'1. Your Debts'!$C$5/12)+IF($L$262=1,D276,0)</f>
        <v>0</v>
      </c>
      <c r="I276" s="15" t="n">
        <f aca="false">S275*(1+'1. Your Debts'!$C$6/12)+IF($L$262=2,D276,0)</f>
        <v>1477.40480915614</v>
      </c>
      <c r="J276" s="15" t="n">
        <f aca="false">T275*(1+'1. Your Debts'!$C$7/12)+IF($L$262=3,D276,0)</f>
        <v>1349.82620001224</v>
      </c>
      <c r="K276" s="15" t="n">
        <f aca="false">U275*(1+'1. Your Debts'!$C$8/12)+IF($L$262=4,D276,0)</f>
        <v>1428.50293208444</v>
      </c>
      <c r="L276" s="15" t="n">
        <f aca="false">V275*(1+'1. Your Debts'!$C$9/12)+IF($L$262=5,D276,0)</f>
        <v>5266.54681369774</v>
      </c>
      <c r="M276" s="15" t="n">
        <f aca="false">MAX(0,H276-IF('1. Your Debts'!$F$5&gt;0,MIN('1. Your Debts'!$F$5,H276),MIN(MAX(H276*'1. Your Debts'!$D$5,'1. Your Debts'!$E$5),H276)))</f>
        <v>0</v>
      </c>
      <c r="N276" s="15" t="n">
        <f aca="false">MAX(0,I276-IF('1. Your Debts'!$F$6&gt;0,MIN('1. Your Debts'!$F$6,I276),MIN(MAX(I276*'1. Your Debts'!$D$6,'1. Your Debts'!$E$6),I276)))</f>
        <v>1440.46968892723</v>
      </c>
      <c r="O276" s="15" t="n">
        <f aca="false">MAX(0,J276-IF('1. Your Debts'!$F$7&gt;0,MIN('1. Your Debts'!$F$7,J276),MIN(MAX(J276*'1. Your Debts'!$D$7,'1. Your Debts'!$E$7),J276)))</f>
        <v>1316.08054501193</v>
      </c>
      <c r="P276" s="15" t="n">
        <f aca="false">MAX(0,K276-IF('1. Your Debts'!$F$8&gt;0,MIN('1. Your Debts'!$F$8,K276),MIN(MAX(K276*'1. Your Debts'!$D$8,'1. Your Debts'!$E$8),K276)))</f>
        <v>1333.50293208444</v>
      </c>
      <c r="Q276" s="15" t="n">
        <f aca="false">MAX(0,L276-IF('1. Your Debts'!$F$9&gt;0,MIN('1. Your Debts'!$F$9,L276),MIN(MAX(L276*'1. Your Debts'!$D$9,'1. Your Debts'!$E$9),L276)))</f>
        <v>5086.54681369774</v>
      </c>
      <c r="R276" s="15" t="n">
        <f aca="false">M276-MIN(M276,MAX(0,G276-SUMPRODUCT(($M$264:$Q$264&lt;M$264)*M276:Q276)))</f>
        <v>0</v>
      </c>
      <c r="S276" s="15" t="n">
        <f aca="false">N276-MIN(N276,MAX(0,G276-SUMPRODUCT(($M$264:$Q$264&lt;N$264)*M276:Q276)))</f>
        <v>1190.46968892723</v>
      </c>
      <c r="T276" s="15" t="n">
        <f aca="false">O276-MIN(O276,MAX(0,G276-SUMPRODUCT(($M$264:$Q$264&lt;O$264)*M276:Q276)))</f>
        <v>1316.08054501193</v>
      </c>
      <c r="U276" s="15" t="n">
        <f aca="false">P276-MIN(P276,MAX(0,G276-SUMPRODUCT(($M$264:$Q$264&lt;P$264)*M276:Q276)))</f>
        <v>1333.50293208444</v>
      </c>
      <c r="V276" s="15" t="n">
        <f aca="false">Q276-MIN(Q276,MAX(0,G276-SUMPRODUCT(($M$264:$Q$264&lt;Q$264)*M276:Q276)))</f>
        <v>5086.54681369774</v>
      </c>
      <c r="W276" s="15" t="n">
        <f aca="false">(R275*'1. Your Debts'!$C$5+S275*'1. Your Debts'!$C$6+T275*'1. Your Debts'!$C$7+U275*'1. Your Debts'!$C$8+V275*'1. Your Debts'!$C$9)/12</f>
        <v>97.7674719162138</v>
      </c>
      <c r="X276" s="15" t="n">
        <f aca="false">Y275+W276+D276-Y276</f>
        <v>595.680775229208</v>
      </c>
      <c r="Y276" s="15" t="n">
        <f aca="false">SUM(R276:V276)</f>
        <v>8926.59997972135</v>
      </c>
    </row>
    <row r="277" customFormat="false" ht="15" hidden="false" customHeight="false" outlineLevel="0" collapsed="false">
      <c r="A277" s="10" t="n">
        <v>11</v>
      </c>
      <c r="B277" s="15" t="n">
        <f aca="false">F276</f>
        <v>0</v>
      </c>
      <c r="C277" s="15" t="n">
        <f aca="false">IF(A277=$D$262,MIN(B277,$B$262),0)</f>
        <v>0</v>
      </c>
      <c r="D277" s="15" t="n">
        <f aca="false">IF(A277=$D$262,$B$262-C277,0)</f>
        <v>0</v>
      </c>
      <c r="E277" s="15" t="n">
        <f aca="false">MIN($H$262,MAX(0,$F$262-(B277-C277)),$J$262)</f>
        <v>0</v>
      </c>
      <c r="F277" s="15" t="n">
        <f aca="false">B277-C277+E277</f>
        <v>0</v>
      </c>
      <c r="G277" s="15" t="n">
        <f aca="false">$J$262-E277</f>
        <v>250</v>
      </c>
      <c r="H277" s="15" t="n">
        <f aca="false">R276*(1+'1. Your Debts'!$C$5/12)+IF($L$262=1,D277,0)</f>
        <v>0</v>
      </c>
      <c r="I277" s="15" t="n">
        <f aca="false">S276*(1+'1. Your Debts'!$C$6/12)+IF($L$262=2,D277,0)</f>
        <v>1213.18781882426</v>
      </c>
      <c r="J277" s="15" t="n">
        <f aca="false">T276*(1+'1. Your Debts'!$C$7/12)+IF($L$262=3,D277,0)</f>
        <v>1336.80881359587</v>
      </c>
      <c r="K277" s="15" t="n">
        <f aca="false">U276*(1+'1. Your Debts'!$C$8/12)+IF($L$262=4,D277,0)</f>
        <v>1347.39358762699</v>
      </c>
      <c r="L277" s="15" t="n">
        <f aca="false">V276*(1+'1. Your Debts'!$C$9/12)+IF($L$262=5,D277,0)</f>
        <v>5120.03324688792</v>
      </c>
      <c r="M277" s="15" t="n">
        <f aca="false">MAX(0,H277-IF('1. Your Debts'!$F$5&gt;0,MIN('1. Your Debts'!$F$5,H277),MIN(MAX(H277*'1. Your Debts'!$D$5,'1. Your Debts'!$E$5),H277)))</f>
        <v>0</v>
      </c>
      <c r="N277" s="15" t="n">
        <f aca="false">MAX(0,I277-IF('1. Your Debts'!$F$6&gt;0,MIN('1. Your Debts'!$F$6,I277),MIN(MAX(I277*'1. Your Debts'!$D$6,'1. Your Debts'!$E$6),I277)))</f>
        <v>1182.85812335365</v>
      </c>
      <c r="O277" s="15" t="n">
        <f aca="false">MAX(0,J277-IF('1. Your Debts'!$F$7&gt;0,MIN('1. Your Debts'!$F$7,J277),MIN(MAX(J277*'1. Your Debts'!$D$7,'1. Your Debts'!$E$7),J277)))</f>
        <v>1303.38859325598</v>
      </c>
      <c r="P277" s="15" t="n">
        <f aca="false">MAX(0,K277-IF('1. Your Debts'!$F$8&gt;0,MIN('1. Your Debts'!$F$8,K277),MIN(MAX(K277*'1. Your Debts'!$D$8,'1. Your Debts'!$E$8),K277)))</f>
        <v>1252.39358762699</v>
      </c>
      <c r="Q277" s="15" t="n">
        <f aca="false">MAX(0,L277-IF('1. Your Debts'!$F$9&gt;0,MIN('1. Your Debts'!$F$9,L277),MIN(MAX(L277*'1. Your Debts'!$D$9,'1. Your Debts'!$E$9),L277)))</f>
        <v>4940.03324688792</v>
      </c>
      <c r="R277" s="15" t="n">
        <f aca="false">M277-MIN(M277,MAX(0,G277-SUMPRODUCT(($M$264:$Q$264&lt;M$264)*M277:Q277)))</f>
        <v>0</v>
      </c>
      <c r="S277" s="15" t="n">
        <f aca="false">N277-MIN(N277,MAX(0,G277-SUMPRODUCT(($M$264:$Q$264&lt;N$264)*M277:Q277)))</f>
        <v>932.858123353653</v>
      </c>
      <c r="T277" s="15" t="n">
        <f aca="false">O277-MIN(O277,MAX(0,G277-SUMPRODUCT(($M$264:$Q$264&lt;O$264)*M277:Q277)))</f>
        <v>1303.38859325598</v>
      </c>
      <c r="U277" s="15" t="n">
        <f aca="false">P277-MIN(P277,MAX(0,G277-SUMPRODUCT(($M$264:$Q$264&lt;P$264)*M277:Q277)))</f>
        <v>1252.39358762699</v>
      </c>
      <c r="V277" s="15" t="n">
        <f aca="false">Q277-MIN(Q277,MAX(0,G277-SUMPRODUCT(($M$264:$Q$264&lt;Q$264)*M277:Q277)))</f>
        <v>4940.03324688792</v>
      </c>
      <c r="W277" s="15" t="n">
        <f aca="false">(R276*'1. Your Debts'!$C$5+S276*'1. Your Debts'!$C$6+T276*'1. Your Debts'!$C$7+U276*'1. Your Debts'!$C$8+V276*'1. Your Debts'!$C$9)/12</f>
        <v>90.823487213689</v>
      </c>
      <c r="X277" s="15" t="n">
        <f aca="false">Y276+W277+D277-Y277</f>
        <v>588.749915810502</v>
      </c>
      <c r="Y277" s="15" t="n">
        <f aca="false">SUM(R277:V277)</f>
        <v>8428.67355112454</v>
      </c>
    </row>
    <row r="278" customFormat="false" ht="15" hidden="false" customHeight="false" outlineLevel="0" collapsed="false">
      <c r="A278" s="10" t="n">
        <v>12</v>
      </c>
      <c r="B278" s="15" t="n">
        <f aca="false">F277</f>
        <v>0</v>
      </c>
      <c r="C278" s="15" t="n">
        <f aca="false">IF(A278=$D$262,MIN(B278,$B$262),0)</f>
        <v>0</v>
      </c>
      <c r="D278" s="15" t="n">
        <f aca="false">IF(A278=$D$262,$B$262-C278,0)</f>
        <v>0</v>
      </c>
      <c r="E278" s="15" t="n">
        <f aca="false">MIN($H$262,MAX(0,$F$262-(B278-C278)),$J$262)</f>
        <v>0</v>
      </c>
      <c r="F278" s="15" t="n">
        <f aca="false">B278-C278+E278</f>
        <v>0</v>
      </c>
      <c r="G278" s="15" t="n">
        <f aca="false">$J$262-E278</f>
        <v>250</v>
      </c>
      <c r="H278" s="15" t="n">
        <f aca="false">R277*(1+'1. Your Debts'!$C$5/12)+IF($L$262=1,D278,0)</f>
        <v>0</v>
      </c>
      <c r="I278" s="15" t="n">
        <f aca="false">S277*(1+'1. Your Debts'!$C$6/12)+IF($L$262=2,D278,0)</f>
        <v>950.660165874319</v>
      </c>
      <c r="J278" s="15" t="n">
        <f aca="false">T277*(1+'1. Your Debts'!$C$7/12)+IF($L$262=3,D278,0)</f>
        <v>1323.91696359976</v>
      </c>
      <c r="K278" s="15" t="n">
        <f aca="false">U277*(1+'1. Your Debts'!$C$8/12)+IF($L$262=4,D278,0)</f>
        <v>1265.43935416477</v>
      </c>
      <c r="L278" s="15" t="n">
        <f aca="false">V277*(1+'1. Your Debts'!$C$9/12)+IF($L$262=5,D278,0)</f>
        <v>4972.55513242993</v>
      </c>
      <c r="M278" s="15" t="n">
        <f aca="false">MAX(0,H278-IF('1. Your Debts'!$F$5&gt;0,MIN('1. Your Debts'!$F$5,H278),MIN(MAX(H278*'1. Your Debts'!$D$5,'1. Your Debts'!$E$5),H278)))</f>
        <v>0</v>
      </c>
      <c r="N278" s="15" t="n">
        <f aca="false">MAX(0,I278-IF('1. Your Debts'!$F$6&gt;0,MIN('1. Your Debts'!$F$6,I278),MIN(MAX(I278*'1. Your Debts'!$D$6,'1. Your Debts'!$E$6),I278)))</f>
        <v>925.660165874319</v>
      </c>
      <c r="O278" s="15" t="n">
        <f aca="false">MAX(0,J278-IF('1. Your Debts'!$F$7&gt;0,MIN('1. Your Debts'!$F$7,J278),MIN(MAX(J278*'1. Your Debts'!$D$7,'1. Your Debts'!$E$7),J278)))</f>
        <v>1290.81903950976</v>
      </c>
      <c r="P278" s="15" t="n">
        <f aca="false">MAX(0,K278-IF('1. Your Debts'!$F$8&gt;0,MIN('1. Your Debts'!$F$8,K278),MIN(MAX(K278*'1. Your Debts'!$D$8,'1. Your Debts'!$E$8),K278)))</f>
        <v>1170.43935416477</v>
      </c>
      <c r="Q278" s="15" t="n">
        <f aca="false">MAX(0,L278-IF('1. Your Debts'!$F$9&gt;0,MIN('1. Your Debts'!$F$9,L278),MIN(MAX(L278*'1. Your Debts'!$D$9,'1. Your Debts'!$E$9),L278)))</f>
        <v>4792.55513242993</v>
      </c>
      <c r="R278" s="15" t="n">
        <f aca="false">M278-MIN(M278,MAX(0,G278-SUMPRODUCT(($M$264:$Q$264&lt;M$264)*M278:Q278)))</f>
        <v>0</v>
      </c>
      <c r="S278" s="15" t="n">
        <f aca="false">N278-MIN(N278,MAX(0,G278-SUMPRODUCT(($M$264:$Q$264&lt;N$264)*M278:Q278)))</f>
        <v>675.660165874319</v>
      </c>
      <c r="T278" s="15" t="n">
        <f aca="false">O278-MIN(O278,MAX(0,G278-SUMPRODUCT(($M$264:$Q$264&lt;O$264)*M278:Q278)))</f>
        <v>1290.81903950976</v>
      </c>
      <c r="U278" s="15" t="n">
        <f aca="false">P278-MIN(P278,MAX(0,G278-SUMPRODUCT(($M$264:$Q$264&lt;P$264)*M278:Q278)))</f>
        <v>1170.43935416477</v>
      </c>
      <c r="V278" s="15" t="n">
        <f aca="false">Q278-MIN(Q278,MAX(0,G278-SUMPRODUCT(($M$264:$Q$264&lt;Q$264)*M278:Q278)))</f>
        <v>4792.55513242993</v>
      </c>
      <c r="W278" s="15" t="n">
        <f aca="false">(R277*'1. Your Debts'!$C$5+S277*'1. Your Debts'!$C$6+T277*'1. Your Debts'!$C$7+U277*'1. Your Debts'!$C$8+V277*'1. Your Debts'!$C$9)/12</f>
        <v>83.8980649442404</v>
      </c>
      <c r="X278" s="15" t="n">
        <f aca="false">Y277+W278+D278-Y278</f>
        <v>583.097924089993</v>
      </c>
      <c r="Y278" s="15" t="n">
        <f aca="false">SUM(R278:V278)</f>
        <v>7929.47369197878</v>
      </c>
    </row>
    <row r="279" customFormat="false" ht="15" hidden="false" customHeight="false" outlineLevel="0" collapsed="false">
      <c r="A279" s="10" t="n">
        <v>13</v>
      </c>
      <c r="B279" s="15" t="n">
        <f aca="false">F278</f>
        <v>0</v>
      </c>
      <c r="C279" s="15" t="n">
        <f aca="false">IF(A279=$D$262,MIN(B279,$B$262),0)</f>
        <v>0</v>
      </c>
      <c r="D279" s="15" t="n">
        <f aca="false">IF(A279=$D$262,$B$262-C279,0)</f>
        <v>0</v>
      </c>
      <c r="E279" s="15" t="n">
        <f aca="false">MIN($H$262,MAX(0,$F$262-(B279-C279)),$J$262)</f>
        <v>0</v>
      </c>
      <c r="F279" s="15" t="n">
        <f aca="false">B279-C279+E279</f>
        <v>0</v>
      </c>
      <c r="G279" s="15" t="n">
        <f aca="false">$J$262-E279</f>
        <v>250</v>
      </c>
      <c r="H279" s="15" t="n">
        <f aca="false">R278*(1+'1. Your Debts'!$C$5/12)+IF($L$262=1,D279,0)</f>
        <v>0</v>
      </c>
      <c r="I279" s="15" t="n">
        <f aca="false">S278*(1+'1. Your Debts'!$C$6/12)+IF($L$262=2,D279,0)</f>
        <v>688.554014039754</v>
      </c>
      <c r="J279" s="15" t="n">
        <f aca="false">T278*(1+'1. Your Debts'!$C$7/12)+IF($L$262=3,D279,0)</f>
        <v>1311.14943938204</v>
      </c>
      <c r="K279" s="15" t="n">
        <f aca="false">U278*(1+'1. Your Debts'!$C$8/12)+IF($L$262=4,D279,0)</f>
        <v>1182.63143077065</v>
      </c>
      <c r="L279" s="15" t="n">
        <f aca="false">V278*(1+'1. Your Debts'!$C$9/12)+IF($L$262=5,D279,0)</f>
        <v>4824.1061203851</v>
      </c>
      <c r="M279" s="15" t="n">
        <f aca="false">MAX(0,H279-IF('1. Your Debts'!$F$5&gt;0,MIN('1. Your Debts'!$F$5,H279),MIN(MAX(H279*'1. Your Debts'!$D$5,'1. Your Debts'!$E$5),H279)))</f>
        <v>0</v>
      </c>
      <c r="N279" s="15" t="n">
        <f aca="false">MAX(0,I279-IF('1. Your Debts'!$F$6&gt;0,MIN('1. Your Debts'!$F$6,I279),MIN(MAX(I279*'1. Your Debts'!$D$6,'1. Your Debts'!$E$6),I279)))</f>
        <v>663.554014039754</v>
      </c>
      <c r="O279" s="15" t="n">
        <f aca="false">MAX(0,J279-IF('1. Your Debts'!$F$7&gt;0,MIN('1. Your Debts'!$F$7,J279),MIN(MAX(J279*'1. Your Debts'!$D$7,'1. Your Debts'!$E$7),J279)))</f>
        <v>1278.37070339749</v>
      </c>
      <c r="P279" s="15" t="n">
        <f aca="false">MAX(0,K279-IF('1. Your Debts'!$F$8&gt;0,MIN('1. Your Debts'!$F$8,K279),MIN(MAX(K279*'1. Your Debts'!$D$8,'1. Your Debts'!$E$8),K279)))</f>
        <v>1087.63143077065</v>
      </c>
      <c r="Q279" s="15" t="n">
        <f aca="false">MAX(0,L279-IF('1. Your Debts'!$F$9&gt;0,MIN('1. Your Debts'!$F$9,L279),MIN(MAX(L279*'1. Your Debts'!$D$9,'1. Your Debts'!$E$9),L279)))</f>
        <v>4644.1061203851</v>
      </c>
      <c r="R279" s="15" t="n">
        <f aca="false">M279-MIN(M279,MAX(0,G279-SUMPRODUCT(($M$264:$Q$264&lt;M$264)*M279:Q279)))</f>
        <v>0</v>
      </c>
      <c r="S279" s="15" t="n">
        <f aca="false">N279-MIN(N279,MAX(0,G279-SUMPRODUCT(($M$264:$Q$264&lt;N$264)*M279:Q279)))</f>
        <v>413.554014039754</v>
      </c>
      <c r="T279" s="15" t="n">
        <f aca="false">O279-MIN(O279,MAX(0,G279-SUMPRODUCT(($M$264:$Q$264&lt;O$264)*M279:Q279)))</f>
        <v>1278.37070339749</v>
      </c>
      <c r="U279" s="15" t="n">
        <f aca="false">P279-MIN(P279,MAX(0,G279-SUMPRODUCT(($M$264:$Q$264&lt;P$264)*M279:Q279)))</f>
        <v>1087.63143077065</v>
      </c>
      <c r="V279" s="15" t="n">
        <f aca="false">Q279-MIN(Q279,MAX(0,G279-SUMPRODUCT(($M$264:$Q$264&lt;Q$264)*M279:Q279)))</f>
        <v>4644.1061203851</v>
      </c>
      <c r="W279" s="15" t="n">
        <f aca="false">(R278*'1. Your Debts'!$C$5+S278*'1. Your Debts'!$C$6+T278*'1. Your Debts'!$C$7+U278*'1. Your Debts'!$C$8+V278*'1. Your Debts'!$C$9)/12</f>
        <v>76.9673125987604</v>
      </c>
      <c r="X279" s="15" t="n">
        <f aca="false">Y278+W279+D279-Y279</f>
        <v>582.778735984551</v>
      </c>
      <c r="Y279" s="15" t="n">
        <f aca="false">SUM(R279:V279)</f>
        <v>7423.66226859299</v>
      </c>
    </row>
    <row r="280" customFormat="false" ht="15" hidden="false" customHeight="false" outlineLevel="0" collapsed="false">
      <c r="A280" s="10" t="n">
        <v>14</v>
      </c>
      <c r="B280" s="15" t="n">
        <f aca="false">F279</f>
        <v>0</v>
      </c>
      <c r="C280" s="15" t="n">
        <f aca="false">IF(A280=$D$262,MIN(B280,$B$262),0)</f>
        <v>0</v>
      </c>
      <c r="D280" s="15" t="n">
        <f aca="false">IF(A280=$D$262,$B$262-C280,0)</f>
        <v>0</v>
      </c>
      <c r="E280" s="15" t="n">
        <f aca="false">MIN($H$262,MAX(0,$F$262-(B280-C280)),$J$262)</f>
        <v>0</v>
      </c>
      <c r="F280" s="15" t="n">
        <f aca="false">B280-C280+E280</f>
        <v>0</v>
      </c>
      <c r="G280" s="15" t="n">
        <f aca="false">$J$262-E280</f>
        <v>250</v>
      </c>
      <c r="H280" s="15" t="n">
        <f aca="false">R279*(1+'1. Your Debts'!$C$5/12)+IF($L$262=1,D280,0)</f>
        <v>0</v>
      </c>
      <c r="I280" s="15" t="n">
        <f aca="false">S279*(1+'1. Your Debts'!$C$6/12)+IF($L$262=2,D280,0)</f>
        <v>421.446003141012</v>
      </c>
      <c r="J280" s="15" t="n">
        <f aca="false">T279*(1+'1. Your Debts'!$C$7/12)+IF($L$262=3,D280,0)</f>
        <v>1298.505041976</v>
      </c>
      <c r="K280" s="15" t="n">
        <f aca="false">U279*(1+'1. Your Debts'!$C$8/12)+IF($L$262=4,D280,0)</f>
        <v>1098.96092484118</v>
      </c>
      <c r="L280" s="15" t="n">
        <f aca="false">V279*(1+'1. Your Debts'!$C$9/12)+IF($L$262=5,D280,0)</f>
        <v>4674.67981901097</v>
      </c>
      <c r="M280" s="15" t="n">
        <f aca="false">MAX(0,H280-IF('1. Your Debts'!$F$5&gt;0,MIN('1. Your Debts'!$F$5,H280),MIN(MAX(H280*'1. Your Debts'!$D$5,'1. Your Debts'!$E$5),H280)))</f>
        <v>0</v>
      </c>
      <c r="N280" s="15" t="n">
        <f aca="false">MAX(0,I280-IF('1. Your Debts'!$F$6&gt;0,MIN('1. Your Debts'!$F$6,I280),MIN(MAX(I280*'1. Your Debts'!$D$6,'1. Your Debts'!$E$6),I280)))</f>
        <v>396.446003141012</v>
      </c>
      <c r="O280" s="15" t="n">
        <f aca="false">MAX(0,J280-IF('1. Your Debts'!$F$7&gt;0,MIN('1. Your Debts'!$F$7,J280),MIN(MAX(J280*'1. Your Debts'!$D$7,'1. Your Debts'!$E$7),J280)))</f>
        <v>1266.0424159266</v>
      </c>
      <c r="P280" s="15" t="n">
        <f aca="false">MAX(0,K280-IF('1. Your Debts'!$F$8&gt;0,MIN('1. Your Debts'!$F$8,K280),MIN(MAX(K280*'1. Your Debts'!$D$8,'1. Your Debts'!$E$8),K280)))</f>
        <v>1003.96092484118</v>
      </c>
      <c r="Q280" s="15" t="n">
        <f aca="false">MAX(0,L280-IF('1. Your Debts'!$F$9&gt;0,MIN('1. Your Debts'!$F$9,L280),MIN(MAX(L280*'1. Your Debts'!$D$9,'1. Your Debts'!$E$9),L280)))</f>
        <v>4494.67981901097</v>
      </c>
      <c r="R280" s="15" t="n">
        <f aca="false">M280-MIN(M280,MAX(0,G280-SUMPRODUCT(($M$264:$Q$264&lt;M$264)*M280:Q280)))</f>
        <v>0</v>
      </c>
      <c r="S280" s="15" t="n">
        <f aca="false">N280-MIN(N280,MAX(0,G280-SUMPRODUCT(($M$264:$Q$264&lt;N$264)*M280:Q280)))</f>
        <v>146.446003141012</v>
      </c>
      <c r="T280" s="15" t="n">
        <f aca="false">O280-MIN(O280,MAX(0,G280-SUMPRODUCT(($M$264:$Q$264&lt;O$264)*M280:Q280)))</f>
        <v>1266.0424159266</v>
      </c>
      <c r="U280" s="15" t="n">
        <f aca="false">P280-MIN(P280,MAX(0,G280-SUMPRODUCT(($M$264:$Q$264&lt;P$264)*M280:Q280)))</f>
        <v>1003.96092484118</v>
      </c>
      <c r="V280" s="15" t="n">
        <f aca="false">Q280-MIN(Q280,MAX(0,G280-SUMPRODUCT(($M$264:$Q$264&lt;Q$264)*M280:Q280)))</f>
        <v>4494.67981901097</v>
      </c>
      <c r="W280" s="15" t="n">
        <f aca="false">(R279*'1. Your Debts'!$C$5+S279*'1. Your Debts'!$C$6+T279*'1. Your Debts'!$C$7+U279*'1. Your Debts'!$C$8+V279*'1. Your Debts'!$C$9)/12</f>
        <v>69.9295203761653</v>
      </c>
      <c r="X280" s="15" t="n">
        <f aca="false">Y279+W280+D280-Y280</f>
        <v>582.4626260494</v>
      </c>
      <c r="Y280" s="15" t="n">
        <f aca="false">SUM(R280:V280)</f>
        <v>6911.12916291976</v>
      </c>
    </row>
    <row r="281" customFormat="false" ht="15" hidden="false" customHeight="false" outlineLevel="0" collapsed="false">
      <c r="A281" s="10" t="n">
        <v>15</v>
      </c>
      <c r="B281" s="15" t="n">
        <f aca="false">F280</f>
        <v>0</v>
      </c>
      <c r="C281" s="15" t="n">
        <f aca="false">IF(A281=$D$262,MIN(B281,$B$262),0)</f>
        <v>0</v>
      </c>
      <c r="D281" s="15" t="n">
        <f aca="false">IF(A281=$D$262,$B$262-C281,0)</f>
        <v>0</v>
      </c>
      <c r="E281" s="15" t="n">
        <f aca="false">MIN($H$262,MAX(0,$F$262-(B281-C281)),$J$262)</f>
        <v>0</v>
      </c>
      <c r="F281" s="15" t="n">
        <f aca="false">B281-C281+E281</f>
        <v>0</v>
      </c>
      <c r="G281" s="15" t="n">
        <f aca="false">$J$262-E281</f>
        <v>250</v>
      </c>
      <c r="H281" s="15" t="n">
        <f aca="false">R280*(1+'1. Your Debts'!$C$5/12)+IF($L$262=1,D281,0)</f>
        <v>0</v>
      </c>
      <c r="I281" s="15" t="n">
        <f aca="false">S280*(1+'1. Your Debts'!$C$6/12)+IF($L$262=2,D281,0)</f>
        <v>149.240681034287</v>
      </c>
      <c r="J281" s="15" t="n">
        <f aca="false">T280*(1+'1. Your Debts'!$C$7/12)+IF($L$262=3,D281,0)</f>
        <v>1285.98258397744</v>
      </c>
      <c r="K281" s="15" t="n">
        <f aca="false">U280*(1+'1. Your Debts'!$C$8/12)+IF($L$262=4,D281,0)</f>
        <v>1014.41885114161</v>
      </c>
      <c r="L281" s="15" t="n">
        <f aca="false">V280*(1+'1. Your Debts'!$C$9/12)+IF($L$262=5,D281,0)</f>
        <v>4524.26979448612</v>
      </c>
      <c r="M281" s="15" t="n">
        <f aca="false">MAX(0,H281-IF('1. Your Debts'!$F$5&gt;0,MIN('1. Your Debts'!$F$5,H281),MIN(MAX(H281*'1. Your Debts'!$D$5,'1. Your Debts'!$E$5),H281)))</f>
        <v>0</v>
      </c>
      <c r="N281" s="15" t="n">
        <f aca="false">MAX(0,I281-IF('1. Your Debts'!$F$6&gt;0,MIN('1. Your Debts'!$F$6,I281),MIN(MAX(I281*'1. Your Debts'!$D$6,'1. Your Debts'!$E$6),I281)))</f>
        <v>124.240681034287</v>
      </c>
      <c r="O281" s="15" t="n">
        <f aca="false">MAX(0,J281-IF('1. Your Debts'!$F$7&gt;0,MIN('1. Your Debts'!$F$7,J281),MIN(MAX(J281*'1. Your Debts'!$D$7,'1. Your Debts'!$E$7),J281)))</f>
        <v>1253.83301937801</v>
      </c>
      <c r="P281" s="15" t="n">
        <f aca="false">MAX(0,K281-IF('1. Your Debts'!$F$8&gt;0,MIN('1. Your Debts'!$F$8,K281),MIN(MAX(K281*'1. Your Debts'!$D$8,'1. Your Debts'!$E$8),K281)))</f>
        <v>919.418851141608</v>
      </c>
      <c r="Q281" s="15" t="n">
        <f aca="false">MAX(0,L281-IF('1. Your Debts'!$F$9&gt;0,MIN('1. Your Debts'!$F$9,L281),MIN(MAX(L281*'1. Your Debts'!$D$9,'1. Your Debts'!$E$9),L281)))</f>
        <v>4344.26979448612</v>
      </c>
      <c r="R281" s="15" t="n">
        <f aca="false">M281-MIN(M281,MAX(0,G281-SUMPRODUCT(($M$264:$Q$264&lt;M$264)*M281:Q281)))</f>
        <v>0</v>
      </c>
      <c r="S281" s="15" t="n">
        <f aca="false">N281-MIN(N281,MAX(0,G281-SUMPRODUCT(($M$264:$Q$264&lt;N$264)*M281:Q281)))</f>
        <v>0</v>
      </c>
      <c r="T281" s="15" t="n">
        <f aca="false">O281-MIN(O281,MAX(0,G281-SUMPRODUCT(($M$264:$Q$264&lt;O$264)*M281:Q281)))</f>
        <v>1128.07370041229</v>
      </c>
      <c r="U281" s="15" t="n">
        <f aca="false">P281-MIN(P281,MAX(0,G281-SUMPRODUCT(($M$264:$Q$264&lt;P$264)*M281:Q281)))</f>
        <v>919.418851141608</v>
      </c>
      <c r="V281" s="15" t="n">
        <f aca="false">Q281-MIN(Q281,MAX(0,G281-SUMPRODUCT(($M$264:$Q$264&lt;Q$264)*M281:Q281)))</f>
        <v>4344.26979448612</v>
      </c>
      <c r="W281" s="15" t="n">
        <f aca="false">(R280*'1. Your Debts'!$C$5+S280*'1. Your Debts'!$C$6+T280*'1. Your Debts'!$C$7+U280*'1. Your Debts'!$C$8+V280*'1. Your Debts'!$C$9)/12</f>
        <v>62.7827477197027</v>
      </c>
      <c r="X281" s="15" t="n">
        <f aca="false">Y280+W281+D281-Y281</f>
        <v>582.149564599436</v>
      </c>
      <c r="Y281" s="15" t="n">
        <f aca="false">SUM(R281:V281)</f>
        <v>6391.76234604002</v>
      </c>
    </row>
    <row r="282" customFormat="false" ht="15" hidden="false" customHeight="false" outlineLevel="0" collapsed="false">
      <c r="A282" s="10" t="n">
        <v>16</v>
      </c>
      <c r="B282" s="15" t="n">
        <f aca="false">F281</f>
        <v>0</v>
      </c>
      <c r="C282" s="15" t="n">
        <f aca="false">IF(A282=$D$262,MIN(B282,$B$262),0)</f>
        <v>0</v>
      </c>
      <c r="D282" s="15" t="n">
        <f aca="false">IF(A282=$D$262,$B$262-C282,0)</f>
        <v>0</v>
      </c>
      <c r="E282" s="15" t="n">
        <f aca="false">MIN($H$262,MAX(0,$F$262-(B282-C282)),$J$262)</f>
        <v>0</v>
      </c>
      <c r="F282" s="15" t="n">
        <f aca="false">B282-C282+E282</f>
        <v>0</v>
      </c>
      <c r="G282" s="15" t="n">
        <f aca="false">$J$262-E282</f>
        <v>250</v>
      </c>
      <c r="H282" s="15" t="n">
        <f aca="false">R281*(1+'1. Your Debts'!$C$5/12)+IF($L$262=1,D282,0)</f>
        <v>0</v>
      </c>
      <c r="I282" s="15" t="n">
        <f aca="false">S281*(1+'1. Your Debts'!$C$6/12)+IF($L$262=2,D282,0)</f>
        <v>0</v>
      </c>
      <c r="J282" s="15" t="n">
        <f aca="false">T281*(1+'1. Your Debts'!$C$7/12)+IF($L$262=3,D282,0)</f>
        <v>1145.84086119379</v>
      </c>
      <c r="K282" s="15" t="n">
        <f aca="false">U281*(1+'1. Your Debts'!$C$8/12)+IF($L$262=4,D282,0)</f>
        <v>928.996130841</v>
      </c>
      <c r="L282" s="15" t="n">
        <f aca="false">V281*(1+'1. Your Debts'!$C$9/12)+IF($L$262=5,D282,0)</f>
        <v>4372.86957063316</v>
      </c>
      <c r="M282" s="15" t="n">
        <f aca="false">MAX(0,H282-IF('1. Your Debts'!$F$5&gt;0,MIN('1. Your Debts'!$F$5,H282),MIN(MAX(H282*'1. Your Debts'!$D$5,'1. Your Debts'!$E$5),H282)))</f>
        <v>0</v>
      </c>
      <c r="N282" s="15" t="n">
        <f aca="false">MAX(0,I282-IF('1. Your Debts'!$F$6&gt;0,MIN('1. Your Debts'!$F$6,I282),MIN(MAX(I282*'1. Your Debts'!$D$6,'1. Your Debts'!$E$6),I282)))</f>
        <v>0</v>
      </c>
      <c r="O282" s="15" t="n">
        <f aca="false">MAX(0,J282-IF('1. Your Debts'!$F$7&gt;0,MIN('1. Your Debts'!$F$7,J282),MIN(MAX(J282*'1. Your Debts'!$D$7,'1. Your Debts'!$E$7),J282)))</f>
        <v>1117.19483966394</v>
      </c>
      <c r="P282" s="15" t="n">
        <f aca="false">MAX(0,K282-IF('1. Your Debts'!$F$8&gt;0,MIN('1. Your Debts'!$F$8,K282),MIN(MAX(K282*'1. Your Debts'!$D$8,'1. Your Debts'!$E$8),K282)))</f>
        <v>833.996130841</v>
      </c>
      <c r="Q282" s="15" t="n">
        <f aca="false">MAX(0,L282-IF('1. Your Debts'!$F$9&gt;0,MIN('1. Your Debts'!$F$9,L282),MIN(MAX(L282*'1. Your Debts'!$D$9,'1. Your Debts'!$E$9),L282)))</f>
        <v>4192.86957063316</v>
      </c>
      <c r="R282" s="15" t="n">
        <f aca="false">M282-MIN(M282,MAX(0,G282-SUMPRODUCT(($M$264:$Q$264&lt;M$264)*M282:Q282)))</f>
        <v>0</v>
      </c>
      <c r="S282" s="15" t="n">
        <f aca="false">N282-MIN(N282,MAX(0,G282-SUMPRODUCT(($M$264:$Q$264&lt;N$264)*M282:Q282)))</f>
        <v>0</v>
      </c>
      <c r="T282" s="15" t="n">
        <f aca="false">O282-MIN(O282,MAX(0,G282-SUMPRODUCT(($M$264:$Q$264&lt;O$264)*M282:Q282)))</f>
        <v>867.194839663943</v>
      </c>
      <c r="U282" s="15" t="n">
        <f aca="false">P282-MIN(P282,MAX(0,G282-SUMPRODUCT(($M$264:$Q$264&lt;P$264)*M282:Q282)))</f>
        <v>833.996130841</v>
      </c>
      <c r="V282" s="15" t="n">
        <f aca="false">Q282-MIN(Q282,MAX(0,G282-SUMPRODUCT(($M$264:$Q$264&lt;Q$264)*M282:Q282)))</f>
        <v>4192.86957063316</v>
      </c>
      <c r="W282" s="15" t="n">
        <f aca="false">(R281*'1. Your Debts'!$C$5+S281*'1. Your Debts'!$C$6+T281*'1. Your Debts'!$C$7+U281*'1. Your Debts'!$C$8+V281*'1. Your Debts'!$C$9)/12</f>
        <v>55.944216627919</v>
      </c>
      <c r="X282" s="15" t="n">
        <f aca="false">Y281+W282+D282-Y282</f>
        <v>553.646021529844</v>
      </c>
      <c r="Y282" s="15" t="n">
        <f aca="false">SUM(R282:V282)</f>
        <v>5894.0605411381</v>
      </c>
    </row>
    <row r="283" customFormat="false" ht="15" hidden="false" customHeight="false" outlineLevel="0" collapsed="false">
      <c r="A283" s="10" t="n">
        <v>17</v>
      </c>
      <c r="B283" s="15" t="n">
        <f aca="false">F282</f>
        <v>0</v>
      </c>
      <c r="C283" s="15" t="n">
        <f aca="false">IF(A283=$D$262,MIN(B283,$B$262),0)</f>
        <v>0</v>
      </c>
      <c r="D283" s="15" t="n">
        <f aca="false">IF(A283=$D$262,$B$262-C283,0)</f>
        <v>0</v>
      </c>
      <c r="E283" s="15" t="n">
        <f aca="false">MIN($H$262,MAX(0,$F$262-(B283-C283)),$J$262)</f>
        <v>0</v>
      </c>
      <c r="F283" s="15" t="n">
        <f aca="false">B283-C283+E283</f>
        <v>0</v>
      </c>
      <c r="G283" s="15" t="n">
        <f aca="false">$J$262-E283</f>
        <v>250</v>
      </c>
      <c r="H283" s="15" t="n">
        <f aca="false">R282*(1+'1. Your Debts'!$C$5/12)+IF($L$262=1,D283,0)</f>
        <v>0</v>
      </c>
      <c r="I283" s="15" t="n">
        <f aca="false">S282*(1+'1. Your Debts'!$C$6/12)+IF($L$262=2,D283,0)</f>
        <v>0</v>
      </c>
      <c r="J283" s="15" t="n">
        <f aca="false">T282*(1+'1. Your Debts'!$C$7/12)+IF($L$262=3,D283,0)</f>
        <v>880.85315838865</v>
      </c>
      <c r="K283" s="15" t="n">
        <f aca="false">U282*(1+'1. Your Debts'!$C$8/12)+IF($L$262=4,D283,0)</f>
        <v>842.68359053726</v>
      </c>
      <c r="L283" s="15" t="n">
        <f aca="false">V282*(1+'1. Your Debts'!$C$9/12)+IF($L$262=5,D283,0)</f>
        <v>4220.47262863982</v>
      </c>
      <c r="M283" s="15" t="n">
        <f aca="false">MAX(0,H283-IF('1. Your Debts'!$F$5&gt;0,MIN('1. Your Debts'!$F$5,H283),MIN(MAX(H283*'1. Your Debts'!$D$5,'1. Your Debts'!$E$5),H283)))</f>
        <v>0</v>
      </c>
      <c r="N283" s="15" t="n">
        <f aca="false">MAX(0,I283-IF('1. Your Debts'!$F$6&gt;0,MIN('1. Your Debts'!$F$6,I283),MIN(MAX(I283*'1. Your Debts'!$D$6,'1. Your Debts'!$E$6),I283)))</f>
        <v>0</v>
      </c>
      <c r="O283" s="15" t="n">
        <f aca="false">MAX(0,J283-IF('1. Your Debts'!$F$7&gt;0,MIN('1. Your Debts'!$F$7,J283),MIN(MAX(J283*'1. Your Debts'!$D$7,'1. Your Debts'!$E$7),J283)))</f>
        <v>855.85315838865</v>
      </c>
      <c r="P283" s="15" t="n">
        <f aca="false">MAX(0,K283-IF('1. Your Debts'!$F$8&gt;0,MIN('1. Your Debts'!$F$8,K283),MIN(MAX(K283*'1. Your Debts'!$D$8,'1. Your Debts'!$E$8),K283)))</f>
        <v>747.68359053726</v>
      </c>
      <c r="Q283" s="15" t="n">
        <f aca="false">MAX(0,L283-IF('1. Your Debts'!$F$9&gt;0,MIN('1. Your Debts'!$F$9,L283),MIN(MAX(L283*'1. Your Debts'!$D$9,'1. Your Debts'!$E$9),L283)))</f>
        <v>4040.47262863982</v>
      </c>
      <c r="R283" s="15" t="n">
        <f aca="false">M283-MIN(M283,MAX(0,G283-SUMPRODUCT(($M$264:$Q$264&lt;M$264)*M283:Q283)))</f>
        <v>0</v>
      </c>
      <c r="S283" s="15" t="n">
        <f aca="false">N283-MIN(N283,MAX(0,G283-SUMPRODUCT(($M$264:$Q$264&lt;N$264)*M283:Q283)))</f>
        <v>0</v>
      </c>
      <c r="T283" s="15" t="n">
        <f aca="false">O283-MIN(O283,MAX(0,G283-SUMPRODUCT(($M$264:$Q$264&lt;O$264)*M283:Q283)))</f>
        <v>605.85315838865</v>
      </c>
      <c r="U283" s="15" t="n">
        <f aca="false">P283-MIN(P283,MAX(0,G283-SUMPRODUCT(($M$264:$Q$264&lt;P$264)*M283:Q283)))</f>
        <v>747.68359053726</v>
      </c>
      <c r="V283" s="15" t="n">
        <f aca="false">Q283-MIN(Q283,MAX(0,G283-SUMPRODUCT(($M$264:$Q$264&lt;Q$264)*M283:Q283)))</f>
        <v>4040.47262863982</v>
      </c>
      <c r="W283" s="15" t="n">
        <f aca="false">(R282*'1. Your Debts'!$C$5+S282*'1. Your Debts'!$C$6+T282*'1. Your Debts'!$C$7+U282*'1. Your Debts'!$C$8+V282*'1. Your Debts'!$C$9)/12</f>
        <v>49.9488364276358</v>
      </c>
      <c r="X283" s="15" t="n">
        <f aca="false">Y282+W283+D283-Y283</f>
        <v>550</v>
      </c>
      <c r="Y283" s="15" t="n">
        <f aca="false">SUM(R283:V283)</f>
        <v>5394.00937756573</v>
      </c>
    </row>
    <row r="284" customFormat="false" ht="15" hidden="false" customHeight="false" outlineLevel="0" collapsed="false">
      <c r="A284" s="10" t="n">
        <v>18</v>
      </c>
      <c r="B284" s="15" t="n">
        <f aca="false">F283</f>
        <v>0</v>
      </c>
      <c r="C284" s="15" t="n">
        <f aca="false">IF(A284=$D$262,MIN(B284,$B$262),0)</f>
        <v>0</v>
      </c>
      <c r="D284" s="15" t="n">
        <f aca="false">IF(A284=$D$262,$B$262-C284,0)</f>
        <v>0</v>
      </c>
      <c r="E284" s="15" t="n">
        <f aca="false">MIN($H$262,MAX(0,$F$262-(B284-C284)),$J$262)</f>
        <v>0</v>
      </c>
      <c r="F284" s="15" t="n">
        <f aca="false">B284-C284+E284</f>
        <v>0</v>
      </c>
      <c r="G284" s="15" t="n">
        <f aca="false">$J$262-E284</f>
        <v>250</v>
      </c>
      <c r="H284" s="15" t="n">
        <f aca="false">R283*(1+'1. Your Debts'!$C$5/12)+IF($L$262=1,D284,0)</f>
        <v>0</v>
      </c>
      <c r="I284" s="15" t="n">
        <f aca="false">S283*(1+'1. Your Debts'!$C$6/12)+IF($L$262=2,D284,0)</f>
        <v>0</v>
      </c>
      <c r="J284" s="15" t="n">
        <f aca="false">T283*(1+'1. Your Debts'!$C$7/12)+IF($L$262=3,D284,0)</f>
        <v>615.395345633272</v>
      </c>
      <c r="K284" s="15" t="n">
        <f aca="false">U283*(1+'1. Your Debts'!$C$8/12)+IF($L$262=4,D284,0)</f>
        <v>755.471961272023</v>
      </c>
      <c r="L284" s="15" t="n">
        <f aca="false">V283*(1+'1. Your Debts'!$C$9/12)+IF($L$262=5,D284,0)</f>
        <v>4067.07240677837</v>
      </c>
      <c r="M284" s="15" t="n">
        <f aca="false">MAX(0,H284-IF('1. Your Debts'!$F$5&gt;0,MIN('1. Your Debts'!$F$5,H284),MIN(MAX(H284*'1. Your Debts'!$D$5,'1. Your Debts'!$E$5),H284)))</f>
        <v>0</v>
      </c>
      <c r="N284" s="15" t="n">
        <f aca="false">MAX(0,I284-IF('1. Your Debts'!$F$6&gt;0,MIN('1. Your Debts'!$F$6,I284),MIN(MAX(I284*'1. Your Debts'!$D$6,'1. Your Debts'!$E$6),I284)))</f>
        <v>0</v>
      </c>
      <c r="O284" s="15" t="n">
        <f aca="false">MAX(0,J284-IF('1. Your Debts'!$F$7&gt;0,MIN('1. Your Debts'!$F$7,J284),MIN(MAX(J284*'1. Your Debts'!$D$7,'1. Your Debts'!$E$7),J284)))</f>
        <v>590.395345633272</v>
      </c>
      <c r="P284" s="15" t="n">
        <f aca="false">MAX(0,K284-IF('1. Your Debts'!$F$8&gt;0,MIN('1. Your Debts'!$F$8,K284),MIN(MAX(K284*'1. Your Debts'!$D$8,'1. Your Debts'!$E$8),K284)))</f>
        <v>660.471961272023</v>
      </c>
      <c r="Q284" s="15" t="n">
        <f aca="false">MAX(0,L284-IF('1. Your Debts'!$F$9&gt;0,MIN('1. Your Debts'!$F$9,L284),MIN(MAX(L284*'1. Your Debts'!$D$9,'1. Your Debts'!$E$9),L284)))</f>
        <v>3887.07240677837</v>
      </c>
      <c r="R284" s="15" t="n">
        <f aca="false">M284-MIN(M284,MAX(0,G284-SUMPRODUCT(($M$264:$Q$264&lt;M$264)*M284:Q284)))</f>
        <v>0</v>
      </c>
      <c r="S284" s="15" t="n">
        <f aca="false">N284-MIN(N284,MAX(0,G284-SUMPRODUCT(($M$264:$Q$264&lt;N$264)*M284:Q284)))</f>
        <v>0</v>
      </c>
      <c r="T284" s="15" t="n">
        <f aca="false">O284-MIN(O284,MAX(0,G284-SUMPRODUCT(($M$264:$Q$264&lt;O$264)*M284:Q284)))</f>
        <v>340.395345633272</v>
      </c>
      <c r="U284" s="15" t="n">
        <f aca="false">P284-MIN(P284,MAX(0,G284-SUMPRODUCT(($M$264:$Q$264&lt;P$264)*M284:Q284)))</f>
        <v>660.471961272023</v>
      </c>
      <c r="V284" s="15" t="n">
        <f aca="false">Q284-MIN(Q284,MAX(0,G284-SUMPRODUCT(($M$264:$Q$264&lt;Q$264)*M284:Q284)))</f>
        <v>3887.07240677837</v>
      </c>
      <c r="W284" s="15" t="n">
        <f aca="false">(R283*'1. Your Debts'!$C$5+S283*'1. Your Debts'!$C$6+T283*'1. Your Debts'!$C$7+U283*'1. Your Debts'!$C$8+V283*'1. Your Debts'!$C$9)/12</f>
        <v>43.9303361179299</v>
      </c>
      <c r="X284" s="15" t="n">
        <f aca="false">Y283+W284+D284-Y284</f>
        <v>550</v>
      </c>
      <c r="Y284" s="15" t="n">
        <f aca="false">SUM(R284:V284)</f>
        <v>4887.93971368366</v>
      </c>
    </row>
    <row r="285" customFormat="false" ht="15" hidden="false" customHeight="false" outlineLevel="0" collapsed="false">
      <c r="A285" s="10" t="n">
        <v>19</v>
      </c>
      <c r="B285" s="15" t="n">
        <f aca="false">F284</f>
        <v>0</v>
      </c>
      <c r="C285" s="15" t="n">
        <f aca="false">IF(A285=$D$262,MIN(B285,$B$262),0)</f>
        <v>0</v>
      </c>
      <c r="D285" s="15" t="n">
        <f aca="false">IF(A285=$D$262,$B$262-C285,0)</f>
        <v>0</v>
      </c>
      <c r="E285" s="15" t="n">
        <f aca="false">MIN($H$262,MAX(0,$F$262-(B285-C285)),$J$262)</f>
        <v>0</v>
      </c>
      <c r="F285" s="15" t="n">
        <f aca="false">B285-C285+E285</f>
        <v>0</v>
      </c>
      <c r="G285" s="15" t="n">
        <f aca="false">$J$262-E285</f>
        <v>250</v>
      </c>
      <c r="H285" s="15" t="n">
        <f aca="false">R284*(1+'1. Your Debts'!$C$5/12)+IF($L$262=1,D285,0)</f>
        <v>0</v>
      </c>
      <c r="I285" s="15" t="n">
        <f aca="false">S284*(1+'1. Your Debts'!$C$6/12)+IF($L$262=2,D285,0)</f>
        <v>0</v>
      </c>
      <c r="J285" s="15" t="n">
        <f aca="false">T284*(1+'1. Your Debts'!$C$7/12)+IF($L$262=3,D285,0)</f>
        <v>345.756572326996</v>
      </c>
      <c r="K285" s="15" t="n">
        <f aca="false">U284*(1+'1. Your Debts'!$C$8/12)+IF($L$262=4,D285,0)</f>
        <v>667.351877535274</v>
      </c>
      <c r="L285" s="15" t="n">
        <f aca="false">V284*(1+'1. Your Debts'!$C$9/12)+IF($L$262=5,D285,0)</f>
        <v>3912.66230012299</v>
      </c>
      <c r="M285" s="15" t="n">
        <f aca="false">MAX(0,H285-IF('1. Your Debts'!$F$5&gt;0,MIN('1. Your Debts'!$F$5,H285),MIN(MAX(H285*'1. Your Debts'!$D$5,'1. Your Debts'!$E$5),H285)))</f>
        <v>0</v>
      </c>
      <c r="N285" s="15" t="n">
        <f aca="false">MAX(0,I285-IF('1. Your Debts'!$F$6&gt;0,MIN('1. Your Debts'!$F$6,I285),MIN(MAX(I285*'1. Your Debts'!$D$6,'1. Your Debts'!$E$6),I285)))</f>
        <v>0</v>
      </c>
      <c r="O285" s="15" t="n">
        <f aca="false">MAX(0,J285-IF('1. Your Debts'!$F$7&gt;0,MIN('1. Your Debts'!$F$7,J285),MIN(MAX(J285*'1. Your Debts'!$D$7,'1. Your Debts'!$E$7),J285)))</f>
        <v>320.756572326996</v>
      </c>
      <c r="P285" s="15" t="n">
        <f aca="false">MAX(0,K285-IF('1. Your Debts'!$F$8&gt;0,MIN('1. Your Debts'!$F$8,K285),MIN(MAX(K285*'1. Your Debts'!$D$8,'1. Your Debts'!$E$8),K285)))</f>
        <v>572.351877535274</v>
      </c>
      <c r="Q285" s="15" t="n">
        <f aca="false">MAX(0,L285-IF('1. Your Debts'!$F$9&gt;0,MIN('1. Your Debts'!$F$9,L285),MIN(MAX(L285*'1. Your Debts'!$D$9,'1. Your Debts'!$E$9),L285)))</f>
        <v>3732.66230012299</v>
      </c>
      <c r="R285" s="15" t="n">
        <f aca="false">M285-MIN(M285,MAX(0,G285-SUMPRODUCT(($M$264:$Q$264&lt;M$264)*M285:Q285)))</f>
        <v>0</v>
      </c>
      <c r="S285" s="15" t="n">
        <f aca="false">N285-MIN(N285,MAX(0,G285-SUMPRODUCT(($M$264:$Q$264&lt;N$264)*M285:Q285)))</f>
        <v>0</v>
      </c>
      <c r="T285" s="15" t="n">
        <f aca="false">O285-MIN(O285,MAX(0,G285-SUMPRODUCT(($M$264:$Q$264&lt;O$264)*M285:Q285)))</f>
        <v>70.7565723269955</v>
      </c>
      <c r="U285" s="15" t="n">
        <f aca="false">P285-MIN(P285,MAX(0,G285-SUMPRODUCT(($M$264:$Q$264&lt;P$264)*M285:Q285)))</f>
        <v>572.351877535274</v>
      </c>
      <c r="V285" s="15" t="n">
        <f aca="false">Q285-MIN(Q285,MAX(0,G285-SUMPRODUCT(($M$264:$Q$264&lt;Q$264)*M285:Q285)))</f>
        <v>3732.66230012299</v>
      </c>
      <c r="W285" s="15" t="n">
        <f aca="false">(R284*'1. Your Debts'!$C$5+S284*'1. Your Debts'!$C$6+T284*'1. Your Debts'!$C$7+U284*'1. Your Debts'!$C$8+V284*'1. Your Debts'!$C$9)/12</f>
        <v>37.8310363015985</v>
      </c>
      <c r="X285" s="15" t="n">
        <f aca="false">Y284+W285+D285-Y285</f>
        <v>550</v>
      </c>
      <c r="Y285" s="15" t="n">
        <f aca="false">SUM(R285:V285)</f>
        <v>4375.77074998526</v>
      </c>
    </row>
    <row r="286" customFormat="false" ht="15" hidden="false" customHeight="false" outlineLevel="0" collapsed="false">
      <c r="A286" s="10" t="n">
        <v>20</v>
      </c>
      <c r="B286" s="15" t="n">
        <f aca="false">F285</f>
        <v>0</v>
      </c>
      <c r="C286" s="15" t="n">
        <f aca="false">IF(A286=$D$262,MIN(B286,$B$262),0)</f>
        <v>0</v>
      </c>
      <c r="D286" s="15" t="n">
        <f aca="false">IF(A286=$D$262,$B$262-C286,0)</f>
        <v>0</v>
      </c>
      <c r="E286" s="15" t="n">
        <f aca="false">MIN($H$262,MAX(0,$F$262-(B286-C286)),$J$262)</f>
        <v>0</v>
      </c>
      <c r="F286" s="15" t="n">
        <f aca="false">B286-C286+E286</f>
        <v>0</v>
      </c>
      <c r="G286" s="15" t="n">
        <f aca="false">$J$262-E286</f>
        <v>250</v>
      </c>
      <c r="H286" s="15" t="n">
        <f aca="false">R285*(1+'1. Your Debts'!$C$5/12)+IF($L$262=1,D286,0)</f>
        <v>0</v>
      </c>
      <c r="I286" s="15" t="n">
        <f aca="false">S285*(1+'1. Your Debts'!$C$6/12)+IF($L$262=2,D286,0)</f>
        <v>0</v>
      </c>
      <c r="J286" s="15" t="n">
        <f aca="false">T285*(1+'1. Your Debts'!$C$7/12)+IF($L$262=3,D286,0)</f>
        <v>71.8709883411457</v>
      </c>
      <c r="K286" s="15" t="n">
        <f aca="false">U285*(1+'1. Your Debts'!$C$8/12)+IF($L$262=4,D286,0)</f>
        <v>578.313876259599</v>
      </c>
      <c r="L286" s="15" t="n">
        <f aca="false">V285*(1+'1. Your Debts'!$C$9/12)+IF($L$262=5,D286,0)</f>
        <v>3757.23566026547</v>
      </c>
      <c r="M286" s="15" t="n">
        <f aca="false">MAX(0,H286-IF('1. Your Debts'!$F$5&gt;0,MIN('1. Your Debts'!$F$5,H286),MIN(MAX(H286*'1. Your Debts'!$D$5,'1. Your Debts'!$E$5),H286)))</f>
        <v>0</v>
      </c>
      <c r="N286" s="15" t="n">
        <f aca="false">MAX(0,I286-IF('1. Your Debts'!$F$6&gt;0,MIN('1. Your Debts'!$F$6,I286),MIN(MAX(I286*'1. Your Debts'!$D$6,'1. Your Debts'!$E$6),I286)))</f>
        <v>0</v>
      </c>
      <c r="O286" s="15" t="n">
        <f aca="false">MAX(0,J286-IF('1. Your Debts'!$F$7&gt;0,MIN('1. Your Debts'!$F$7,J286),MIN(MAX(J286*'1. Your Debts'!$D$7,'1. Your Debts'!$E$7),J286)))</f>
        <v>46.8709883411457</v>
      </c>
      <c r="P286" s="15" t="n">
        <f aca="false">MAX(0,K286-IF('1. Your Debts'!$F$8&gt;0,MIN('1. Your Debts'!$F$8,K286),MIN(MAX(K286*'1. Your Debts'!$D$8,'1. Your Debts'!$E$8),K286)))</f>
        <v>483.313876259599</v>
      </c>
      <c r="Q286" s="15" t="n">
        <f aca="false">MAX(0,L286-IF('1. Your Debts'!$F$9&gt;0,MIN('1. Your Debts'!$F$9,L286),MIN(MAX(L286*'1. Your Debts'!$D$9,'1. Your Debts'!$E$9),L286)))</f>
        <v>3577.23566026547</v>
      </c>
      <c r="R286" s="15" t="n">
        <f aca="false">M286-MIN(M286,MAX(0,G286-SUMPRODUCT(($M$264:$Q$264&lt;M$264)*M286:Q286)))</f>
        <v>0</v>
      </c>
      <c r="S286" s="15" t="n">
        <f aca="false">N286-MIN(N286,MAX(0,G286-SUMPRODUCT(($M$264:$Q$264&lt;N$264)*M286:Q286)))</f>
        <v>0</v>
      </c>
      <c r="T286" s="15" t="n">
        <f aca="false">O286-MIN(O286,MAX(0,G286-SUMPRODUCT(($M$264:$Q$264&lt;O$264)*M286:Q286)))</f>
        <v>0</v>
      </c>
      <c r="U286" s="15" t="n">
        <f aca="false">P286-MIN(P286,MAX(0,G286-SUMPRODUCT(($M$264:$Q$264&lt;P$264)*M286:Q286)))</f>
        <v>280.184864600745</v>
      </c>
      <c r="V286" s="15" t="n">
        <f aca="false">Q286-MIN(Q286,MAX(0,G286-SUMPRODUCT(($M$264:$Q$264&lt;Q$264)*M286:Q286)))</f>
        <v>3577.23566026547</v>
      </c>
      <c r="W286" s="15" t="n">
        <f aca="false">(R285*'1. Your Debts'!$C$5+S285*'1. Your Debts'!$C$6+T285*'1. Your Debts'!$C$7+U285*'1. Your Debts'!$C$8+V285*'1. Your Debts'!$C$9)/12</f>
        <v>31.6497748809523</v>
      </c>
      <c r="X286" s="15" t="n">
        <f aca="false">Y285+W286+D286-Y286</f>
        <v>550</v>
      </c>
      <c r="Y286" s="15" t="n">
        <f aca="false">SUM(R286:V286)</f>
        <v>3857.42052486622</v>
      </c>
    </row>
    <row r="287" customFormat="false" ht="15" hidden="false" customHeight="false" outlineLevel="0" collapsed="false">
      <c r="A287" s="10" t="n">
        <v>21</v>
      </c>
      <c r="B287" s="15" t="n">
        <f aca="false">F286</f>
        <v>0</v>
      </c>
      <c r="C287" s="15" t="n">
        <f aca="false">IF(A287=$D$262,MIN(B287,$B$262),0)</f>
        <v>0</v>
      </c>
      <c r="D287" s="15" t="n">
        <f aca="false">IF(A287=$D$262,$B$262-C287,0)</f>
        <v>0</v>
      </c>
      <c r="E287" s="15" t="n">
        <f aca="false">MIN($H$262,MAX(0,$F$262-(B287-C287)),$J$262)</f>
        <v>0</v>
      </c>
      <c r="F287" s="15" t="n">
        <f aca="false">B287-C287+E287</f>
        <v>0</v>
      </c>
      <c r="G287" s="15" t="n">
        <f aca="false">$J$262-E287</f>
        <v>250</v>
      </c>
      <c r="H287" s="15" t="n">
        <f aca="false">R286*(1+'1. Your Debts'!$C$5/12)+IF($L$262=1,D287,0)</f>
        <v>0</v>
      </c>
      <c r="I287" s="15" t="n">
        <f aca="false">S286*(1+'1. Your Debts'!$C$6/12)+IF($L$262=2,D287,0)</f>
        <v>0</v>
      </c>
      <c r="J287" s="15" t="n">
        <f aca="false">T286*(1+'1. Your Debts'!$C$7/12)+IF($L$262=3,D287,0)</f>
        <v>0</v>
      </c>
      <c r="K287" s="15" t="n">
        <f aca="false">U286*(1+'1. Your Debts'!$C$8/12)+IF($L$262=4,D287,0)</f>
        <v>283.103456940336</v>
      </c>
      <c r="L287" s="15" t="n">
        <f aca="false">V286*(1+'1. Your Debts'!$C$9/12)+IF($L$262=5,D287,0)</f>
        <v>3600.78579502888</v>
      </c>
      <c r="M287" s="15" t="n">
        <f aca="false">MAX(0,H287-IF('1. Your Debts'!$F$5&gt;0,MIN('1. Your Debts'!$F$5,H287),MIN(MAX(H287*'1. Your Debts'!$D$5,'1. Your Debts'!$E$5),H287)))</f>
        <v>0</v>
      </c>
      <c r="N287" s="15" t="n">
        <f aca="false">MAX(0,I287-IF('1. Your Debts'!$F$6&gt;0,MIN('1. Your Debts'!$F$6,I287),MIN(MAX(I287*'1. Your Debts'!$D$6,'1. Your Debts'!$E$6),I287)))</f>
        <v>0</v>
      </c>
      <c r="O287" s="15" t="n">
        <f aca="false">MAX(0,J287-IF('1. Your Debts'!$F$7&gt;0,MIN('1. Your Debts'!$F$7,J287),MIN(MAX(J287*'1. Your Debts'!$D$7,'1. Your Debts'!$E$7),J287)))</f>
        <v>0</v>
      </c>
      <c r="P287" s="15" t="n">
        <f aca="false">MAX(0,K287-IF('1. Your Debts'!$F$8&gt;0,MIN('1. Your Debts'!$F$8,K287),MIN(MAX(K287*'1. Your Debts'!$D$8,'1. Your Debts'!$E$8),K287)))</f>
        <v>188.103456940336</v>
      </c>
      <c r="Q287" s="15" t="n">
        <f aca="false">MAX(0,L287-IF('1. Your Debts'!$F$9&gt;0,MIN('1. Your Debts'!$F$9,L287),MIN(MAX(L287*'1. Your Debts'!$D$9,'1. Your Debts'!$E$9),L287)))</f>
        <v>3420.78579502888</v>
      </c>
      <c r="R287" s="15" t="n">
        <f aca="false">M287-MIN(M287,MAX(0,G287-SUMPRODUCT(($M$264:$Q$264&lt;M$264)*M287:Q287)))</f>
        <v>0</v>
      </c>
      <c r="S287" s="15" t="n">
        <f aca="false">N287-MIN(N287,MAX(0,G287-SUMPRODUCT(($M$264:$Q$264&lt;N$264)*M287:Q287)))</f>
        <v>0</v>
      </c>
      <c r="T287" s="15" t="n">
        <f aca="false">O287-MIN(O287,MAX(0,G287-SUMPRODUCT(($M$264:$Q$264&lt;O$264)*M287:Q287)))</f>
        <v>0</v>
      </c>
      <c r="U287" s="15" t="n">
        <f aca="false">P287-MIN(P287,MAX(0,G287-SUMPRODUCT(($M$264:$Q$264&lt;P$264)*M287:Q287)))</f>
        <v>0</v>
      </c>
      <c r="V287" s="15" t="n">
        <f aca="false">Q287-MIN(Q287,MAX(0,G287-SUMPRODUCT(($M$264:$Q$264&lt;Q$264)*M287:Q287)))</f>
        <v>3358.88925196922</v>
      </c>
      <c r="W287" s="15" t="n">
        <f aca="false">(R286*'1. Your Debts'!$C$5+S286*'1. Your Debts'!$C$6+T286*'1. Your Debts'!$C$7+U286*'1. Your Debts'!$C$8+V286*'1. Your Debts'!$C$9)/12</f>
        <v>26.4687271030054</v>
      </c>
      <c r="X287" s="15" t="n">
        <f aca="false">Y286+W287+D287-Y287</f>
        <v>525</v>
      </c>
      <c r="Y287" s="15" t="n">
        <f aca="false">SUM(R287:V287)</f>
        <v>3358.88925196922</v>
      </c>
    </row>
    <row r="288" customFormat="false" ht="15" hidden="false" customHeight="false" outlineLevel="0" collapsed="false">
      <c r="A288" s="10" t="n">
        <v>22</v>
      </c>
      <c r="B288" s="15" t="n">
        <f aca="false">F287</f>
        <v>0</v>
      </c>
      <c r="C288" s="15" t="n">
        <f aca="false">IF(A288=$D$262,MIN(B288,$B$262),0)</f>
        <v>0</v>
      </c>
      <c r="D288" s="15" t="n">
        <f aca="false">IF(A288=$D$262,$B$262-C288,0)</f>
        <v>0</v>
      </c>
      <c r="E288" s="15" t="n">
        <f aca="false">MIN($H$262,MAX(0,$F$262-(B288-C288)),$J$262)</f>
        <v>0</v>
      </c>
      <c r="F288" s="15" t="n">
        <f aca="false">B288-C288+E288</f>
        <v>0</v>
      </c>
      <c r="G288" s="15" t="n">
        <f aca="false">$J$262-E288</f>
        <v>250</v>
      </c>
      <c r="H288" s="15" t="n">
        <f aca="false">R287*(1+'1. Your Debts'!$C$5/12)+IF($L$262=1,D288,0)</f>
        <v>0</v>
      </c>
      <c r="I288" s="15" t="n">
        <f aca="false">S287*(1+'1. Your Debts'!$C$6/12)+IF($L$262=2,D288,0)</f>
        <v>0</v>
      </c>
      <c r="J288" s="15" t="n">
        <f aca="false">T287*(1+'1. Your Debts'!$C$7/12)+IF($L$262=3,D288,0)</f>
        <v>0</v>
      </c>
      <c r="K288" s="15" t="n">
        <f aca="false">U287*(1+'1. Your Debts'!$C$8/12)+IF($L$262=4,D288,0)</f>
        <v>0</v>
      </c>
      <c r="L288" s="15" t="n">
        <f aca="false">V287*(1+'1. Your Debts'!$C$9/12)+IF($L$262=5,D288,0)</f>
        <v>3381.00193954469</v>
      </c>
      <c r="M288" s="15" t="n">
        <f aca="false">MAX(0,H288-IF('1. Your Debts'!$F$5&gt;0,MIN('1. Your Debts'!$F$5,H288),MIN(MAX(H288*'1. Your Debts'!$D$5,'1. Your Debts'!$E$5),H288)))</f>
        <v>0</v>
      </c>
      <c r="N288" s="15" t="n">
        <f aca="false">MAX(0,I288-IF('1. Your Debts'!$F$6&gt;0,MIN('1. Your Debts'!$F$6,I288),MIN(MAX(I288*'1. Your Debts'!$D$6,'1. Your Debts'!$E$6),I288)))</f>
        <v>0</v>
      </c>
      <c r="O288" s="15" t="n">
        <f aca="false">MAX(0,J288-IF('1. Your Debts'!$F$7&gt;0,MIN('1. Your Debts'!$F$7,J288),MIN(MAX(J288*'1. Your Debts'!$D$7,'1. Your Debts'!$E$7),J288)))</f>
        <v>0</v>
      </c>
      <c r="P288" s="15" t="n">
        <f aca="false">MAX(0,K288-IF('1. Your Debts'!$F$8&gt;0,MIN('1. Your Debts'!$F$8,K288),MIN(MAX(K288*'1. Your Debts'!$D$8,'1. Your Debts'!$E$8),K288)))</f>
        <v>0</v>
      </c>
      <c r="Q288" s="15" t="n">
        <f aca="false">MAX(0,L288-IF('1. Your Debts'!$F$9&gt;0,MIN('1. Your Debts'!$F$9,L288),MIN(MAX(L288*'1. Your Debts'!$D$9,'1. Your Debts'!$E$9),L288)))</f>
        <v>3201.00193954469</v>
      </c>
      <c r="R288" s="15" t="n">
        <f aca="false">M288-MIN(M288,MAX(0,G288-SUMPRODUCT(($M$264:$Q$264&lt;M$264)*M288:Q288)))</f>
        <v>0</v>
      </c>
      <c r="S288" s="15" t="n">
        <f aca="false">N288-MIN(N288,MAX(0,G288-SUMPRODUCT(($M$264:$Q$264&lt;N$264)*M288:Q288)))</f>
        <v>0</v>
      </c>
      <c r="T288" s="15" t="n">
        <f aca="false">O288-MIN(O288,MAX(0,G288-SUMPRODUCT(($M$264:$Q$264&lt;O$264)*M288:Q288)))</f>
        <v>0</v>
      </c>
      <c r="U288" s="15" t="n">
        <f aca="false">P288-MIN(P288,MAX(0,G288-SUMPRODUCT(($M$264:$Q$264&lt;P$264)*M288:Q288)))</f>
        <v>0</v>
      </c>
      <c r="V288" s="15" t="n">
        <f aca="false">Q288-MIN(Q288,MAX(0,G288-SUMPRODUCT(($M$264:$Q$264&lt;Q$264)*M288:Q288)))</f>
        <v>2951.00193954469</v>
      </c>
      <c r="W288" s="15" t="n">
        <f aca="false">(R287*'1. Your Debts'!$C$5+S287*'1. Your Debts'!$C$6+T287*'1. Your Debts'!$C$7+U287*'1. Your Debts'!$C$8+V287*'1. Your Debts'!$C$9)/12</f>
        <v>22.112687575464</v>
      </c>
      <c r="X288" s="15" t="n">
        <f aca="false">Y287+W288+D288-Y288</f>
        <v>430</v>
      </c>
      <c r="Y288" s="15" t="n">
        <f aca="false">SUM(R288:V288)</f>
        <v>2951.00193954469</v>
      </c>
    </row>
    <row r="289" customFormat="false" ht="15" hidden="false" customHeight="false" outlineLevel="0" collapsed="false">
      <c r="A289" s="10" t="n">
        <v>23</v>
      </c>
      <c r="B289" s="15" t="n">
        <f aca="false">F288</f>
        <v>0</v>
      </c>
      <c r="C289" s="15" t="n">
        <f aca="false">IF(A289=$D$262,MIN(B289,$B$262),0)</f>
        <v>0</v>
      </c>
      <c r="D289" s="15" t="n">
        <f aca="false">IF(A289=$D$262,$B$262-C289,0)</f>
        <v>0</v>
      </c>
      <c r="E289" s="15" t="n">
        <f aca="false">MIN($H$262,MAX(0,$F$262-(B289-C289)),$J$262)</f>
        <v>0</v>
      </c>
      <c r="F289" s="15" t="n">
        <f aca="false">B289-C289+E289</f>
        <v>0</v>
      </c>
      <c r="G289" s="15" t="n">
        <f aca="false">$J$262-E289</f>
        <v>250</v>
      </c>
      <c r="H289" s="15" t="n">
        <f aca="false">R288*(1+'1. Your Debts'!$C$5/12)+IF($L$262=1,D289,0)</f>
        <v>0</v>
      </c>
      <c r="I289" s="15" t="n">
        <f aca="false">S288*(1+'1. Your Debts'!$C$6/12)+IF($L$262=2,D289,0)</f>
        <v>0</v>
      </c>
      <c r="J289" s="15" t="n">
        <f aca="false">T288*(1+'1. Your Debts'!$C$7/12)+IF($L$262=3,D289,0)</f>
        <v>0</v>
      </c>
      <c r="K289" s="15" t="n">
        <f aca="false">U288*(1+'1. Your Debts'!$C$8/12)+IF($L$262=4,D289,0)</f>
        <v>0</v>
      </c>
      <c r="L289" s="15" t="n">
        <f aca="false">V288*(1+'1. Your Debts'!$C$9/12)+IF($L$262=5,D289,0)</f>
        <v>2970.42936898002</v>
      </c>
      <c r="M289" s="15" t="n">
        <f aca="false">MAX(0,H289-IF('1. Your Debts'!$F$5&gt;0,MIN('1. Your Debts'!$F$5,H289),MIN(MAX(H289*'1. Your Debts'!$D$5,'1. Your Debts'!$E$5),H289)))</f>
        <v>0</v>
      </c>
      <c r="N289" s="15" t="n">
        <f aca="false">MAX(0,I289-IF('1. Your Debts'!$F$6&gt;0,MIN('1. Your Debts'!$F$6,I289),MIN(MAX(I289*'1. Your Debts'!$D$6,'1. Your Debts'!$E$6),I289)))</f>
        <v>0</v>
      </c>
      <c r="O289" s="15" t="n">
        <f aca="false">MAX(0,J289-IF('1. Your Debts'!$F$7&gt;0,MIN('1. Your Debts'!$F$7,J289),MIN(MAX(J289*'1. Your Debts'!$D$7,'1. Your Debts'!$E$7),J289)))</f>
        <v>0</v>
      </c>
      <c r="P289" s="15" t="n">
        <f aca="false">MAX(0,K289-IF('1. Your Debts'!$F$8&gt;0,MIN('1. Your Debts'!$F$8,K289),MIN(MAX(K289*'1. Your Debts'!$D$8,'1. Your Debts'!$E$8),K289)))</f>
        <v>0</v>
      </c>
      <c r="Q289" s="15" t="n">
        <f aca="false">MAX(0,L289-IF('1. Your Debts'!$F$9&gt;0,MIN('1. Your Debts'!$F$9,L289),MIN(MAX(L289*'1. Your Debts'!$D$9,'1. Your Debts'!$E$9),L289)))</f>
        <v>2790.42936898002</v>
      </c>
      <c r="R289" s="15" t="n">
        <f aca="false">M289-MIN(M289,MAX(0,G289-SUMPRODUCT(($M$264:$Q$264&lt;M$264)*M289:Q289)))</f>
        <v>0</v>
      </c>
      <c r="S289" s="15" t="n">
        <f aca="false">N289-MIN(N289,MAX(0,G289-SUMPRODUCT(($M$264:$Q$264&lt;N$264)*M289:Q289)))</f>
        <v>0</v>
      </c>
      <c r="T289" s="15" t="n">
        <f aca="false">O289-MIN(O289,MAX(0,G289-SUMPRODUCT(($M$264:$Q$264&lt;O$264)*M289:Q289)))</f>
        <v>0</v>
      </c>
      <c r="U289" s="15" t="n">
        <f aca="false">P289-MIN(P289,MAX(0,G289-SUMPRODUCT(($M$264:$Q$264&lt;P$264)*M289:Q289)))</f>
        <v>0</v>
      </c>
      <c r="V289" s="15" t="n">
        <f aca="false">Q289-MIN(Q289,MAX(0,G289-SUMPRODUCT(($M$264:$Q$264&lt;Q$264)*M289:Q289)))</f>
        <v>2540.42936898002</v>
      </c>
      <c r="W289" s="15" t="n">
        <f aca="false">(R288*'1. Your Debts'!$C$5+S288*'1. Your Debts'!$C$6+T288*'1. Your Debts'!$C$7+U288*'1. Your Debts'!$C$8+V288*'1. Your Debts'!$C$9)/12</f>
        <v>19.4274294353358</v>
      </c>
      <c r="X289" s="15" t="n">
        <f aca="false">Y288+W289+D289-Y289</f>
        <v>430</v>
      </c>
      <c r="Y289" s="15" t="n">
        <f aca="false">SUM(R289:V289)</f>
        <v>2540.42936898002</v>
      </c>
    </row>
    <row r="290" customFormat="false" ht="15" hidden="false" customHeight="false" outlineLevel="0" collapsed="false">
      <c r="A290" s="10" t="n">
        <v>24</v>
      </c>
      <c r="B290" s="15" t="n">
        <f aca="false">F289</f>
        <v>0</v>
      </c>
      <c r="C290" s="15" t="n">
        <f aca="false">IF(A290=$D$262,MIN(B290,$B$262),0)</f>
        <v>0</v>
      </c>
      <c r="D290" s="15" t="n">
        <f aca="false">IF(A290=$D$262,$B$262-C290,0)</f>
        <v>0</v>
      </c>
      <c r="E290" s="15" t="n">
        <f aca="false">MIN($H$262,MAX(0,$F$262-(B290-C290)),$J$262)</f>
        <v>0</v>
      </c>
      <c r="F290" s="15" t="n">
        <f aca="false">B290-C290+E290</f>
        <v>0</v>
      </c>
      <c r="G290" s="15" t="n">
        <f aca="false">$J$262-E290</f>
        <v>250</v>
      </c>
      <c r="H290" s="15" t="n">
        <f aca="false">R289*(1+'1. Your Debts'!$C$5/12)+IF($L$262=1,D290,0)</f>
        <v>0</v>
      </c>
      <c r="I290" s="15" t="n">
        <f aca="false">S289*(1+'1. Your Debts'!$C$6/12)+IF($L$262=2,D290,0)</f>
        <v>0</v>
      </c>
      <c r="J290" s="15" t="n">
        <f aca="false">T289*(1+'1. Your Debts'!$C$7/12)+IF($L$262=3,D290,0)</f>
        <v>0</v>
      </c>
      <c r="K290" s="15" t="n">
        <f aca="false">U289*(1+'1. Your Debts'!$C$8/12)+IF($L$262=4,D290,0)</f>
        <v>0</v>
      </c>
      <c r="L290" s="15" t="n">
        <f aca="false">V289*(1+'1. Your Debts'!$C$9/12)+IF($L$262=5,D290,0)</f>
        <v>2557.15386232581</v>
      </c>
      <c r="M290" s="15" t="n">
        <f aca="false">MAX(0,H290-IF('1. Your Debts'!$F$5&gt;0,MIN('1. Your Debts'!$F$5,H290),MIN(MAX(H290*'1. Your Debts'!$D$5,'1. Your Debts'!$E$5),H290)))</f>
        <v>0</v>
      </c>
      <c r="N290" s="15" t="n">
        <f aca="false">MAX(0,I290-IF('1. Your Debts'!$F$6&gt;0,MIN('1. Your Debts'!$F$6,I290),MIN(MAX(I290*'1. Your Debts'!$D$6,'1. Your Debts'!$E$6),I290)))</f>
        <v>0</v>
      </c>
      <c r="O290" s="15" t="n">
        <f aca="false">MAX(0,J290-IF('1. Your Debts'!$F$7&gt;0,MIN('1. Your Debts'!$F$7,J290),MIN(MAX(J290*'1. Your Debts'!$D$7,'1. Your Debts'!$E$7),J290)))</f>
        <v>0</v>
      </c>
      <c r="P290" s="15" t="n">
        <f aca="false">MAX(0,K290-IF('1. Your Debts'!$F$8&gt;0,MIN('1. Your Debts'!$F$8,K290),MIN(MAX(K290*'1. Your Debts'!$D$8,'1. Your Debts'!$E$8),K290)))</f>
        <v>0</v>
      </c>
      <c r="Q290" s="15" t="n">
        <f aca="false">MAX(0,L290-IF('1. Your Debts'!$F$9&gt;0,MIN('1. Your Debts'!$F$9,L290),MIN(MAX(L290*'1. Your Debts'!$D$9,'1. Your Debts'!$E$9),L290)))</f>
        <v>2377.15386232581</v>
      </c>
      <c r="R290" s="15" t="n">
        <f aca="false">M290-MIN(M290,MAX(0,G290-SUMPRODUCT(($M$264:$Q$264&lt;M$264)*M290:Q290)))</f>
        <v>0</v>
      </c>
      <c r="S290" s="15" t="n">
        <f aca="false">N290-MIN(N290,MAX(0,G290-SUMPRODUCT(($M$264:$Q$264&lt;N$264)*M290:Q290)))</f>
        <v>0</v>
      </c>
      <c r="T290" s="15" t="n">
        <f aca="false">O290-MIN(O290,MAX(0,G290-SUMPRODUCT(($M$264:$Q$264&lt;O$264)*M290:Q290)))</f>
        <v>0</v>
      </c>
      <c r="U290" s="15" t="n">
        <f aca="false">P290-MIN(P290,MAX(0,G290-SUMPRODUCT(($M$264:$Q$264&lt;P$264)*M290:Q290)))</f>
        <v>0</v>
      </c>
      <c r="V290" s="15" t="n">
        <f aca="false">Q290-MIN(Q290,MAX(0,G290-SUMPRODUCT(($M$264:$Q$264&lt;Q$264)*M290:Q290)))</f>
        <v>2127.15386232581</v>
      </c>
      <c r="W290" s="15" t="n">
        <f aca="false">(R289*'1. Your Debts'!$C$5+S289*'1. Your Debts'!$C$6+T289*'1. Your Debts'!$C$7+U289*'1. Your Debts'!$C$8+V289*'1. Your Debts'!$C$9)/12</f>
        <v>16.7244933457851</v>
      </c>
      <c r="X290" s="15" t="n">
        <f aca="false">Y289+W290+D290-Y290</f>
        <v>430</v>
      </c>
      <c r="Y290" s="15" t="n">
        <f aca="false">SUM(R290:V290)</f>
        <v>2127.15386232581</v>
      </c>
    </row>
    <row r="291" customFormat="false" ht="15" hidden="false" customHeight="false" outlineLevel="0" collapsed="false">
      <c r="A291" s="10" t="n">
        <v>25</v>
      </c>
      <c r="B291" s="15" t="n">
        <f aca="false">F290</f>
        <v>0</v>
      </c>
      <c r="C291" s="15" t="n">
        <f aca="false">IF(A291=$D$262,MIN(B291,$B$262),0)</f>
        <v>0</v>
      </c>
      <c r="D291" s="15" t="n">
        <f aca="false">IF(A291=$D$262,$B$262-C291,0)</f>
        <v>0</v>
      </c>
      <c r="E291" s="15" t="n">
        <f aca="false">MIN($H$262,MAX(0,$F$262-(B291-C291)),$J$262)</f>
        <v>0</v>
      </c>
      <c r="F291" s="15" t="n">
        <f aca="false">B291-C291+E291</f>
        <v>0</v>
      </c>
      <c r="G291" s="15" t="n">
        <f aca="false">$J$262-E291</f>
        <v>250</v>
      </c>
      <c r="H291" s="15" t="n">
        <f aca="false">R290*(1+'1. Your Debts'!$C$5/12)+IF($L$262=1,D291,0)</f>
        <v>0</v>
      </c>
      <c r="I291" s="15" t="n">
        <f aca="false">S290*(1+'1. Your Debts'!$C$6/12)+IF($L$262=2,D291,0)</f>
        <v>0</v>
      </c>
      <c r="J291" s="15" t="n">
        <f aca="false">T290*(1+'1. Your Debts'!$C$7/12)+IF($L$262=3,D291,0)</f>
        <v>0</v>
      </c>
      <c r="K291" s="15" t="n">
        <f aca="false">U290*(1+'1. Your Debts'!$C$8/12)+IF($L$262=4,D291,0)</f>
        <v>0</v>
      </c>
      <c r="L291" s="15" t="n">
        <f aca="false">V290*(1+'1. Your Debts'!$C$9/12)+IF($L$262=5,D291,0)</f>
        <v>2141.15762525278</v>
      </c>
      <c r="M291" s="15" t="n">
        <f aca="false">MAX(0,H291-IF('1. Your Debts'!$F$5&gt;0,MIN('1. Your Debts'!$F$5,H291),MIN(MAX(H291*'1. Your Debts'!$D$5,'1. Your Debts'!$E$5),H291)))</f>
        <v>0</v>
      </c>
      <c r="N291" s="15" t="n">
        <f aca="false">MAX(0,I291-IF('1. Your Debts'!$F$6&gt;0,MIN('1. Your Debts'!$F$6,I291),MIN(MAX(I291*'1. Your Debts'!$D$6,'1. Your Debts'!$E$6),I291)))</f>
        <v>0</v>
      </c>
      <c r="O291" s="15" t="n">
        <f aca="false">MAX(0,J291-IF('1. Your Debts'!$F$7&gt;0,MIN('1. Your Debts'!$F$7,J291),MIN(MAX(J291*'1. Your Debts'!$D$7,'1. Your Debts'!$E$7),J291)))</f>
        <v>0</v>
      </c>
      <c r="P291" s="15" t="n">
        <f aca="false">MAX(0,K291-IF('1. Your Debts'!$F$8&gt;0,MIN('1. Your Debts'!$F$8,K291),MIN(MAX(K291*'1. Your Debts'!$D$8,'1. Your Debts'!$E$8),K291)))</f>
        <v>0</v>
      </c>
      <c r="Q291" s="15" t="n">
        <f aca="false">MAX(0,L291-IF('1. Your Debts'!$F$9&gt;0,MIN('1. Your Debts'!$F$9,L291),MIN(MAX(L291*'1. Your Debts'!$D$9,'1. Your Debts'!$E$9),L291)))</f>
        <v>1961.15762525278</v>
      </c>
      <c r="R291" s="15" t="n">
        <f aca="false">M291-MIN(M291,MAX(0,G291-SUMPRODUCT(($M$264:$Q$264&lt;M$264)*M291:Q291)))</f>
        <v>0</v>
      </c>
      <c r="S291" s="15" t="n">
        <f aca="false">N291-MIN(N291,MAX(0,G291-SUMPRODUCT(($M$264:$Q$264&lt;N$264)*M291:Q291)))</f>
        <v>0</v>
      </c>
      <c r="T291" s="15" t="n">
        <f aca="false">O291-MIN(O291,MAX(0,G291-SUMPRODUCT(($M$264:$Q$264&lt;O$264)*M291:Q291)))</f>
        <v>0</v>
      </c>
      <c r="U291" s="15" t="n">
        <f aca="false">P291-MIN(P291,MAX(0,G291-SUMPRODUCT(($M$264:$Q$264&lt;P$264)*M291:Q291)))</f>
        <v>0</v>
      </c>
      <c r="V291" s="15" t="n">
        <f aca="false">Q291-MIN(Q291,MAX(0,G291-SUMPRODUCT(($M$264:$Q$264&lt;Q$264)*M291:Q291)))</f>
        <v>1711.15762525278</v>
      </c>
      <c r="W291" s="15" t="n">
        <f aca="false">(R290*'1. Your Debts'!$C$5+S290*'1. Your Debts'!$C$6+T290*'1. Your Debts'!$C$7+U290*'1. Your Debts'!$C$8+V290*'1. Your Debts'!$C$9)/12</f>
        <v>14.0037629269782</v>
      </c>
      <c r="X291" s="15" t="n">
        <f aca="false">Y290+W291+D291-Y291</f>
        <v>430</v>
      </c>
      <c r="Y291" s="15" t="n">
        <f aca="false">SUM(R291:V291)</f>
        <v>1711.15762525278</v>
      </c>
    </row>
    <row r="292" customFormat="false" ht="15" hidden="false" customHeight="false" outlineLevel="0" collapsed="false">
      <c r="A292" s="10" t="n">
        <v>26</v>
      </c>
      <c r="B292" s="15" t="n">
        <f aca="false">F291</f>
        <v>0</v>
      </c>
      <c r="C292" s="15" t="n">
        <f aca="false">IF(A292=$D$262,MIN(B292,$B$262),0)</f>
        <v>0</v>
      </c>
      <c r="D292" s="15" t="n">
        <f aca="false">IF(A292=$D$262,$B$262-C292,0)</f>
        <v>0</v>
      </c>
      <c r="E292" s="15" t="n">
        <f aca="false">MIN($H$262,MAX(0,$F$262-(B292-C292)),$J$262)</f>
        <v>0</v>
      </c>
      <c r="F292" s="15" t="n">
        <f aca="false">B292-C292+E292</f>
        <v>0</v>
      </c>
      <c r="G292" s="15" t="n">
        <f aca="false">$J$262-E292</f>
        <v>250</v>
      </c>
      <c r="H292" s="15" t="n">
        <f aca="false">R291*(1+'1. Your Debts'!$C$5/12)+IF($L$262=1,D292,0)</f>
        <v>0</v>
      </c>
      <c r="I292" s="15" t="n">
        <f aca="false">S291*(1+'1. Your Debts'!$C$6/12)+IF($L$262=2,D292,0)</f>
        <v>0</v>
      </c>
      <c r="J292" s="15" t="n">
        <f aca="false">T291*(1+'1. Your Debts'!$C$7/12)+IF($L$262=3,D292,0)</f>
        <v>0</v>
      </c>
      <c r="K292" s="15" t="n">
        <f aca="false">U291*(1+'1. Your Debts'!$C$8/12)+IF($L$262=4,D292,0)</f>
        <v>0</v>
      </c>
      <c r="L292" s="15" t="n">
        <f aca="false">V291*(1+'1. Your Debts'!$C$9/12)+IF($L$262=5,D292,0)</f>
        <v>1722.4227462857</v>
      </c>
      <c r="M292" s="15" t="n">
        <f aca="false">MAX(0,H292-IF('1. Your Debts'!$F$5&gt;0,MIN('1. Your Debts'!$F$5,H292),MIN(MAX(H292*'1. Your Debts'!$D$5,'1. Your Debts'!$E$5),H292)))</f>
        <v>0</v>
      </c>
      <c r="N292" s="15" t="n">
        <f aca="false">MAX(0,I292-IF('1. Your Debts'!$F$6&gt;0,MIN('1. Your Debts'!$F$6,I292),MIN(MAX(I292*'1. Your Debts'!$D$6,'1. Your Debts'!$E$6),I292)))</f>
        <v>0</v>
      </c>
      <c r="O292" s="15" t="n">
        <f aca="false">MAX(0,J292-IF('1. Your Debts'!$F$7&gt;0,MIN('1. Your Debts'!$F$7,J292),MIN(MAX(J292*'1. Your Debts'!$D$7,'1. Your Debts'!$E$7),J292)))</f>
        <v>0</v>
      </c>
      <c r="P292" s="15" t="n">
        <f aca="false">MAX(0,K292-IF('1. Your Debts'!$F$8&gt;0,MIN('1. Your Debts'!$F$8,K292),MIN(MAX(K292*'1. Your Debts'!$D$8,'1. Your Debts'!$E$8),K292)))</f>
        <v>0</v>
      </c>
      <c r="Q292" s="15" t="n">
        <f aca="false">MAX(0,L292-IF('1. Your Debts'!$F$9&gt;0,MIN('1. Your Debts'!$F$9,L292),MIN(MAX(L292*'1. Your Debts'!$D$9,'1. Your Debts'!$E$9),L292)))</f>
        <v>1542.4227462857</v>
      </c>
      <c r="R292" s="15" t="n">
        <f aca="false">M292-MIN(M292,MAX(0,G292-SUMPRODUCT(($M$264:$Q$264&lt;M$264)*M292:Q292)))</f>
        <v>0</v>
      </c>
      <c r="S292" s="15" t="n">
        <f aca="false">N292-MIN(N292,MAX(0,G292-SUMPRODUCT(($M$264:$Q$264&lt;N$264)*M292:Q292)))</f>
        <v>0</v>
      </c>
      <c r="T292" s="15" t="n">
        <f aca="false">O292-MIN(O292,MAX(0,G292-SUMPRODUCT(($M$264:$Q$264&lt;O$264)*M292:Q292)))</f>
        <v>0</v>
      </c>
      <c r="U292" s="15" t="n">
        <f aca="false">P292-MIN(P292,MAX(0,G292-SUMPRODUCT(($M$264:$Q$264&lt;P$264)*M292:Q292)))</f>
        <v>0</v>
      </c>
      <c r="V292" s="15" t="n">
        <f aca="false">Q292-MIN(Q292,MAX(0,G292-SUMPRODUCT(($M$264:$Q$264&lt;Q$264)*M292:Q292)))</f>
        <v>1292.4227462857</v>
      </c>
      <c r="W292" s="15" t="n">
        <f aca="false">(R291*'1. Your Debts'!$C$5+S291*'1. Your Debts'!$C$6+T291*'1. Your Debts'!$C$7+U291*'1. Your Debts'!$C$8+V291*'1. Your Debts'!$C$9)/12</f>
        <v>11.2651210329142</v>
      </c>
      <c r="X292" s="15" t="n">
        <f aca="false">Y291+W292+D292-Y292</f>
        <v>430</v>
      </c>
      <c r="Y292" s="15" t="n">
        <f aca="false">SUM(R292:V292)</f>
        <v>1292.4227462857</v>
      </c>
    </row>
    <row r="293" customFormat="false" ht="15" hidden="false" customHeight="false" outlineLevel="0" collapsed="false">
      <c r="A293" s="10" t="n">
        <v>27</v>
      </c>
      <c r="B293" s="15" t="n">
        <f aca="false">F292</f>
        <v>0</v>
      </c>
      <c r="C293" s="15" t="n">
        <f aca="false">IF(A293=$D$262,MIN(B293,$B$262),0)</f>
        <v>0</v>
      </c>
      <c r="D293" s="15" t="n">
        <f aca="false">IF(A293=$D$262,$B$262-C293,0)</f>
        <v>0</v>
      </c>
      <c r="E293" s="15" t="n">
        <f aca="false">MIN($H$262,MAX(0,$F$262-(B293-C293)),$J$262)</f>
        <v>0</v>
      </c>
      <c r="F293" s="15" t="n">
        <f aca="false">B293-C293+E293</f>
        <v>0</v>
      </c>
      <c r="G293" s="15" t="n">
        <f aca="false">$J$262-E293</f>
        <v>250</v>
      </c>
      <c r="H293" s="15" t="n">
        <f aca="false">R292*(1+'1. Your Debts'!$C$5/12)+IF($L$262=1,D293,0)</f>
        <v>0</v>
      </c>
      <c r="I293" s="15" t="n">
        <f aca="false">S292*(1+'1. Your Debts'!$C$6/12)+IF($L$262=2,D293,0)</f>
        <v>0</v>
      </c>
      <c r="J293" s="15" t="n">
        <f aca="false">T292*(1+'1. Your Debts'!$C$7/12)+IF($L$262=3,D293,0)</f>
        <v>0</v>
      </c>
      <c r="K293" s="15" t="n">
        <f aca="false">U292*(1+'1. Your Debts'!$C$8/12)+IF($L$262=4,D293,0)</f>
        <v>0</v>
      </c>
      <c r="L293" s="15" t="n">
        <f aca="false">V292*(1+'1. Your Debts'!$C$9/12)+IF($L$262=5,D293,0)</f>
        <v>1300.93119603208</v>
      </c>
      <c r="M293" s="15" t="n">
        <f aca="false">MAX(0,H293-IF('1. Your Debts'!$F$5&gt;0,MIN('1. Your Debts'!$F$5,H293),MIN(MAX(H293*'1. Your Debts'!$D$5,'1. Your Debts'!$E$5),H293)))</f>
        <v>0</v>
      </c>
      <c r="N293" s="15" t="n">
        <f aca="false">MAX(0,I293-IF('1. Your Debts'!$F$6&gt;0,MIN('1. Your Debts'!$F$6,I293),MIN(MAX(I293*'1. Your Debts'!$D$6,'1. Your Debts'!$E$6),I293)))</f>
        <v>0</v>
      </c>
      <c r="O293" s="15" t="n">
        <f aca="false">MAX(0,J293-IF('1. Your Debts'!$F$7&gt;0,MIN('1. Your Debts'!$F$7,J293),MIN(MAX(J293*'1. Your Debts'!$D$7,'1. Your Debts'!$E$7),J293)))</f>
        <v>0</v>
      </c>
      <c r="P293" s="15" t="n">
        <f aca="false">MAX(0,K293-IF('1. Your Debts'!$F$8&gt;0,MIN('1. Your Debts'!$F$8,K293),MIN(MAX(K293*'1. Your Debts'!$D$8,'1. Your Debts'!$E$8),K293)))</f>
        <v>0</v>
      </c>
      <c r="Q293" s="15" t="n">
        <f aca="false">MAX(0,L293-IF('1. Your Debts'!$F$9&gt;0,MIN('1. Your Debts'!$F$9,L293),MIN(MAX(L293*'1. Your Debts'!$D$9,'1. Your Debts'!$E$9),L293)))</f>
        <v>1120.93119603208</v>
      </c>
      <c r="R293" s="15" t="n">
        <f aca="false">M293-MIN(M293,MAX(0,G293-SUMPRODUCT(($M$264:$Q$264&lt;M$264)*M293:Q293)))</f>
        <v>0</v>
      </c>
      <c r="S293" s="15" t="n">
        <f aca="false">N293-MIN(N293,MAX(0,G293-SUMPRODUCT(($M$264:$Q$264&lt;N$264)*M293:Q293)))</f>
        <v>0</v>
      </c>
      <c r="T293" s="15" t="n">
        <f aca="false">O293-MIN(O293,MAX(0,G293-SUMPRODUCT(($M$264:$Q$264&lt;O$264)*M293:Q293)))</f>
        <v>0</v>
      </c>
      <c r="U293" s="15" t="n">
        <f aca="false">P293-MIN(P293,MAX(0,G293-SUMPRODUCT(($M$264:$Q$264&lt;P$264)*M293:Q293)))</f>
        <v>0</v>
      </c>
      <c r="V293" s="15" t="n">
        <f aca="false">Q293-MIN(Q293,MAX(0,G293-SUMPRODUCT(($M$264:$Q$264&lt;Q$264)*M293:Q293)))</f>
        <v>870.93119603208</v>
      </c>
      <c r="W293" s="15" t="n">
        <f aca="false">(R292*'1. Your Debts'!$C$5+S292*'1. Your Debts'!$C$6+T292*'1. Your Debts'!$C$7+U292*'1. Your Debts'!$C$8+V292*'1. Your Debts'!$C$9)/12</f>
        <v>8.50844974638085</v>
      </c>
      <c r="X293" s="15" t="n">
        <f aca="false">Y292+W293+D293-Y293</f>
        <v>430</v>
      </c>
      <c r="Y293" s="15" t="n">
        <f aca="false">SUM(R293:V293)</f>
        <v>870.93119603208</v>
      </c>
    </row>
    <row r="294" customFormat="false" ht="15" hidden="false" customHeight="false" outlineLevel="0" collapsed="false">
      <c r="A294" s="10" t="n">
        <v>28</v>
      </c>
      <c r="B294" s="15" t="n">
        <f aca="false">F293</f>
        <v>0</v>
      </c>
      <c r="C294" s="15" t="n">
        <f aca="false">IF(A294=$D$262,MIN(B294,$B$262),0)</f>
        <v>0</v>
      </c>
      <c r="D294" s="15" t="n">
        <f aca="false">IF(A294=$D$262,$B$262-C294,0)</f>
        <v>0</v>
      </c>
      <c r="E294" s="15" t="n">
        <f aca="false">MIN($H$262,MAX(0,$F$262-(B294-C294)),$J$262)</f>
        <v>0</v>
      </c>
      <c r="F294" s="15" t="n">
        <f aca="false">B294-C294+E294</f>
        <v>0</v>
      </c>
      <c r="G294" s="15" t="n">
        <f aca="false">$J$262-E294</f>
        <v>250</v>
      </c>
      <c r="H294" s="15" t="n">
        <f aca="false">R293*(1+'1. Your Debts'!$C$5/12)+IF($L$262=1,D294,0)</f>
        <v>0</v>
      </c>
      <c r="I294" s="15" t="n">
        <f aca="false">S293*(1+'1. Your Debts'!$C$6/12)+IF($L$262=2,D294,0)</f>
        <v>0</v>
      </c>
      <c r="J294" s="15" t="n">
        <f aca="false">T293*(1+'1. Your Debts'!$C$7/12)+IF($L$262=3,D294,0)</f>
        <v>0</v>
      </c>
      <c r="K294" s="15" t="n">
        <f aca="false">U293*(1+'1. Your Debts'!$C$8/12)+IF($L$262=4,D294,0)</f>
        <v>0</v>
      </c>
      <c r="L294" s="15" t="n">
        <f aca="false">V293*(1+'1. Your Debts'!$C$9/12)+IF($L$262=5,D294,0)</f>
        <v>876.664826405957</v>
      </c>
      <c r="M294" s="15" t="n">
        <f aca="false">MAX(0,H294-IF('1. Your Debts'!$F$5&gt;0,MIN('1. Your Debts'!$F$5,H294),MIN(MAX(H294*'1. Your Debts'!$D$5,'1. Your Debts'!$E$5),H294)))</f>
        <v>0</v>
      </c>
      <c r="N294" s="15" t="n">
        <f aca="false">MAX(0,I294-IF('1. Your Debts'!$F$6&gt;0,MIN('1. Your Debts'!$F$6,I294),MIN(MAX(I294*'1. Your Debts'!$D$6,'1. Your Debts'!$E$6),I294)))</f>
        <v>0</v>
      </c>
      <c r="O294" s="15" t="n">
        <f aca="false">MAX(0,J294-IF('1. Your Debts'!$F$7&gt;0,MIN('1. Your Debts'!$F$7,J294),MIN(MAX(J294*'1. Your Debts'!$D$7,'1. Your Debts'!$E$7),J294)))</f>
        <v>0</v>
      </c>
      <c r="P294" s="15" t="n">
        <f aca="false">MAX(0,K294-IF('1. Your Debts'!$F$8&gt;0,MIN('1. Your Debts'!$F$8,K294),MIN(MAX(K294*'1. Your Debts'!$D$8,'1. Your Debts'!$E$8),K294)))</f>
        <v>0</v>
      </c>
      <c r="Q294" s="15" t="n">
        <f aca="false">MAX(0,L294-IF('1. Your Debts'!$F$9&gt;0,MIN('1. Your Debts'!$F$9,L294),MIN(MAX(L294*'1. Your Debts'!$D$9,'1. Your Debts'!$E$9),L294)))</f>
        <v>696.664826405957</v>
      </c>
      <c r="R294" s="15" t="n">
        <f aca="false">M294-MIN(M294,MAX(0,G294-SUMPRODUCT(($M$264:$Q$264&lt;M$264)*M294:Q294)))</f>
        <v>0</v>
      </c>
      <c r="S294" s="15" t="n">
        <f aca="false">N294-MIN(N294,MAX(0,G294-SUMPRODUCT(($M$264:$Q$264&lt;N$264)*M294:Q294)))</f>
        <v>0</v>
      </c>
      <c r="T294" s="15" t="n">
        <f aca="false">O294-MIN(O294,MAX(0,G294-SUMPRODUCT(($M$264:$Q$264&lt;O$264)*M294:Q294)))</f>
        <v>0</v>
      </c>
      <c r="U294" s="15" t="n">
        <f aca="false">P294-MIN(P294,MAX(0,G294-SUMPRODUCT(($M$264:$Q$264&lt;P$264)*M294:Q294)))</f>
        <v>0</v>
      </c>
      <c r="V294" s="15" t="n">
        <f aca="false">Q294-MIN(Q294,MAX(0,G294-SUMPRODUCT(($M$264:$Q$264&lt;Q$264)*M294:Q294)))</f>
        <v>446.664826405957</v>
      </c>
      <c r="W294" s="15" t="n">
        <f aca="false">(R293*'1. Your Debts'!$C$5+S293*'1. Your Debts'!$C$6+T293*'1. Your Debts'!$C$7+U293*'1. Your Debts'!$C$8+V293*'1. Your Debts'!$C$9)/12</f>
        <v>5.73363037387786</v>
      </c>
      <c r="X294" s="15" t="n">
        <f aca="false">Y293+W294+D294-Y294</f>
        <v>430</v>
      </c>
      <c r="Y294" s="15" t="n">
        <f aca="false">SUM(R294:V294)</f>
        <v>446.664826405957</v>
      </c>
    </row>
    <row r="295" customFormat="false" ht="15" hidden="false" customHeight="false" outlineLevel="0" collapsed="false">
      <c r="A295" s="10" t="n">
        <v>29</v>
      </c>
      <c r="B295" s="15" t="n">
        <f aca="false">F294</f>
        <v>0</v>
      </c>
      <c r="C295" s="15" t="n">
        <f aca="false">IF(A295=$D$262,MIN(B295,$B$262),0)</f>
        <v>0</v>
      </c>
      <c r="D295" s="15" t="n">
        <f aca="false">IF(A295=$D$262,$B$262-C295,0)</f>
        <v>0</v>
      </c>
      <c r="E295" s="15" t="n">
        <f aca="false">MIN($H$262,MAX(0,$F$262-(B295-C295)),$J$262)</f>
        <v>0</v>
      </c>
      <c r="F295" s="15" t="n">
        <f aca="false">B295-C295+E295</f>
        <v>0</v>
      </c>
      <c r="G295" s="15" t="n">
        <f aca="false">$J$262-E295</f>
        <v>250</v>
      </c>
      <c r="H295" s="15" t="n">
        <f aca="false">R294*(1+'1. Your Debts'!$C$5/12)+IF($L$262=1,D295,0)</f>
        <v>0</v>
      </c>
      <c r="I295" s="15" t="n">
        <f aca="false">S294*(1+'1. Your Debts'!$C$6/12)+IF($L$262=2,D295,0)</f>
        <v>0</v>
      </c>
      <c r="J295" s="15" t="n">
        <f aca="false">T294*(1+'1. Your Debts'!$C$7/12)+IF($L$262=3,D295,0)</f>
        <v>0</v>
      </c>
      <c r="K295" s="15" t="n">
        <f aca="false">U294*(1+'1. Your Debts'!$C$8/12)+IF($L$262=4,D295,0)</f>
        <v>0</v>
      </c>
      <c r="L295" s="15" t="n">
        <f aca="false">V294*(1+'1. Your Debts'!$C$9/12)+IF($L$262=5,D295,0)</f>
        <v>449.605369846463</v>
      </c>
      <c r="M295" s="15" t="n">
        <f aca="false">MAX(0,H295-IF('1. Your Debts'!$F$5&gt;0,MIN('1. Your Debts'!$F$5,H295),MIN(MAX(H295*'1. Your Debts'!$D$5,'1. Your Debts'!$E$5),H295)))</f>
        <v>0</v>
      </c>
      <c r="N295" s="15" t="n">
        <f aca="false">MAX(0,I295-IF('1. Your Debts'!$F$6&gt;0,MIN('1. Your Debts'!$F$6,I295),MIN(MAX(I295*'1. Your Debts'!$D$6,'1. Your Debts'!$E$6),I295)))</f>
        <v>0</v>
      </c>
      <c r="O295" s="15" t="n">
        <f aca="false">MAX(0,J295-IF('1. Your Debts'!$F$7&gt;0,MIN('1. Your Debts'!$F$7,J295),MIN(MAX(J295*'1. Your Debts'!$D$7,'1. Your Debts'!$E$7),J295)))</f>
        <v>0</v>
      </c>
      <c r="P295" s="15" t="n">
        <f aca="false">MAX(0,K295-IF('1. Your Debts'!$F$8&gt;0,MIN('1. Your Debts'!$F$8,K295),MIN(MAX(K295*'1. Your Debts'!$D$8,'1. Your Debts'!$E$8),K295)))</f>
        <v>0</v>
      </c>
      <c r="Q295" s="15" t="n">
        <f aca="false">MAX(0,L295-IF('1. Your Debts'!$F$9&gt;0,MIN('1. Your Debts'!$F$9,L295),MIN(MAX(L295*'1. Your Debts'!$D$9,'1. Your Debts'!$E$9),L295)))</f>
        <v>269.605369846463</v>
      </c>
      <c r="R295" s="15" t="n">
        <f aca="false">M295-MIN(M295,MAX(0,G295-SUMPRODUCT(($M$264:$Q$264&lt;M$264)*M295:Q295)))</f>
        <v>0</v>
      </c>
      <c r="S295" s="15" t="n">
        <f aca="false">N295-MIN(N295,MAX(0,G295-SUMPRODUCT(($M$264:$Q$264&lt;N$264)*M295:Q295)))</f>
        <v>0</v>
      </c>
      <c r="T295" s="15" t="n">
        <f aca="false">O295-MIN(O295,MAX(0,G295-SUMPRODUCT(($M$264:$Q$264&lt;O$264)*M295:Q295)))</f>
        <v>0</v>
      </c>
      <c r="U295" s="15" t="n">
        <f aca="false">P295-MIN(P295,MAX(0,G295-SUMPRODUCT(($M$264:$Q$264&lt;P$264)*M295:Q295)))</f>
        <v>0</v>
      </c>
      <c r="V295" s="15" t="n">
        <f aca="false">Q295-MIN(Q295,MAX(0,G295-SUMPRODUCT(($M$264:$Q$264&lt;Q$264)*M295:Q295)))</f>
        <v>19.6053698464632</v>
      </c>
      <c r="W295" s="15" t="n">
        <f aca="false">(R294*'1. Your Debts'!$C$5+S294*'1. Your Debts'!$C$6+T294*'1. Your Debts'!$C$7+U294*'1. Your Debts'!$C$8+V294*'1. Your Debts'!$C$9)/12</f>
        <v>2.94054344050589</v>
      </c>
      <c r="X295" s="15" t="n">
        <f aca="false">Y294+W295+D295-Y295</f>
        <v>430</v>
      </c>
      <c r="Y295" s="15" t="n">
        <f aca="false">SUM(R295:V295)</f>
        <v>19.6053698464632</v>
      </c>
    </row>
    <row r="296" customFormat="false" ht="15" hidden="false" customHeight="false" outlineLevel="0" collapsed="false">
      <c r="A296" s="10" t="n">
        <v>30</v>
      </c>
      <c r="B296" s="15" t="n">
        <f aca="false">F295</f>
        <v>0</v>
      </c>
      <c r="C296" s="15" t="n">
        <f aca="false">IF(A296=$D$262,MIN(B296,$B$262),0)</f>
        <v>0</v>
      </c>
      <c r="D296" s="15" t="n">
        <f aca="false">IF(A296=$D$262,$B$262-C296,0)</f>
        <v>0</v>
      </c>
      <c r="E296" s="15" t="n">
        <f aca="false">MIN($H$262,MAX(0,$F$262-(B296-C296)),$J$262)</f>
        <v>0</v>
      </c>
      <c r="F296" s="15" t="n">
        <f aca="false">B296-C296+E296</f>
        <v>0</v>
      </c>
      <c r="G296" s="15" t="n">
        <f aca="false">$J$262-E296</f>
        <v>250</v>
      </c>
      <c r="H296" s="15" t="n">
        <f aca="false">R295*(1+'1. Your Debts'!$C$5/12)+IF($L$262=1,D296,0)</f>
        <v>0</v>
      </c>
      <c r="I296" s="15" t="n">
        <f aca="false">S295*(1+'1. Your Debts'!$C$6/12)+IF($L$262=2,D296,0)</f>
        <v>0</v>
      </c>
      <c r="J296" s="15" t="n">
        <f aca="false">T295*(1+'1. Your Debts'!$C$7/12)+IF($L$262=3,D296,0)</f>
        <v>0</v>
      </c>
      <c r="K296" s="15" t="n">
        <f aca="false">U295*(1+'1. Your Debts'!$C$8/12)+IF($L$262=4,D296,0)</f>
        <v>0</v>
      </c>
      <c r="L296" s="15" t="n">
        <f aca="false">V295*(1+'1. Your Debts'!$C$9/12)+IF($L$262=5,D296,0)</f>
        <v>19.7344385312858</v>
      </c>
      <c r="M296" s="15" t="n">
        <f aca="false">MAX(0,H296-IF('1. Your Debts'!$F$5&gt;0,MIN('1. Your Debts'!$F$5,H296),MIN(MAX(H296*'1. Your Debts'!$D$5,'1. Your Debts'!$E$5),H296)))</f>
        <v>0</v>
      </c>
      <c r="N296" s="15" t="n">
        <f aca="false">MAX(0,I296-IF('1. Your Debts'!$F$6&gt;0,MIN('1. Your Debts'!$F$6,I296),MIN(MAX(I296*'1. Your Debts'!$D$6,'1. Your Debts'!$E$6),I296)))</f>
        <v>0</v>
      </c>
      <c r="O296" s="15" t="n">
        <f aca="false">MAX(0,J296-IF('1. Your Debts'!$F$7&gt;0,MIN('1. Your Debts'!$F$7,J296),MIN(MAX(J296*'1. Your Debts'!$D$7,'1. Your Debts'!$E$7),J296)))</f>
        <v>0</v>
      </c>
      <c r="P296" s="15" t="n">
        <f aca="false">MAX(0,K296-IF('1. Your Debts'!$F$8&gt;0,MIN('1. Your Debts'!$F$8,K296),MIN(MAX(K296*'1. Your Debts'!$D$8,'1. Your Debts'!$E$8),K296)))</f>
        <v>0</v>
      </c>
      <c r="Q296" s="15" t="n">
        <f aca="false">MAX(0,L296-IF('1. Your Debts'!$F$9&gt;0,MIN('1. Your Debts'!$F$9,L296),MIN(MAX(L296*'1. Your Debts'!$D$9,'1. Your Debts'!$E$9),L296)))</f>
        <v>0</v>
      </c>
      <c r="R296" s="15" t="n">
        <f aca="false">M296-MIN(M296,MAX(0,G296-SUMPRODUCT(($M$264:$Q$264&lt;M$264)*M296:Q296)))</f>
        <v>0</v>
      </c>
      <c r="S296" s="15" t="n">
        <f aca="false">N296-MIN(N296,MAX(0,G296-SUMPRODUCT(($M$264:$Q$264&lt;N$264)*M296:Q296)))</f>
        <v>0</v>
      </c>
      <c r="T296" s="15" t="n">
        <f aca="false">O296-MIN(O296,MAX(0,G296-SUMPRODUCT(($M$264:$Q$264&lt;O$264)*M296:Q296)))</f>
        <v>0</v>
      </c>
      <c r="U296" s="15" t="n">
        <f aca="false">P296-MIN(P296,MAX(0,G296-SUMPRODUCT(($M$264:$Q$264&lt;P$264)*M296:Q296)))</f>
        <v>0</v>
      </c>
      <c r="V296" s="15" t="n">
        <f aca="false">Q296-MIN(Q296,MAX(0,G296-SUMPRODUCT(($M$264:$Q$264&lt;Q$264)*M296:Q296)))</f>
        <v>0</v>
      </c>
      <c r="W296" s="15" t="n">
        <f aca="false">(R295*'1. Your Debts'!$C$5+S295*'1. Your Debts'!$C$6+T295*'1. Your Debts'!$C$7+U295*'1. Your Debts'!$C$8+V295*'1. Your Debts'!$C$9)/12</f>
        <v>0.12906868482255</v>
      </c>
      <c r="X296" s="15" t="n">
        <f aca="false">Y295+W296+D296-Y296</f>
        <v>19.7344385312858</v>
      </c>
      <c r="Y296" s="15" t="n">
        <f aca="false">SUM(R296:V296)</f>
        <v>0</v>
      </c>
    </row>
    <row r="297" customFormat="false" ht="15" hidden="false" customHeight="false" outlineLevel="0" collapsed="false">
      <c r="A297" s="10" t="n">
        <v>31</v>
      </c>
      <c r="B297" s="15" t="n">
        <f aca="false">F296</f>
        <v>0</v>
      </c>
      <c r="C297" s="15" t="n">
        <f aca="false">IF(A297=$D$262,MIN(B297,$B$262),0)</f>
        <v>0</v>
      </c>
      <c r="D297" s="15" t="n">
        <f aca="false">IF(A297=$D$262,$B$262-C297,0)</f>
        <v>0</v>
      </c>
      <c r="E297" s="15" t="n">
        <f aca="false">MIN($H$262,MAX(0,$F$262-(B297-C297)),$J$262)</f>
        <v>0</v>
      </c>
      <c r="F297" s="15" t="n">
        <f aca="false">B297-C297+E297</f>
        <v>0</v>
      </c>
      <c r="G297" s="15" t="n">
        <f aca="false">$J$262-E297</f>
        <v>250</v>
      </c>
      <c r="H297" s="15" t="n">
        <f aca="false">R296*(1+'1. Your Debts'!$C$5/12)+IF($L$262=1,D297,0)</f>
        <v>0</v>
      </c>
      <c r="I297" s="15" t="n">
        <f aca="false">S296*(1+'1. Your Debts'!$C$6/12)+IF($L$262=2,D297,0)</f>
        <v>0</v>
      </c>
      <c r="J297" s="15" t="n">
        <f aca="false">T296*(1+'1. Your Debts'!$C$7/12)+IF($L$262=3,D297,0)</f>
        <v>0</v>
      </c>
      <c r="K297" s="15" t="n">
        <f aca="false">U296*(1+'1. Your Debts'!$C$8/12)+IF($L$262=4,D297,0)</f>
        <v>0</v>
      </c>
      <c r="L297" s="15" t="n">
        <f aca="false">V296*(1+'1. Your Debts'!$C$9/12)+IF($L$262=5,D297,0)</f>
        <v>0</v>
      </c>
      <c r="M297" s="15" t="n">
        <f aca="false">MAX(0,H297-IF('1. Your Debts'!$F$5&gt;0,MIN('1. Your Debts'!$F$5,H297),MIN(MAX(H297*'1. Your Debts'!$D$5,'1. Your Debts'!$E$5),H297)))</f>
        <v>0</v>
      </c>
      <c r="N297" s="15" t="n">
        <f aca="false">MAX(0,I297-IF('1. Your Debts'!$F$6&gt;0,MIN('1. Your Debts'!$F$6,I297),MIN(MAX(I297*'1. Your Debts'!$D$6,'1. Your Debts'!$E$6),I297)))</f>
        <v>0</v>
      </c>
      <c r="O297" s="15" t="n">
        <f aca="false">MAX(0,J297-IF('1. Your Debts'!$F$7&gt;0,MIN('1. Your Debts'!$F$7,J297),MIN(MAX(J297*'1. Your Debts'!$D$7,'1. Your Debts'!$E$7),J297)))</f>
        <v>0</v>
      </c>
      <c r="P297" s="15" t="n">
        <f aca="false">MAX(0,K297-IF('1. Your Debts'!$F$8&gt;0,MIN('1. Your Debts'!$F$8,K297),MIN(MAX(K297*'1. Your Debts'!$D$8,'1. Your Debts'!$E$8),K297)))</f>
        <v>0</v>
      </c>
      <c r="Q297" s="15" t="n">
        <f aca="false">MAX(0,L297-IF('1. Your Debts'!$F$9&gt;0,MIN('1. Your Debts'!$F$9,L297),MIN(MAX(L297*'1. Your Debts'!$D$9,'1. Your Debts'!$E$9),L297)))</f>
        <v>0</v>
      </c>
      <c r="R297" s="15" t="n">
        <f aca="false">M297-MIN(M297,MAX(0,G297-SUMPRODUCT(($M$264:$Q$264&lt;M$264)*M297:Q297)))</f>
        <v>0</v>
      </c>
      <c r="S297" s="15" t="n">
        <f aca="false">N297-MIN(N297,MAX(0,G297-SUMPRODUCT(($M$264:$Q$264&lt;N$264)*M297:Q297)))</f>
        <v>0</v>
      </c>
      <c r="T297" s="15" t="n">
        <f aca="false">O297-MIN(O297,MAX(0,G297-SUMPRODUCT(($M$264:$Q$264&lt;O$264)*M297:Q297)))</f>
        <v>0</v>
      </c>
      <c r="U297" s="15" t="n">
        <f aca="false">P297-MIN(P297,MAX(0,G297-SUMPRODUCT(($M$264:$Q$264&lt;P$264)*M297:Q297)))</f>
        <v>0</v>
      </c>
      <c r="V297" s="15" t="n">
        <f aca="false">Q297-MIN(Q297,MAX(0,G297-SUMPRODUCT(($M$264:$Q$264&lt;Q$264)*M297:Q297)))</f>
        <v>0</v>
      </c>
      <c r="W297" s="15" t="n">
        <f aca="false">(R296*'1. Your Debts'!$C$5+S296*'1. Your Debts'!$C$6+T296*'1. Your Debts'!$C$7+U296*'1. Your Debts'!$C$8+V296*'1. Your Debts'!$C$9)/12</f>
        <v>0</v>
      </c>
      <c r="X297" s="15" t="n">
        <f aca="false">Y296+W297+D297-Y297</f>
        <v>0</v>
      </c>
      <c r="Y297" s="15" t="n">
        <f aca="false">SUM(R297:V297)</f>
        <v>0</v>
      </c>
    </row>
    <row r="298" customFormat="false" ht="15" hidden="false" customHeight="false" outlineLevel="0" collapsed="false">
      <c r="A298" s="10" t="n">
        <v>32</v>
      </c>
      <c r="B298" s="15" t="n">
        <f aca="false">F297</f>
        <v>0</v>
      </c>
      <c r="C298" s="15" t="n">
        <f aca="false">IF(A298=$D$262,MIN(B298,$B$262),0)</f>
        <v>0</v>
      </c>
      <c r="D298" s="15" t="n">
        <f aca="false">IF(A298=$D$262,$B$262-C298,0)</f>
        <v>0</v>
      </c>
      <c r="E298" s="15" t="n">
        <f aca="false">MIN($H$262,MAX(0,$F$262-(B298-C298)),$J$262)</f>
        <v>0</v>
      </c>
      <c r="F298" s="15" t="n">
        <f aca="false">B298-C298+E298</f>
        <v>0</v>
      </c>
      <c r="G298" s="15" t="n">
        <f aca="false">$J$262-E298</f>
        <v>250</v>
      </c>
      <c r="H298" s="15" t="n">
        <f aca="false">R297*(1+'1. Your Debts'!$C$5/12)+IF($L$262=1,D298,0)</f>
        <v>0</v>
      </c>
      <c r="I298" s="15" t="n">
        <f aca="false">S297*(1+'1. Your Debts'!$C$6/12)+IF($L$262=2,D298,0)</f>
        <v>0</v>
      </c>
      <c r="J298" s="15" t="n">
        <f aca="false">T297*(1+'1. Your Debts'!$C$7/12)+IF($L$262=3,D298,0)</f>
        <v>0</v>
      </c>
      <c r="K298" s="15" t="n">
        <f aca="false">U297*(1+'1. Your Debts'!$C$8/12)+IF($L$262=4,D298,0)</f>
        <v>0</v>
      </c>
      <c r="L298" s="15" t="n">
        <f aca="false">V297*(1+'1. Your Debts'!$C$9/12)+IF($L$262=5,D298,0)</f>
        <v>0</v>
      </c>
      <c r="M298" s="15" t="n">
        <f aca="false">MAX(0,H298-IF('1. Your Debts'!$F$5&gt;0,MIN('1. Your Debts'!$F$5,H298),MIN(MAX(H298*'1. Your Debts'!$D$5,'1. Your Debts'!$E$5),H298)))</f>
        <v>0</v>
      </c>
      <c r="N298" s="15" t="n">
        <f aca="false">MAX(0,I298-IF('1. Your Debts'!$F$6&gt;0,MIN('1. Your Debts'!$F$6,I298),MIN(MAX(I298*'1. Your Debts'!$D$6,'1. Your Debts'!$E$6),I298)))</f>
        <v>0</v>
      </c>
      <c r="O298" s="15" t="n">
        <f aca="false">MAX(0,J298-IF('1. Your Debts'!$F$7&gt;0,MIN('1. Your Debts'!$F$7,J298),MIN(MAX(J298*'1. Your Debts'!$D$7,'1. Your Debts'!$E$7),J298)))</f>
        <v>0</v>
      </c>
      <c r="P298" s="15" t="n">
        <f aca="false">MAX(0,K298-IF('1. Your Debts'!$F$8&gt;0,MIN('1. Your Debts'!$F$8,K298),MIN(MAX(K298*'1. Your Debts'!$D$8,'1. Your Debts'!$E$8),K298)))</f>
        <v>0</v>
      </c>
      <c r="Q298" s="15" t="n">
        <f aca="false">MAX(0,L298-IF('1. Your Debts'!$F$9&gt;0,MIN('1. Your Debts'!$F$9,L298),MIN(MAX(L298*'1. Your Debts'!$D$9,'1. Your Debts'!$E$9),L298)))</f>
        <v>0</v>
      </c>
      <c r="R298" s="15" t="n">
        <f aca="false">M298-MIN(M298,MAX(0,G298-SUMPRODUCT(($M$264:$Q$264&lt;M$264)*M298:Q298)))</f>
        <v>0</v>
      </c>
      <c r="S298" s="15" t="n">
        <f aca="false">N298-MIN(N298,MAX(0,G298-SUMPRODUCT(($M$264:$Q$264&lt;N$264)*M298:Q298)))</f>
        <v>0</v>
      </c>
      <c r="T298" s="15" t="n">
        <f aca="false">O298-MIN(O298,MAX(0,G298-SUMPRODUCT(($M$264:$Q$264&lt;O$264)*M298:Q298)))</f>
        <v>0</v>
      </c>
      <c r="U298" s="15" t="n">
        <f aca="false">P298-MIN(P298,MAX(0,G298-SUMPRODUCT(($M$264:$Q$264&lt;P$264)*M298:Q298)))</f>
        <v>0</v>
      </c>
      <c r="V298" s="15" t="n">
        <f aca="false">Q298-MIN(Q298,MAX(0,G298-SUMPRODUCT(($M$264:$Q$264&lt;Q$264)*M298:Q298)))</f>
        <v>0</v>
      </c>
      <c r="W298" s="15" t="n">
        <f aca="false">(R297*'1. Your Debts'!$C$5+S297*'1. Your Debts'!$C$6+T297*'1. Your Debts'!$C$7+U297*'1. Your Debts'!$C$8+V297*'1. Your Debts'!$C$9)/12</f>
        <v>0</v>
      </c>
      <c r="X298" s="15" t="n">
        <f aca="false">Y297+W298+D298-Y298</f>
        <v>0</v>
      </c>
      <c r="Y298" s="15" t="n">
        <f aca="false">SUM(R298:V298)</f>
        <v>0</v>
      </c>
    </row>
    <row r="299" customFormat="false" ht="15" hidden="false" customHeight="false" outlineLevel="0" collapsed="false">
      <c r="A299" s="10" t="n">
        <v>33</v>
      </c>
      <c r="B299" s="15" t="n">
        <f aca="false">F298</f>
        <v>0</v>
      </c>
      <c r="C299" s="15" t="n">
        <f aca="false">IF(A299=$D$262,MIN(B299,$B$262),0)</f>
        <v>0</v>
      </c>
      <c r="D299" s="15" t="n">
        <f aca="false">IF(A299=$D$262,$B$262-C299,0)</f>
        <v>0</v>
      </c>
      <c r="E299" s="15" t="n">
        <f aca="false">MIN($H$262,MAX(0,$F$262-(B299-C299)),$J$262)</f>
        <v>0</v>
      </c>
      <c r="F299" s="15" t="n">
        <f aca="false">B299-C299+E299</f>
        <v>0</v>
      </c>
      <c r="G299" s="15" t="n">
        <f aca="false">$J$262-E299</f>
        <v>250</v>
      </c>
      <c r="H299" s="15" t="n">
        <f aca="false">R298*(1+'1. Your Debts'!$C$5/12)+IF($L$262=1,D299,0)</f>
        <v>0</v>
      </c>
      <c r="I299" s="15" t="n">
        <f aca="false">S298*(1+'1. Your Debts'!$C$6/12)+IF($L$262=2,D299,0)</f>
        <v>0</v>
      </c>
      <c r="J299" s="15" t="n">
        <f aca="false">T298*(1+'1. Your Debts'!$C$7/12)+IF($L$262=3,D299,0)</f>
        <v>0</v>
      </c>
      <c r="K299" s="15" t="n">
        <f aca="false">U298*(1+'1. Your Debts'!$C$8/12)+IF($L$262=4,D299,0)</f>
        <v>0</v>
      </c>
      <c r="L299" s="15" t="n">
        <f aca="false">V298*(1+'1. Your Debts'!$C$9/12)+IF($L$262=5,D299,0)</f>
        <v>0</v>
      </c>
      <c r="M299" s="15" t="n">
        <f aca="false">MAX(0,H299-IF('1. Your Debts'!$F$5&gt;0,MIN('1. Your Debts'!$F$5,H299),MIN(MAX(H299*'1. Your Debts'!$D$5,'1. Your Debts'!$E$5),H299)))</f>
        <v>0</v>
      </c>
      <c r="N299" s="15" t="n">
        <f aca="false">MAX(0,I299-IF('1. Your Debts'!$F$6&gt;0,MIN('1. Your Debts'!$F$6,I299),MIN(MAX(I299*'1. Your Debts'!$D$6,'1. Your Debts'!$E$6),I299)))</f>
        <v>0</v>
      </c>
      <c r="O299" s="15" t="n">
        <f aca="false">MAX(0,J299-IF('1. Your Debts'!$F$7&gt;0,MIN('1. Your Debts'!$F$7,J299),MIN(MAX(J299*'1. Your Debts'!$D$7,'1. Your Debts'!$E$7),J299)))</f>
        <v>0</v>
      </c>
      <c r="P299" s="15" t="n">
        <f aca="false">MAX(0,K299-IF('1. Your Debts'!$F$8&gt;0,MIN('1. Your Debts'!$F$8,K299),MIN(MAX(K299*'1. Your Debts'!$D$8,'1. Your Debts'!$E$8),K299)))</f>
        <v>0</v>
      </c>
      <c r="Q299" s="15" t="n">
        <f aca="false">MAX(0,L299-IF('1. Your Debts'!$F$9&gt;0,MIN('1. Your Debts'!$F$9,L299),MIN(MAX(L299*'1. Your Debts'!$D$9,'1. Your Debts'!$E$9),L299)))</f>
        <v>0</v>
      </c>
      <c r="R299" s="15" t="n">
        <f aca="false">M299-MIN(M299,MAX(0,G299-SUMPRODUCT(($M$264:$Q$264&lt;M$264)*M299:Q299)))</f>
        <v>0</v>
      </c>
      <c r="S299" s="15" t="n">
        <f aca="false">N299-MIN(N299,MAX(0,G299-SUMPRODUCT(($M$264:$Q$264&lt;N$264)*M299:Q299)))</f>
        <v>0</v>
      </c>
      <c r="T299" s="15" t="n">
        <f aca="false">O299-MIN(O299,MAX(0,G299-SUMPRODUCT(($M$264:$Q$264&lt;O$264)*M299:Q299)))</f>
        <v>0</v>
      </c>
      <c r="U299" s="15" t="n">
        <f aca="false">P299-MIN(P299,MAX(0,G299-SUMPRODUCT(($M$264:$Q$264&lt;P$264)*M299:Q299)))</f>
        <v>0</v>
      </c>
      <c r="V299" s="15" t="n">
        <f aca="false">Q299-MIN(Q299,MAX(0,G299-SUMPRODUCT(($M$264:$Q$264&lt;Q$264)*M299:Q299)))</f>
        <v>0</v>
      </c>
      <c r="W299" s="15" t="n">
        <f aca="false">(R298*'1. Your Debts'!$C$5+S298*'1. Your Debts'!$C$6+T298*'1. Your Debts'!$C$7+U298*'1. Your Debts'!$C$8+V298*'1. Your Debts'!$C$9)/12</f>
        <v>0</v>
      </c>
      <c r="X299" s="15" t="n">
        <f aca="false">Y298+W299+D299-Y299</f>
        <v>0</v>
      </c>
      <c r="Y299" s="15" t="n">
        <f aca="false">SUM(R299:V299)</f>
        <v>0</v>
      </c>
    </row>
    <row r="300" customFormat="false" ht="15" hidden="false" customHeight="false" outlineLevel="0" collapsed="false">
      <c r="A300" s="10" t="n">
        <v>34</v>
      </c>
      <c r="B300" s="15" t="n">
        <f aca="false">F299</f>
        <v>0</v>
      </c>
      <c r="C300" s="15" t="n">
        <f aca="false">IF(A300=$D$262,MIN(B300,$B$262),0)</f>
        <v>0</v>
      </c>
      <c r="D300" s="15" t="n">
        <f aca="false">IF(A300=$D$262,$B$262-C300,0)</f>
        <v>0</v>
      </c>
      <c r="E300" s="15" t="n">
        <f aca="false">MIN($H$262,MAX(0,$F$262-(B300-C300)),$J$262)</f>
        <v>0</v>
      </c>
      <c r="F300" s="15" t="n">
        <f aca="false">B300-C300+E300</f>
        <v>0</v>
      </c>
      <c r="G300" s="15" t="n">
        <f aca="false">$J$262-E300</f>
        <v>250</v>
      </c>
      <c r="H300" s="15" t="n">
        <f aca="false">R299*(1+'1. Your Debts'!$C$5/12)+IF($L$262=1,D300,0)</f>
        <v>0</v>
      </c>
      <c r="I300" s="15" t="n">
        <f aca="false">S299*(1+'1. Your Debts'!$C$6/12)+IF($L$262=2,D300,0)</f>
        <v>0</v>
      </c>
      <c r="J300" s="15" t="n">
        <f aca="false">T299*(1+'1. Your Debts'!$C$7/12)+IF($L$262=3,D300,0)</f>
        <v>0</v>
      </c>
      <c r="K300" s="15" t="n">
        <f aca="false">U299*(1+'1. Your Debts'!$C$8/12)+IF($L$262=4,D300,0)</f>
        <v>0</v>
      </c>
      <c r="L300" s="15" t="n">
        <f aca="false">V299*(1+'1. Your Debts'!$C$9/12)+IF($L$262=5,D300,0)</f>
        <v>0</v>
      </c>
      <c r="M300" s="15" t="n">
        <f aca="false">MAX(0,H300-IF('1. Your Debts'!$F$5&gt;0,MIN('1. Your Debts'!$F$5,H300),MIN(MAX(H300*'1. Your Debts'!$D$5,'1. Your Debts'!$E$5),H300)))</f>
        <v>0</v>
      </c>
      <c r="N300" s="15" t="n">
        <f aca="false">MAX(0,I300-IF('1. Your Debts'!$F$6&gt;0,MIN('1. Your Debts'!$F$6,I300),MIN(MAX(I300*'1. Your Debts'!$D$6,'1. Your Debts'!$E$6),I300)))</f>
        <v>0</v>
      </c>
      <c r="O300" s="15" t="n">
        <f aca="false">MAX(0,J300-IF('1. Your Debts'!$F$7&gt;0,MIN('1. Your Debts'!$F$7,J300),MIN(MAX(J300*'1. Your Debts'!$D$7,'1. Your Debts'!$E$7),J300)))</f>
        <v>0</v>
      </c>
      <c r="P300" s="15" t="n">
        <f aca="false">MAX(0,K300-IF('1. Your Debts'!$F$8&gt;0,MIN('1. Your Debts'!$F$8,K300),MIN(MAX(K300*'1. Your Debts'!$D$8,'1. Your Debts'!$E$8),K300)))</f>
        <v>0</v>
      </c>
      <c r="Q300" s="15" t="n">
        <f aca="false">MAX(0,L300-IF('1. Your Debts'!$F$9&gt;0,MIN('1. Your Debts'!$F$9,L300),MIN(MAX(L300*'1. Your Debts'!$D$9,'1. Your Debts'!$E$9),L300)))</f>
        <v>0</v>
      </c>
      <c r="R300" s="15" t="n">
        <f aca="false">M300-MIN(M300,MAX(0,G300-SUMPRODUCT(($M$264:$Q$264&lt;M$264)*M300:Q300)))</f>
        <v>0</v>
      </c>
      <c r="S300" s="15" t="n">
        <f aca="false">N300-MIN(N300,MAX(0,G300-SUMPRODUCT(($M$264:$Q$264&lt;N$264)*M300:Q300)))</f>
        <v>0</v>
      </c>
      <c r="T300" s="15" t="n">
        <f aca="false">O300-MIN(O300,MAX(0,G300-SUMPRODUCT(($M$264:$Q$264&lt;O$264)*M300:Q300)))</f>
        <v>0</v>
      </c>
      <c r="U300" s="15" t="n">
        <f aca="false">P300-MIN(P300,MAX(0,G300-SUMPRODUCT(($M$264:$Q$264&lt;P$264)*M300:Q300)))</f>
        <v>0</v>
      </c>
      <c r="V300" s="15" t="n">
        <f aca="false">Q300-MIN(Q300,MAX(0,G300-SUMPRODUCT(($M$264:$Q$264&lt;Q$264)*M300:Q300)))</f>
        <v>0</v>
      </c>
      <c r="W300" s="15" t="n">
        <f aca="false">(R299*'1. Your Debts'!$C$5+S299*'1. Your Debts'!$C$6+T299*'1. Your Debts'!$C$7+U299*'1. Your Debts'!$C$8+V299*'1. Your Debts'!$C$9)/12</f>
        <v>0</v>
      </c>
      <c r="X300" s="15" t="n">
        <f aca="false">Y299+W300+D300-Y300</f>
        <v>0</v>
      </c>
      <c r="Y300" s="15" t="n">
        <f aca="false">SUM(R300:V300)</f>
        <v>0</v>
      </c>
    </row>
    <row r="301" customFormat="false" ht="15" hidden="false" customHeight="false" outlineLevel="0" collapsed="false">
      <c r="A301" s="10" t="n">
        <v>35</v>
      </c>
      <c r="B301" s="15" t="n">
        <f aca="false">F300</f>
        <v>0</v>
      </c>
      <c r="C301" s="15" t="n">
        <f aca="false">IF(A301=$D$262,MIN(B301,$B$262),0)</f>
        <v>0</v>
      </c>
      <c r="D301" s="15" t="n">
        <f aca="false">IF(A301=$D$262,$B$262-C301,0)</f>
        <v>0</v>
      </c>
      <c r="E301" s="15" t="n">
        <f aca="false">MIN($H$262,MAX(0,$F$262-(B301-C301)),$J$262)</f>
        <v>0</v>
      </c>
      <c r="F301" s="15" t="n">
        <f aca="false">B301-C301+E301</f>
        <v>0</v>
      </c>
      <c r="G301" s="15" t="n">
        <f aca="false">$J$262-E301</f>
        <v>250</v>
      </c>
      <c r="H301" s="15" t="n">
        <f aca="false">R300*(1+'1. Your Debts'!$C$5/12)+IF($L$262=1,D301,0)</f>
        <v>0</v>
      </c>
      <c r="I301" s="15" t="n">
        <f aca="false">S300*(1+'1. Your Debts'!$C$6/12)+IF($L$262=2,D301,0)</f>
        <v>0</v>
      </c>
      <c r="J301" s="15" t="n">
        <f aca="false">T300*(1+'1. Your Debts'!$C$7/12)+IF($L$262=3,D301,0)</f>
        <v>0</v>
      </c>
      <c r="K301" s="15" t="n">
        <f aca="false">U300*(1+'1. Your Debts'!$C$8/12)+IF($L$262=4,D301,0)</f>
        <v>0</v>
      </c>
      <c r="L301" s="15" t="n">
        <f aca="false">V300*(1+'1. Your Debts'!$C$9/12)+IF($L$262=5,D301,0)</f>
        <v>0</v>
      </c>
      <c r="M301" s="15" t="n">
        <f aca="false">MAX(0,H301-IF('1. Your Debts'!$F$5&gt;0,MIN('1. Your Debts'!$F$5,H301),MIN(MAX(H301*'1. Your Debts'!$D$5,'1. Your Debts'!$E$5),H301)))</f>
        <v>0</v>
      </c>
      <c r="N301" s="15" t="n">
        <f aca="false">MAX(0,I301-IF('1. Your Debts'!$F$6&gt;0,MIN('1. Your Debts'!$F$6,I301),MIN(MAX(I301*'1. Your Debts'!$D$6,'1. Your Debts'!$E$6),I301)))</f>
        <v>0</v>
      </c>
      <c r="O301" s="15" t="n">
        <f aca="false">MAX(0,J301-IF('1. Your Debts'!$F$7&gt;0,MIN('1. Your Debts'!$F$7,J301),MIN(MAX(J301*'1. Your Debts'!$D$7,'1. Your Debts'!$E$7),J301)))</f>
        <v>0</v>
      </c>
      <c r="P301" s="15" t="n">
        <f aca="false">MAX(0,K301-IF('1. Your Debts'!$F$8&gt;0,MIN('1. Your Debts'!$F$8,K301),MIN(MAX(K301*'1. Your Debts'!$D$8,'1. Your Debts'!$E$8),K301)))</f>
        <v>0</v>
      </c>
      <c r="Q301" s="15" t="n">
        <f aca="false">MAX(0,L301-IF('1. Your Debts'!$F$9&gt;0,MIN('1. Your Debts'!$F$9,L301),MIN(MAX(L301*'1. Your Debts'!$D$9,'1. Your Debts'!$E$9),L301)))</f>
        <v>0</v>
      </c>
      <c r="R301" s="15" t="n">
        <f aca="false">M301-MIN(M301,MAX(0,G301-SUMPRODUCT(($M$264:$Q$264&lt;M$264)*M301:Q301)))</f>
        <v>0</v>
      </c>
      <c r="S301" s="15" t="n">
        <f aca="false">N301-MIN(N301,MAX(0,G301-SUMPRODUCT(($M$264:$Q$264&lt;N$264)*M301:Q301)))</f>
        <v>0</v>
      </c>
      <c r="T301" s="15" t="n">
        <f aca="false">O301-MIN(O301,MAX(0,G301-SUMPRODUCT(($M$264:$Q$264&lt;O$264)*M301:Q301)))</f>
        <v>0</v>
      </c>
      <c r="U301" s="15" t="n">
        <f aca="false">P301-MIN(P301,MAX(0,G301-SUMPRODUCT(($M$264:$Q$264&lt;P$264)*M301:Q301)))</f>
        <v>0</v>
      </c>
      <c r="V301" s="15" t="n">
        <f aca="false">Q301-MIN(Q301,MAX(0,G301-SUMPRODUCT(($M$264:$Q$264&lt;Q$264)*M301:Q301)))</f>
        <v>0</v>
      </c>
      <c r="W301" s="15" t="n">
        <f aca="false">(R300*'1. Your Debts'!$C$5+S300*'1. Your Debts'!$C$6+T300*'1. Your Debts'!$C$7+U300*'1. Your Debts'!$C$8+V300*'1. Your Debts'!$C$9)/12</f>
        <v>0</v>
      </c>
      <c r="X301" s="15" t="n">
        <f aca="false">Y300+W301+D301-Y301</f>
        <v>0</v>
      </c>
      <c r="Y301" s="15" t="n">
        <f aca="false">SUM(R301:V301)</f>
        <v>0</v>
      </c>
    </row>
    <row r="302" customFormat="false" ht="15" hidden="false" customHeight="false" outlineLevel="0" collapsed="false">
      <c r="A302" s="10" t="n">
        <v>36</v>
      </c>
      <c r="B302" s="15" t="n">
        <f aca="false">F301</f>
        <v>0</v>
      </c>
      <c r="C302" s="15" t="n">
        <f aca="false">IF(A302=$D$262,MIN(B302,$B$262),0)</f>
        <v>0</v>
      </c>
      <c r="D302" s="15" t="n">
        <f aca="false">IF(A302=$D$262,$B$262-C302,0)</f>
        <v>0</v>
      </c>
      <c r="E302" s="15" t="n">
        <f aca="false">MIN($H$262,MAX(0,$F$262-(B302-C302)),$J$262)</f>
        <v>0</v>
      </c>
      <c r="F302" s="15" t="n">
        <f aca="false">B302-C302+E302</f>
        <v>0</v>
      </c>
      <c r="G302" s="15" t="n">
        <f aca="false">$J$262-E302</f>
        <v>250</v>
      </c>
      <c r="H302" s="15" t="n">
        <f aca="false">R301*(1+'1. Your Debts'!$C$5/12)+IF($L$262=1,D302,0)</f>
        <v>0</v>
      </c>
      <c r="I302" s="15" t="n">
        <f aca="false">S301*(1+'1. Your Debts'!$C$6/12)+IF($L$262=2,D302,0)</f>
        <v>0</v>
      </c>
      <c r="J302" s="15" t="n">
        <f aca="false">T301*(1+'1. Your Debts'!$C$7/12)+IF($L$262=3,D302,0)</f>
        <v>0</v>
      </c>
      <c r="K302" s="15" t="n">
        <f aca="false">U301*(1+'1. Your Debts'!$C$8/12)+IF($L$262=4,D302,0)</f>
        <v>0</v>
      </c>
      <c r="L302" s="15" t="n">
        <f aca="false">V301*(1+'1. Your Debts'!$C$9/12)+IF($L$262=5,D302,0)</f>
        <v>0</v>
      </c>
      <c r="M302" s="15" t="n">
        <f aca="false">MAX(0,H302-IF('1. Your Debts'!$F$5&gt;0,MIN('1. Your Debts'!$F$5,H302),MIN(MAX(H302*'1. Your Debts'!$D$5,'1. Your Debts'!$E$5),H302)))</f>
        <v>0</v>
      </c>
      <c r="N302" s="15" t="n">
        <f aca="false">MAX(0,I302-IF('1. Your Debts'!$F$6&gt;0,MIN('1. Your Debts'!$F$6,I302),MIN(MAX(I302*'1. Your Debts'!$D$6,'1. Your Debts'!$E$6),I302)))</f>
        <v>0</v>
      </c>
      <c r="O302" s="15" t="n">
        <f aca="false">MAX(0,J302-IF('1. Your Debts'!$F$7&gt;0,MIN('1. Your Debts'!$F$7,J302),MIN(MAX(J302*'1. Your Debts'!$D$7,'1. Your Debts'!$E$7),J302)))</f>
        <v>0</v>
      </c>
      <c r="P302" s="15" t="n">
        <f aca="false">MAX(0,K302-IF('1. Your Debts'!$F$8&gt;0,MIN('1. Your Debts'!$F$8,K302),MIN(MAX(K302*'1. Your Debts'!$D$8,'1. Your Debts'!$E$8),K302)))</f>
        <v>0</v>
      </c>
      <c r="Q302" s="15" t="n">
        <f aca="false">MAX(0,L302-IF('1. Your Debts'!$F$9&gt;0,MIN('1. Your Debts'!$F$9,L302),MIN(MAX(L302*'1. Your Debts'!$D$9,'1. Your Debts'!$E$9),L302)))</f>
        <v>0</v>
      </c>
      <c r="R302" s="15" t="n">
        <f aca="false">M302-MIN(M302,MAX(0,G302-SUMPRODUCT(($M$264:$Q$264&lt;M$264)*M302:Q302)))</f>
        <v>0</v>
      </c>
      <c r="S302" s="15" t="n">
        <f aca="false">N302-MIN(N302,MAX(0,G302-SUMPRODUCT(($M$264:$Q$264&lt;N$264)*M302:Q302)))</f>
        <v>0</v>
      </c>
      <c r="T302" s="15" t="n">
        <f aca="false">O302-MIN(O302,MAX(0,G302-SUMPRODUCT(($M$264:$Q$264&lt;O$264)*M302:Q302)))</f>
        <v>0</v>
      </c>
      <c r="U302" s="15" t="n">
        <f aca="false">P302-MIN(P302,MAX(0,G302-SUMPRODUCT(($M$264:$Q$264&lt;P$264)*M302:Q302)))</f>
        <v>0</v>
      </c>
      <c r="V302" s="15" t="n">
        <f aca="false">Q302-MIN(Q302,MAX(0,G302-SUMPRODUCT(($M$264:$Q$264&lt;Q$264)*M302:Q302)))</f>
        <v>0</v>
      </c>
      <c r="W302" s="15" t="n">
        <f aca="false">(R301*'1. Your Debts'!$C$5+S301*'1. Your Debts'!$C$6+T301*'1. Your Debts'!$C$7+U301*'1. Your Debts'!$C$8+V301*'1. Your Debts'!$C$9)/12</f>
        <v>0</v>
      </c>
      <c r="X302" s="15" t="n">
        <f aca="false">Y301+W302+D302-Y302</f>
        <v>0</v>
      </c>
      <c r="Y302" s="15" t="n">
        <f aca="false">SUM(R302:V302)</f>
        <v>0</v>
      </c>
    </row>
    <row r="303" customFormat="false" ht="15" hidden="false" customHeight="false" outlineLevel="0" collapsed="false">
      <c r="A303" s="10" t="n">
        <v>37</v>
      </c>
      <c r="B303" s="15" t="n">
        <f aca="false">F302</f>
        <v>0</v>
      </c>
      <c r="C303" s="15" t="n">
        <f aca="false">IF(A303=$D$262,MIN(B303,$B$262),0)</f>
        <v>0</v>
      </c>
      <c r="D303" s="15" t="n">
        <f aca="false">IF(A303=$D$262,$B$262-C303,0)</f>
        <v>0</v>
      </c>
      <c r="E303" s="15" t="n">
        <f aca="false">MIN($H$262,MAX(0,$F$262-(B303-C303)),$J$262)</f>
        <v>0</v>
      </c>
      <c r="F303" s="15" t="n">
        <f aca="false">B303-C303+E303</f>
        <v>0</v>
      </c>
      <c r="G303" s="15" t="n">
        <f aca="false">$J$262-E303</f>
        <v>250</v>
      </c>
      <c r="H303" s="15" t="n">
        <f aca="false">R302*(1+'1. Your Debts'!$C$5/12)+IF($L$262=1,D303,0)</f>
        <v>0</v>
      </c>
      <c r="I303" s="15" t="n">
        <f aca="false">S302*(1+'1. Your Debts'!$C$6/12)+IF($L$262=2,D303,0)</f>
        <v>0</v>
      </c>
      <c r="J303" s="15" t="n">
        <f aca="false">T302*(1+'1. Your Debts'!$C$7/12)+IF($L$262=3,D303,0)</f>
        <v>0</v>
      </c>
      <c r="K303" s="15" t="n">
        <f aca="false">U302*(1+'1. Your Debts'!$C$8/12)+IF($L$262=4,D303,0)</f>
        <v>0</v>
      </c>
      <c r="L303" s="15" t="n">
        <f aca="false">V302*(1+'1. Your Debts'!$C$9/12)+IF($L$262=5,D303,0)</f>
        <v>0</v>
      </c>
      <c r="M303" s="15" t="n">
        <f aca="false">MAX(0,H303-IF('1. Your Debts'!$F$5&gt;0,MIN('1. Your Debts'!$F$5,H303),MIN(MAX(H303*'1. Your Debts'!$D$5,'1. Your Debts'!$E$5),H303)))</f>
        <v>0</v>
      </c>
      <c r="N303" s="15" t="n">
        <f aca="false">MAX(0,I303-IF('1. Your Debts'!$F$6&gt;0,MIN('1. Your Debts'!$F$6,I303),MIN(MAX(I303*'1. Your Debts'!$D$6,'1. Your Debts'!$E$6),I303)))</f>
        <v>0</v>
      </c>
      <c r="O303" s="15" t="n">
        <f aca="false">MAX(0,J303-IF('1. Your Debts'!$F$7&gt;0,MIN('1. Your Debts'!$F$7,J303),MIN(MAX(J303*'1. Your Debts'!$D$7,'1. Your Debts'!$E$7),J303)))</f>
        <v>0</v>
      </c>
      <c r="P303" s="15" t="n">
        <f aca="false">MAX(0,K303-IF('1. Your Debts'!$F$8&gt;0,MIN('1. Your Debts'!$F$8,K303),MIN(MAX(K303*'1. Your Debts'!$D$8,'1. Your Debts'!$E$8),K303)))</f>
        <v>0</v>
      </c>
      <c r="Q303" s="15" t="n">
        <f aca="false">MAX(0,L303-IF('1. Your Debts'!$F$9&gt;0,MIN('1. Your Debts'!$F$9,L303),MIN(MAX(L303*'1. Your Debts'!$D$9,'1. Your Debts'!$E$9),L303)))</f>
        <v>0</v>
      </c>
      <c r="R303" s="15" t="n">
        <f aca="false">M303-MIN(M303,MAX(0,G303-SUMPRODUCT(($M$264:$Q$264&lt;M$264)*M303:Q303)))</f>
        <v>0</v>
      </c>
      <c r="S303" s="15" t="n">
        <f aca="false">N303-MIN(N303,MAX(0,G303-SUMPRODUCT(($M$264:$Q$264&lt;N$264)*M303:Q303)))</f>
        <v>0</v>
      </c>
      <c r="T303" s="15" t="n">
        <f aca="false">O303-MIN(O303,MAX(0,G303-SUMPRODUCT(($M$264:$Q$264&lt;O$264)*M303:Q303)))</f>
        <v>0</v>
      </c>
      <c r="U303" s="15" t="n">
        <f aca="false">P303-MIN(P303,MAX(0,G303-SUMPRODUCT(($M$264:$Q$264&lt;P$264)*M303:Q303)))</f>
        <v>0</v>
      </c>
      <c r="V303" s="15" t="n">
        <f aca="false">Q303-MIN(Q303,MAX(0,G303-SUMPRODUCT(($M$264:$Q$264&lt;Q$264)*M303:Q303)))</f>
        <v>0</v>
      </c>
      <c r="W303" s="15" t="n">
        <f aca="false">(R302*'1. Your Debts'!$C$5+S302*'1. Your Debts'!$C$6+T302*'1. Your Debts'!$C$7+U302*'1. Your Debts'!$C$8+V302*'1. Your Debts'!$C$9)/12</f>
        <v>0</v>
      </c>
      <c r="X303" s="15" t="n">
        <f aca="false">Y302+W303+D303-Y303</f>
        <v>0</v>
      </c>
      <c r="Y303" s="15" t="n">
        <f aca="false">SUM(R303:V303)</f>
        <v>0</v>
      </c>
    </row>
    <row r="304" customFormat="false" ht="15" hidden="false" customHeight="false" outlineLevel="0" collapsed="false">
      <c r="A304" s="10" t="n">
        <v>38</v>
      </c>
      <c r="B304" s="15" t="n">
        <f aca="false">F303</f>
        <v>0</v>
      </c>
      <c r="C304" s="15" t="n">
        <f aca="false">IF(A304=$D$262,MIN(B304,$B$262),0)</f>
        <v>0</v>
      </c>
      <c r="D304" s="15" t="n">
        <f aca="false">IF(A304=$D$262,$B$262-C304,0)</f>
        <v>0</v>
      </c>
      <c r="E304" s="15" t="n">
        <f aca="false">MIN($H$262,MAX(0,$F$262-(B304-C304)),$J$262)</f>
        <v>0</v>
      </c>
      <c r="F304" s="15" t="n">
        <f aca="false">B304-C304+E304</f>
        <v>0</v>
      </c>
      <c r="G304" s="15" t="n">
        <f aca="false">$J$262-E304</f>
        <v>250</v>
      </c>
      <c r="H304" s="15" t="n">
        <f aca="false">R303*(1+'1. Your Debts'!$C$5/12)+IF($L$262=1,D304,0)</f>
        <v>0</v>
      </c>
      <c r="I304" s="15" t="n">
        <f aca="false">S303*(1+'1. Your Debts'!$C$6/12)+IF($L$262=2,D304,0)</f>
        <v>0</v>
      </c>
      <c r="J304" s="15" t="n">
        <f aca="false">T303*(1+'1. Your Debts'!$C$7/12)+IF($L$262=3,D304,0)</f>
        <v>0</v>
      </c>
      <c r="K304" s="15" t="n">
        <f aca="false">U303*(1+'1. Your Debts'!$C$8/12)+IF($L$262=4,D304,0)</f>
        <v>0</v>
      </c>
      <c r="L304" s="15" t="n">
        <f aca="false">V303*(1+'1. Your Debts'!$C$9/12)+IF($L$262=5,D304,0)</f>
        <v>0</v>
      </c>
      <c r="M304" s="15" t="n">
        <f aca="false">MAX(0,H304-IF('1. Your Debts'!$F$5&gt;0,MIN('1. Your Debts'!$F$5,H304),MIN(MAX(H304*'1. Your Debts'!$D$5,'1. Your Debts'!$E$5),H304)))</f>
        <v>0</v>
      </c>
      <c r="N304" s="15" t="n">
        <f aca="false">MAX(0,I304-IF('1. Your Debts'!$F$6&gt;0,MIN('1. Your Debts'!$F$6,I304),MIN(MAX(I304*'1. Your Debts'!$D$6,'1. Your Debts'!$E$6),I304)))</f>
        <v>0</v>
      </c>
      <c r="O304" s="15" t="n">
        <f aca="false">MAX(0,J304-IF('1. Your Debts'!$F$7&gt;0,MIN('1. Your Debts'!$F$7,J304),MIN(MAX(J304*'1. Your Debts'!$D$7,'1. Your Debts'!$E$7),J304)))</f>
        <v>0</v>
      </c>
      <c r="P304" s="15" t="n">
        <f aca="false">MAX(0,K304-IF('1. Your Debts'!$F$8&gt;0,MIN('1. Your Debts'!$F$8,K304),MIN(MAX(K304*'1. Your Debts'!$D$8,'1. Your Debts'!$E$8),K304)))</f>
        <v>0</v>
      </c>
      <c r="Q304" s="15" t="n">
        <f aca="false">MAX(0,L304-IF('1. Your Debts'!$F$9&gt;0,MIN('1. Your Debts'!$F$9,L304),MIN(MAX(L304*'1. Your Debts'!$D$9,'1. Your Debts'!$E$9),L304)))</f>
        <v>0</v>
      </c>
      <c r="R304" s="15" t="n">
        <f aca="false">M304-MIN(M304,MAX(0,G304-SUMPRODUCT(($M$264:$Q$264&lt;M$264)*M304:Q304)))</f>
        <v>0</v>
      </c>
      <c r="S304" s="15" t="n">
        <f aca="false">N304-MIN(N304,MAX(0,G304-SUMPRODUCT(($M$264:$Q$264&lt;N$264)*M304:Q304)))</f>
        <v>0</v>
      </c>
      <c r="T304" s="15" t="n">
        <f aca="false">O304-MIN(O304,MAX(0,G304-SUMPRODUCT(($M$264:$Q$264&lt;O$264)*M304:Q304)))</f>
        <v>0</v>
      </c>
      <c r="U304" s="15" t="n">
        <f aca="false">P304-MIN(P304,MAX(0,G304-SUMPRODUCT(($M$264:$Q$264&lt;P$264)*M304:Q304)))</f>
        <v>0</v>
      </c>
      <c r="V304" s="15" t="n">
        <f aca="false">Q304-MIN(Q304,MAX(0,G304-SUMPRODUCT(($M$264:$Q$264&lt;Q$264)*M304:Q304)))</f>
        <v>0</v>
      </c>
      <c r="W304" s="15" t="n">
        <f aca="false">(R303*'1. Your Debts'!$C$5+S303*'1. Your Debts'!$C$6+T303*'1. Your Debts'!$C$7+U303*'1. Your Debts'!$C$8+V303*'1. Your Debts'!$C$9)/12</f>
        <v>0</v>
      </c>
      <c r="X304" s="15" t="n">
        <f aca="false">Y303+W304+D304-Y304</f>
        <v>0</v>
      </c>
      <c r="Y304" s="15" t="n">
        <f aca="false">SUM(R304:V304)</f>
        <v>0</v>
      </c>
    </row>
    <row r="305" customFormat="false" ht="15" hidden="false" customHeight="false" outlineLevel="0" collapsed="false">
      <c r="A305" s="10" t="n">
        <v>39</v>
      </c>
      <c r="B305" s="15" t="n">
        <f aca="false">F304</f>
        <v>0</v>
      </c>
      <c r="C305" s="15" t="n">
        <f aca="false">IF(A305=$D$262,MIN(B305,$B$262),0)</f>
        <v>0</v>
      </c>
      <c r="D305" s="15" t="n">
        <f aca="false">IF(A305=$D$262,$B$262-C305,0)</f>
        <v>0</v>
      </c>
      <c r="E305" s="15" t="n">
        <f aca="false">MIN($H$262,MAX(0,$F$262-(B305-C305)),$J$262)</f>
        <v>0</v>
      </c>
      <c r="F305" s="15" t="n">
        <f aca="false">B305-C305+E305</f>
        <v>0</v>
      </c>
      <c r="G305" s="15" t="n">
        <f aca="false">$J$262-E305</f>
        <v>250</v>
      </c>
      <c r="H305" s="15" t="n">
        <f aca="false">R304*(1+'1. Your Debts'!$C$5/12)+IF($L$262=1,D305,0)</f>
        <v>0</v>
      </c>
      <c r="I305" s="15" t="n">
        <f aca="false">S304*(1+'1. Your Debts'!$C$6/12)+IF($L$262=2,D305,0)</f>
        <v>0</v>
      </c>
      <c r="J305" s="15" t="n">
        <f aca="false">T304*(1+'1. Your Debts'!$C$7/12)+IF($L$262=3,D305,0)</f>
        <v>0</v>
      </c>
      <c r="K305" s="15" t="n">
        <f aca="false">U304*(1+'1. Your Debts'!$C$8/12)+IF($L$262=4,D305,0)</f>
        <v>0</v>
      </c>
      <c r="L305" s="15" t="n">
        <f aca="false">V304*(1+'1. Your Debts'!$C$9/12)+IF($L$262=5,D305,0)</f>
        <v>0</v>
      </c>
      <c r="M305" s="15" t="n">
        <f aca="false">MAX(0,H305-IF('1. Your Debts'!$F$5&gt;0,MIN('1. Your Debts'!$F$5,H305),MIN(MAX(H305*'1. Your Debts'!$D$5,'1. Your Debts'!$E$5),H305)))</f>
        <v>0</v>
      </c>
      <c r="N305" s="15" t="n">
        <f aca="false">MAX(0,I305-IF('1. Your Debts'!$F$6&gt;0,MIN('1. Your Debts'!$F$6,I305),MIN(MAX(I305*'1. Your Debts'!$D$6,'1. Your Debts'!$E$6),I305)))</f>
        <v>0</v>
      </c>
      <c r="O305" s="15" t="n">
        <f aca="false">MAX(0,J305-IF('1. Your Debts'!$F$7&gt;0,MIN('1. Your Debts'!$F$7,J305),MIN(MAX(J305*'1. Your Debts'!$D$7,'1. Your Debts'!$E$7),J305)))</f>
        <v>0</v>
      </c>
      <c r="P305" s="15" t="n">
        <f aca="false">MAX(0,K305-IF('1. Your Debts'!$F$8&gt;0,MIN('1. Your Debts'!$F$8,K305),MIN(MAX(K305*'1. Your Debts'!$D$8,'1. Your Debts'!$E$8),K305)))</f>
        <v>0</v>
      </c>
      <c r="Q305" s="15" t="n">
        <f aca="false">MAX(0,L305-IF('1. Your Debts'!$F$9&gt;0,MIN('1. Your Debts'!$F$9,L305),MIN(MAX(L305*'1. Your Debts'!$D$9,'1. Your Debts'!$E$9),L305)))</f>
        <v>0</v>
      </c>
      <c r="R305" s="15" t="n">
        <f aca="false">M305-MIN(M305,MAX(0,G305-SUMPRODUCT(($M$264:$Q$264&lt;M$264)*M305:Q305)))</f>
        <v>0</v>
      </c>
      <c r="S305" s="15" t="n">
        <f aca="false">N305-MIN(N305,MAX(0,G305-SUMPRODUCT(($M$264:$Q$264&lt;N$264)*M305:Q305)))</f>
        <v>0</v>
      </c>
      <c r="T305" s="15" t="n">
        <f aca="false">O305-MIN(O305,MAX(0,G305-SUMPRODUCT(($M$264:$Q$264&lt;O$264)*M305:Q305)))</f>
        <v>0</v>
      </c>
      <c r="U305" s="15" t="n">
        <f aca="false">P305-MIN(P305,MAX(0,G305-SUMPRODUCT(($M$264:$Q$264&lt;P$264)*M305:Q305)))</f>
        <v>0</v>
      </c>
      <c r="V305" s="15" t="n">
        <f aca="false">Q305-MIN(Q305,MAX(0,G305-SUMPRODUCT(($M$264:$Q$264&lt;Q$264)*M305:Q305)))</f>
        <v>0</v>
      </c>
      <c r="W305" s="15" t="n">
        <f aca="false">(R304*'1. Your Debts'!$C$5+S304*'1. Your Debts'!$C$6+T304*'1. Your Debts'!$C$7+U304*'1. Your Debts'!$C$8+V304*'1. Your Debts'!$C$9)/12</f>
        <v>0</v>
      </c>
      <c r="X305" s="15" t="n">
        <f aca="false">Y304+W305+D305-Y305</f>
        <v>0</v>
      </c>
      <c r="Y305" s="15" t="n">
        <f aca="false">SUM(R305:V305)</f>
        <v>0</v>
      </c>
    </row>
    <row r="306" customFormat="false" ht="15" hidden="false" customHeight="false" outlineLevel="0" collapsed="false">
      <c r="A306" s="10" t="n">
        <v>40</v>
      </c>
      <c r="B306" s="15" t="n">
        <f aca="false">F305</f>
        <v>0</v>
      </c>
      <c r="C306" s="15" t="n">
        <f aca="false">IF(A306=$D$262,MIN(B306,$B$262),0)</f>
        <v>0</v>
      </c>
      <c r="D306" s="15" t="n">
        <f aca="false">IF(A306=$D$262,$B$262-C306,0)</f>
        <v>0</v>
      </c>
      <c r="E306" s="15" t="n">
        <f aca="false">MIN($H$262,MAX(0,$F$262-(B306-C306)),$J$262)</f>
        <v>0</v>
      </c>
      <c r="F306" s="15" t="n">
        <f aca="false">B306-C306+E306</f>
        <v>0</v>
      </c>
      <c r="G306" s="15" t="n">
        <f aca="false">$J$262-E306</f>
        <v>250</v>
      </c>
      <c r="H306" s="15" t="n">
        <f aca="false">R305*(1+'1. Your Debts'!$C$5/12)+IF($L$262=1,D306,0)</f>
        <v>0</v>
      </c>
      <c r="I306" s="15" t="n">
        <f aca="false">S305*(1+'1. Your Debts'!$C$6/12)+IF($L$262=2,D306,0)</f>
        <v>0</v>
      </c>
      <c r="J306" s="15" t="n">
        <f aca="false">T305*(1+'1. Your Debts'!$C$7/12)+IF($L$262=3,D306,0)</f>
        <v>0</v>
      </c>
      <c r="K306" s="15" t="n">
        <f aca="false">U305*(1+'1. Your Debts'!$C$8/12)+IF($L$262=4,D306,0)</f>
        <v>0</v>
      </c>
      <c r="L306" s="15" t="n">
        <f aca="false">V305*(1+'1. Your Debts'!$C$9/12)+IF($L$262=5,D306,0)</f>
        <v>0</v>
      </c>
      <c r="M306" s="15" t="n">
        <f aca="false">MAX(0,H306-IF('1. Your Debts'!$F$5&gt;0,MIN('1. Your Debts'!$F$5,H306),MIN(MAX(H306*'1. Your Debts'!$D$5,'1. Your Debts'!$E$5),H306)))</f>
        <v>0</v>
      </c>
      <c r="N306" s="15" t="n">
        <f aca="false">MAX(0,I306-IF('1. Your Debts'!$F$6&gt;0,MIN('1. Your Debts'!$F$6,I306),MIN(MAX(I306*'1. Your Debts'!$D$6,'1. Your Debts'!$E$6),I306)))</f>
        <v>0</v>
      </c>
      <c r="O306" s="15" t="n">
        <f aca="false">MAX(0,J306-IF('1. Your Debts'!$F$7&gt;0,MIN('1. Your Debts'!$F$7,J306),MIN(MAX(J306*'1. Your Debts'!$D$7,'1. Your Debts'!$E$7),J306)))</f>
        <v>0</v>
      </c>
      <c r="P306" s="15" t="n">
        <f aca="false">MAX(0,K306-IF('1. Your Debts'!$F$8&gt;0,MIN('1. Your Debts'!$F$8,K306),MIN(MAX(K306*'1. Your Debts'!$D$8,'1. Your Debts'!$E$8),K306)))</f>
        <v>0</v>
      </c>
      <c r="Q306" s="15" t="n">
        <f aca="false">MAX(0,L306-IF('1. Your Debts'!$F$9&gt;0,MIN('1. Your Debts'!$F$9,L306),MIN(MAX(L306*'1. Your Debts'!$D$9,'1. Your Debts'!$E$9),L306)))</f>
        <v>0</v>
      </c>
      <c r="R306" s="15" t="n">
        <f aca="false">M306-MIN(M306,MAX(0,G306-SUMPRODUCT(($M$264:$Q$264&lt;M$264)*M306:Q306)))</f>
        <v>0</v>
      </c>
      <c r="S306" s="15" t="n">
        <f aca="false">N306-MIN(N306,MAX(0,G306-SUMPRODUCT(($M$264:$Q$264&lt;N$264)*M306:Q306)))</f>
        <v>0</v>
      </c>
      <c r="T306" s="15" t="n">
        <f aca="false">O306-MIN(O306,MAX(0,G306-SUMPRODUCT(($M$264:$Q$264&lt;O$264)*M306:Q306)))</f>
        <v>0</v>
      </c>
      <c r="U306" s="15" t="n">
        <f aca="false">P306-MIN(P306,MAX(0,G306-SUMPRODUCT(($M$264:$Q$264&lt;P$264)*M306:Q306)))</f>
        <v>0</v>
      </c>
      <c r="V306" s="15" t="n">
        <f aca="false">Q306-MIN(Q306,MAX(0,G306-SUMPRODUCT(($M$264:$Q$264&lt;Q$264)*M306:Q306)))</f>
        <v>0</v>
      </c>
      <c r="W306" s="15" t="n">
        <f aca="false">(R305*'1. Your Debts'!$C$5+S305*'1. Your Debts'!$C$6+T305*'1. Your Debts'!$C$7+U305*'1. Your Debts'!$C$8+V305*'1. Your Debts'!$C$9)/12</f>
        <v>0</v>
      </c>
      <c r="X306" s="15" t="n">
        <f aca="false">Y305+W306+D306-Y306</f>
        <v>0</v>
      </c>
      <c r="Y306" s="15" t="n">
        <f aca="false">SUM(R306:V306)</f>
        <v>0</v>
      </c>
    </row>
    <row r="307" customFormat="false" ht="15" hidden="false" customHeight="false" outlineLevel="0" collapsed="false">
      <c r="A307" s="10" t="n">
        <v>41</v>
      </c>
      <c r="B307" s="15" t="n">
        <f aca="false">F306</f>
        <v>0</v>
      </c>
      <c r="C307" s="15" t="n">
        <f aca="false">IF(A307=$D$262,MIN(B307,$B$262),0)</f>
        <v>0</v>
      </c>
      <c r="D307" s="15" t="n">
        <f aca="false">IF(A307=$D$262,$B$262-C307,0)</f>
        <v>0</v>
      </c>
      <c r="E307" s="15" t="n">
        <f aca="false">MIN($H$262,MAX(0,$F$262-(B307-C307)),$J$262)</f>
        <v>0</v>
      </c>
      <c r="F307" s="15" t="n">
        <f aca="false">B307-C307+E307</f>
        <v>0</v>
      </c>
      <c r="G307" s="15" t="n">
        <f aca="false">$J$262-E307</f>
        <v>250</v>
      </c>
      <c r="H307" s="15" t="n">
        <f aca="false">R306*(1+'1. Your Debts'!$C$5/12)+IF($L$262=1,D307,0)</f>
        <v>0</v>
      </c>
      <c r="I307" s="15" t="n">
        <f aca="false">S306*(1+'1. Your Debts'!$C$6/12)+IF($L$262=2,D307,0)</f>
        <v>0</v>
      </c>
      <c r="J307" s="15" t="n">
        <f aca="false">T306*(1+'1. Your Debts'!$C$7/12)+IF($L$262=3,D307,0)</f>
        <v>0</v>
      </c>
      <c r="K307" s="15" t="n">
        <f aca="false">U306*(1+'1. Your Debts'!$C$8/12)+IF($L$262=4,D307,0)</f>
        <v>0</v>
      </c>
      <c r="L307" s="15" t="n">
        <f aca="false">V306*(1+'1. Your Debts'!$C$9/12)+IF($L$262=5,D307,0)</f>
        <v>0</v>
      </c>
      <c r="M307" s="15" t="n">
        <f aca="false">MAX(0,H307-IF('1. Your Debts'!$F$5&gt;0,MIN('1. Your Debts'!$F$5,H307),MIN(MAX(H307*'1. Your Debts'!$D$5,'1. Your Debts'!$E$5),H307)))</f>
        <v>0</v>
      </c>
      <c r="N307" s="15" t="n">
        <f aca="false">MAX(0,I307-IF('1. Your Debts'!$F$6&gt;0,MIN('1. Your Debts'!$F$6,I307),MIN(MAX(I307*'1. Your Debts'!$D$6,'1. Your Debts'!$E$6),I307)))</f>
        <v>0</v>
      </c>
      <c r="O307" s="15" t="n">
        <f aca="false">MAX(0,J307-IF('1. Your Debts'!$F$7&gt;0,MIN('1. Your Debts'!$F$7,J307),MIN(MAX(J307*'1. Your Debts'!$D$7,'1. Your Debts'!$E$7),J307)))</f>
        <v>0</v>
      </c>
      <c r="P307" s="15" t="n">
        <f aca="false">MAX(0,K307-IF('1. Your Debts'!$F$8&gt;0,MIN('1. Your Debts'!$F$8,K307),MIN(MAX(K307*'1. Your Debts'!$D$8,'1. Your Debts'!$E$8),K307)))</f>
        <v>0</v>
      </c>
      <c r="Q307" s="15" t="n">
        <f aca="false">MAX(0,L307-IF('1. Your Debts'!$F$9&gt;0,MIN('1. Your Debts'!$F$9,L307),MIN(MAX(L307*'1. Your Debts'!$D$9,'1. Your Debts'!$E$9),L307)))</f>
        <v>0</v>
      </c>
      <c r="R307" s="15" t="n">
        <f aca="false">M307-MIN(M307,MAX(0,G307-SUMPRODUCT(($M$264:$Q$264&lt;M$264)*M307:Q307)))</f>
        <v>0</v>
      </c>
      <c r="S307" s="15" t="n">
        <f aca="false">N307-MIN(N307,MAX(0,G307-SUMPRODUCT(($M$264:$Q$264&lt;N$264)*M307:Q307)))</f>
        <v>0</v>
      </c>
      <c r="T307" s="15" t="n">
        <f aca="false">O307-MIN(O307,MAX(0,G307-SUMPRODUCT(($M$264:$Q$264&lt;O$264)*M307:Q307)))</f>
        <v>0</v>
      </c>
      <c r="U307" s="15" t="n">
        <f aca="false">P307-MIN(P307,MAX(0,G307-SUMPRODUCT(($M$264:$Q$264&lt;P$264)*M307:Q307)))</f>
        <v>0</v>
      </c>
      <c r="V307" s="15" t="n">
        <f aca="false">Q307-MIN(Q307,MAX(0,G307-SUMPRODUCT(($M$264:$Q$264&lt;Q$264)*M307:Q307)))</f>
        <v>0</v>
      </c>
      <c r="W307" s="15" t="n">
        <f aca="false">(R306*'1. Your Debts'!$C$5+S306*'1. Your Debts'!$C$6+T306*'1. Your Debts'!$C$7+U306*'1. Your Debts'!$C$8+V306*'1. Your Debts'!$C$9)/12</f>
        <v>0</v>
      </c>
      <c r="X307" s="15" t="n">
        <f aca="false">Y306+W307+D307-Y307</f>
        <v>0</v>
      </c>
      <c r="Y307" s="15" t="n">
        <f aca="false">SUM(R307:V307)</f>
        <v>0</v>
      </c>
    </row>
    <row r="308" customFormat="false" ht="15" hidden="false" customHeight="false" outlineLevel="0" collapsed="false">
      <c r="A308" s="10" t="n">
        <v>42</v>
      </c>
      <c r="B308" s="15" t="n">
        <f aca="false">F307</f>
        <v>0</v>
      </c>
      <c r="C308" s="15" t="n">
        <f aca="false">IF(A308=$D$262,MIN(B308,$B$262),0)</f>
        <v>0</v>
      </c>
      <c r="D308" s="15" t="n">
        <f aca="false">IF(A308=$D$262,$B$262-C308,0)</f>
        <v>0</v>
      </c>
      <c r="E308" s="15" t="n">
        <f aca="false">MIN($H$262,MAX(0,$F$262-(B308-C308)),$J$262)</f>
        <v>0</v>
      </c>
      <c r="F308" s="15" t="n">
        <f aca="false">B308-C308+E308</f>
        <v>0</v>
      </c>
      <c r="G308" s="15" t="n">
        <f aca="false">$J$262-E308</f>
        <v>250</v>
      </c>
      <c r="H308" s="15" t="n">
        <f aca="false">R307*(1+'1. Your Debts'!$C$5/12)+IF($L$262=1,D308,0)</f>
        <v>0</v>
      </c>
      <c r="I308" s="15" t="n">
        <f aca="false">S307*(1+'1. Your Debts'!$C$6/12)+IF($L$262=2,D308,0)</f>
        <v>0</v>
      </c>
      <c r="J308" s="15" t="n">
        <f aca="false">T307*(1+'1. Your Debts'!$C$7/12)+IF($L$262=3,D308,0)</f>
        <v>0</v>
      </c>
      <c r="K308" s="15" t="n">
        <f aca="false">U307*(1+'1. Your Debts'!$C$8/12)+IF($L$262=4,D308,0)</f>
        <v>0</v>
      </c>
      <c r="L308" s="15" t="n">
        <f aca="false">V307*(1+'1. Your Debts'!$C$9/12)+IF($L$262=5,D308,0)</f>
        <v>0</v>
      </c>
      <c r="M308" s="15" t="n">
        <f aca="false">MAX(0,H308-IF('1. Your Debts'!$F$5&gt;0,MIN('1. Your Debts'!$F$5,H308),MIN(MAX(H308*'1. Your Debts'!$D$5,'1. Your Debts'!$E$5),H308)))</f>
        <v>0</v>
      </c>
      <c r="N308" s="15" t="n">
        <f aca="false">MAX(0,I308-IF('1. Your Debts'!$F$6&gt;0,MIN('1. Your Debts'!$F$6,I308),MIN(MAX(I308*'1. Your Debts'!$D$6,'1. Your Debts'!$E$6),I308)))</f>
        <v>0</v>
      </c>
      <c r="O308" s="15" t="n">
        <f aca="false">MAX(0,J308-IF('1. Your Debts'!$F$7&gt;0,MIN('1. Your Debts'!$F$7,J308),MIN(MAX(J308*'1. Your Debts'!$D$7,'1. Your Debts'!$E$7),J308)))</f>
        <v>0</v>
      </c>
      <c r="P308" s="15" t="n">
        <f aca="false">MAX(0,K308-IF('1. Your Debts'!$F$8&gt;0,MIN('1. Your Debts'!$F$8,K308),MIN(MAX(K308*'1. Your Debts'!$D$8,'1. Your Debts'!$E$8),K308)))</f>
        <v>0</v>
      </c>
      <c r="Q308" s="15" t="n">
        <f aca="false">MAX(0,L308-IF('1. Your Debts'!$F$9&gt;0,MIN('1. Your Debts'!$F$9,L308),MIN(MAX(L308*'1. Your Debts'!$D$9,'1. Your Debts'!$E$9),L308)))</f>
        <v>0</v>
      </c>
      <c r="R308" s="15" t="n">
        <f aca="false">M308-MIN(M308,MAX(0,G308-SUMPRODUCT(($M$264:$Q$264&lt;M$264)*M308:Q308)))</f>
        <v>0</v>
      </c>
      <c r="S308" s="15" t="n">
        <f aca="false">N308-MIN(N308,MAX(0,G308-SUMPRODUCT(($M$264:$Q$264&lt;N$264)*M308:Q308)))</f>
        <v>0</v>
      </c>
      <c r="T308" s="15" t="n">
        <f aca="false">O308-MIN(O308,MAX(0,G308-SUMPRODUCT(($M$264:$Q$264&lt;O$264)*M308:Q308)))</f>
        <v>0</v>
      </c>
      <c r="U308" s="15" t="n">
        <f aca="false">P308-MIN(P308,MAX(0,G308-SUMPRODUCT(($M$264:$Q$264&lt;P$264)*M308:Q308)))</f>
        <v>0</v>
      </c>
      <c r="V308" s="15" t="n">
        <f aca="false">Q308-MIN(Q308,MAX(0,G308-SUMPRODUCT(($M$264:$Q$264&lt;Q$264)*M308:Q308)))</f>
        <v>0</v>
      </c>
      <c r="W308" s="15" t="n">
        <f aca="false">(R307*'1. Your Debts'!$C$5+S307*'1. Your Debts'!$C$6+T307*'1. Your Debts'!$C$7+U307*'1. Your Debts'!$C$8+V307*'1. Your Debts'!$C$9)/12</f>
        <v>0</v>
      </c>
      <c r="X308" s="15" t="n">
        <f aca="false">Y307+W308+D308-Y308</f>
        <v>0</v>
      </c>
      <c r="Y308" s="15" t="n">
        <f aca="false">SUM(R308:V308)</f>
        <v>0</v>
      </c>
    </row>
    <row r="309" customFormat="false" ht="15" hidden="false" customHeight="false" outlineLevel="0" collapsed="false">
      <c r="A309" s="10" t="n">
        <v>43</v>
      </c>
      <c r="B309" s="15" t="n">
        <f aca="false">F308</f>
        <v>0</v>
      </c>
      <c r="C309" s="15" t="n">
        <f aca="false">IF(A309=$D$262,MIN(B309,$B$262),0)</f>
        <v>0</v>
      </c>
      <c r="D309" s="15" t="n">
        <f aca="false">IF(A309=$D$262,$B$262-C309,0)</f>
        <v>0</v>
      </c>
      <c r="E309" s="15" t="n">
        <f aca="false">MIN($H$262,MAX(0,$F$262-(B309-C309)),$J$262)</f>
        <v>0</v>
      </c>
      <c r="F309" s="15" t="n">
        <f aca="false">B309-C309+E309</f>
        <v>0</v>
      </c>
      <c r="G309" s="15" t="n">
        <f aca="false">$J$262-E309</f>
        <v>250</v>
      </c>
      <c r="H309" s="15" t="n">
        <f aca="false">R308*(1+'1. Your Debts'!$C$5/12)+IF($L$262=1,D309,0)</f>
        <v>0</v>
      </c>
      <c r="I309" s="15" t="n">
        <f aca="false">S308*(1+'1. Your Debts'!$C$6/12)+IF($L$262=2,D309,0)</f>
        <v>0</v>
      </c>
      <c r="J309" s="15" t="n">
        <f aca="false">T308*(1+'1. Your Debts'!$C$7/12)+IF($L$262=3,D309,0)</f>
        <v>0</v>
      </c>
      <c r="K309" s="15" t="n">
        <f aca="false">U308*(1+'1. Your Debts'!$C$8/12)+IF($L$262=4,D309,0)</f>
        <v>0</v>
      </c>
      <c r="L309" s="15" t="n">
        <f aca="false">V308*(1+'1. Your Debts'!$C$9/12)+IF($L$262=5,D309,0)</f>
        <v>0</v>
      </c>
      <c r="M309" s="15" t="n">
        <f aca="false">MAX(0,H309-IF('1. Your Debts'!$F$5&gt;0,MIN('1. Your Debts'!$F$5,H309),MIN(MAX(H309*'1. Your Debts'!$D$5,'1. Your Debts'!$E$5),H309)))</f>
        <v>0</v>
      </c>
      <c r="N309" s="15" t="n">
        <f aca="false">MAX(0,I309-IF('1. Your Debts'!$F$6&gt;0,MIN('1. Your Debts'!$F$6,I309),MIN(MAX(I309*'1. Your Debts'!$D$6,'1. Your Debts'!$E$6),I309)))</f>
        <v>0</v>
      </c>
      <c r="O309" s="15" t="n">
        <f aca="false">MAX(0,J309-IF('1. Your Debts'!$F$7&gt;0,MIN('1. Your Debts'!$F$7,J309),MIN(MAX(J309*'1. Your Debts'!$D$7,'1. Your Debts'!$E$7),J309)))</f>
        <v>0</v>
      </c>
      <c r="P309" s="15" t="n">
        <f aca="false">MAX(0,K309-IF('1. Your Debts'!$F$8&gt;0,MIN('1. Your Debts'!$F$8,K309),MIN(MAX(K309*'1. Your Debts'!$D$8,'1. Your Debts'!$E$8),K309)))</f>
        <v>0</v>
      </c>
      <c r="Q309" s="15" t="n">
        <f aca="false">MAX(0,L309-IF('1. Your Debts'!$F$9&gt;0,MIN('1. Your Debts'!$F$9,L309),MIN(MAX(L309*'1. Your Debts'!$D$9,'1. Your Debts'!$E$9),L309)))</f>
        <v>0</v>
      </c>
      <c r="R309" s="15" t="n">
        <f aca="false">M309-MIN(M309,MAX(0,G309-SUMPRODUCT(($M$264:$Q$264&lt;M$264)*M309:Q309)))</f>
        <v>0</v>
      </c>
      <c r="S309" s="15" t="n">
        <f aca="false">N309-MIN(N309,MAX(0,G309-SUMPRODUCT(($M$264:$Q$264&lt;N$264)*M309:Q309)))</f>
        <v>0</v>
      </c>
      <c r="T309" s="15" t="n">
        <f aca="false">O309-MIN(O309,MAX(0,G309-SUMPRODUCT(($M$264:$Q$264&lt;O$264)*M309:Q309)))</f>
        <v>0</v>
      </c>
      <c r="U309" s="15" t="n">
        <f aca="false">P309-MIN(P309,MAX(0,G309-SUMPRODUCT(($M$264:$Q$264&lt;P$264)*M309:Q309)))</f>
        <v>0</v>
      </c>
      <c r="V309" s="15" t="n">
        <f aca="false">Q309-MIN(Q309,MAX(0,G309-SUMPRODUCT(($M$264:$Q$264&lt;Q$264)*M309:Q309)))</f>
        <v>0</v>
      </c>
      <c r="W309" s="15" t="n">
        <f aca="false">(R308*'1. Your Debts'!$C$5+S308*'1. Your Debts'!$C$6+T308*'1. Your Debts'!$C$7+U308*'1. Your Debts'!$C$8+V308*'1. Your Debts'!$C$9)/12</f>
        <v>0</v>
      </c>
      <c r="X309" s="15" t="n">
        <f aca="false">Y308+W309+D309-Y309</f>
        <v>0</v>
      </c>
      <c r="Y309" s="15" t="n">
        <f aca="false">SUM(R309:V309)</f>
        <v>0</v>
      </c>
    </row>
    <row r="310" customFormat="false" ht="15" hidden="false" customHeight="false" outlineLevel="0" collapsed="false">
      <c r="A310" s="10" t="n">
        <v>44</v>
      </c>
      <c r="B310" s="15" t="n">
        <f aca="false">F309</f>
        <v>0</v>
      </c>
      <c r="C310" s="15" t="n">
        <f aca="false">IF(A310=$D$262,MIN(B310,$B$262),0)</f>
        <v>0</v>
      </c>
      <c r="D310" s="15" t="n">
        <f aca="false">IF(A310=$D$262,$B$262-C310,0)</f>
        <v>0</v>
      </c>
      <c r="E310" s="15" t="n">
        <f aca="false">MIN($H$262,MAX(0,$F$262-(B310-C310)),$J$262)</f>
        <v>0</v>
      </c>
      <c r="F310" s="15" t="n">
        <f aca="false">B310-C310+E310</f>
        <v>0</v>
      </c>
      <c r="G310" s="15" t="n">
        <f aca="false">$J$262-E310</f>
        <v>250</v>
      </c>
      <c r="H310" s="15" t="n">
        <f aca="false">R309*(1+'1. Your Debts'!$C$5/12)+IF($L$262=1,D310,0)</f>
        <v>0</v>
      </c>
      <c r="I310" s="15" t="n">
        <f aca="false">S309*(1+'1. Your Debts'!$C$6/12)+IF($L$262=2,D310,0)</f>
        <v>0</v>
      </c>
      <c r="J310" s="15" t="n">
        <f aca="false">T309*(1+'1. Your Debts'!$C$7/12)+IF($L$262=3,D310,0)</f>
        <v>0</v>
      </c>
      <c r="K310" s="15" t="n">
        <f aca="false">U309*(1+'1. Your Debts'!$C$8/12)+IF($L$262=4,D310,0)</f>
        <v>0</v>
      </c>
      <c r="L310" s="15" t="n">
        <f aca="false">V309*(1+'1. Your Debts'!$C$9/12)+IF($L$262=5,D310,0)</f>
        <v>0</v>
      </c>
      <c r="M310" s="15" t="n">
        <f aca="false">MAX(0,H310-IF('1. Your Debts'!$F$5&gt;0,MIN('1. Your Debts'!$F$5,H310),MIN(MAX(H310*'1. Your Debts'!$D$5,'1. Your Debts'!$E$5),H310)))</f>
        <v>0</v>
      </c>
      <c r="N310" s="15" t="n">
        <f aca="false">MAX(0,I310-IF('1. Your Debts'!$F$6&gt;0,MIN('1. Your Debts'!$F$6,I310),MIN(MAX(I310*'1. Your Debts'!$D$6,'1. Your Debts'!$E$6),I310)))</f>
        <v>0</v>
      </c>
      <c r="O310" s="15" t="n">
        <f aca="false">MAX(0,J310-IF('1. Your Debts'!$F$7&gt;0,MIN('1. Your Debts'!$F$7,J310),MIN(MAX(J310*'1. Your Debts'!$D$7,'1. Your Debts'!$E$7),J310)))</f>
        <v>0</v>
      </c>
      <c r="P310" s="15" t="n">
        <f aca="false">MAX(0,K310-IF('1. Your Debts'!$F$8&gt;0,MIN('1. Your Debts'!$F$8,K310),MIN(MAX(K310*'1. Your Debts'!$D$8,'1. Your Debts'!$E$8),K310)))</f>
        <v>0</v>
      </c>
      <c r="Q310" s="15" t="n">
        <f aca="false">MAX(0,L310-IF('1. Your Debts'!$F$9&gt;0,MIN('1. Your Debts'!$F$9,L310),MIN(MAX(L310*'1. Your Debts'!$D$9,'1. Your Debts'!$E$9),L310)))</f>
        <v>0</v>
      </c>
      <c r="R310" s="15" t="n">
        <f aca="false">M310-MIN(M310,MAX(0,G310-SUMPRODUCT(($M$264:$Q$264&lt;M$264)*M310:Q310)))</f>
        <v>0</v>
      </c>
      <c r="S310" s="15" t="n">
        <f aca="false">N310-MIN(N310,MAX(0,G310-SUMPRODUCT(($M$264:$Q$264&lt;N$264)*M310:Q310)))</f>
        <v>0</v>
      </c>
      <c r="T310" s="15" t="n">
        <f aca="false">O310-MIN(O310,MAX(0,G310-SUMPRODUCT(($M$264:$Q$264&lt;O$264)*M310:Q310)))</f>
        <v>0</v>
      </c>
      <c r="U310" s="15" t="n">
        <f aca="false">P310-MIN(P310,MAX(0,G310-SUMPRODUCT(($M$264:$Q$264&lt;P$264)*M310:Q310)))</f>
        <v>0</v>
      </c>
      <c r="V310" s="15" t="n">
        <f aca="false">Q310-MIN(Q310,MAX(0,G310-SUMPRODUCT(($M$264:$Q$264&lt;Q$264)*M310:Q310)))</f>
        <v>0</v>
      </c>
      <c r="W310" s="15" t="n">
        <f aca="false">(R309*'1. Your Debts'!$C$5+S309*'1. Your Debts'!$C$6+T309*'1. Your Debts'!$C$7+U309*'1. Your Debts'!$C$8+V309*'1. Your Debts'!$C$9)/12</f>
        <v>0</v>
      </c>
      <c r="X310" s="15" t="n">
        <f aca="false">Y309+W310+D310-Y310</f>
        <v>0</v>
      </c>
      <c r="Y310" s="15" t="n">
        <f aca="false">SUM(R310:V310)</f>
        <v>0</v>
      </c>
    </row>
    <row r="311" customFormat="false" ht="15" hidden="false" customHeight="false" outlineLevel="0" collapsed="false">
      <c r="A311" s="10" t="n">
        <v>45</v>
      </c>
      <c r="B311" s="15" t="n">
        <f aca="false">F310</f>
        <v>0</v>
      </c>
      <c r="C311" s="15" t="n">
        <f aca="false">IF(A311=$D$262,MIN(B311,$B$262),0)</f>
        <v>0</v>
      </c>
      <c r="D311" s="15" t="n">
        <f aca="false">IF(A311=$D$262,$B$262-C311,0)</f>
        <v>0</v>
      </c>
      <c r="E311" s="15" t="n">
        <f aca="false">MIN($H$262,MAX(0,$F$262-(B311-C311)),$J$262)</f>
        <v>0</v>
      </c>
      <c r="F311" s="15" t="n">
        <f aca="false">B311-C311+E311</f>
        <v>0</v>
      </c>
      <c r="G311" s="15" t="n">
        <f aca="false">$J$262-E311</f>
        <v>250</v>
      </c>
      <c r="H311" s="15" t="n">
        <f aca="false">R310*(1+'1. Your Debts'!$C$5/12)+IF($L$262=1,D311,0)</f>
        <v>0</v>
      </c>
      <c r="I311" s="15" t="n">
        <f aca="false">S310*(1+'1. Your Debts'!$C$6/12)+IF($L$262=2,D311,0)</f>
        <v>0</v>
      </c>
      <c r="J311" s="15" t="n">
        <f aca="false">T310*(1+'1. Your Debts'!$C$7/12)+IF($L$262=3,D311,0)</f>
        <v>0</v>
      </c>
      <c r="K311" s="15" t="n">
        <f aca="false">U310*(1+'1. Your Debts'!$C$8/12)+IF($L$262=4,D311,0)</f>
        <v>0</v>
      </c>
      <c r="L311" s="15" t="n">
        <f aca="false">V310*(1+'1. Your Debts'!$C$9/12)+IF($L$262=5,D311,0)</f>
        <v>0</v>
      </c>
      <c r="M311" s="15" t="n">
        <f aca="false">MAX(0,H311-IF('1. Your Debts'!$F$5&gt;0,MIN('1. Your Debts'!$F$5,H311),MIN(MAX(H311*'1. Your Debts'!$D$5,'1. Your Debts'!$E$5),H311)))</f>
        <v>0</v>
      </c>
      <c r="N311" s="15" t="n">
        <f aca="false">MAX(0,I311-IF('1. Your Debts'!$F$6&gt;0,MIN('1. Your Debts'!$F$6,I311),MIN(MAX(I311*'1. Your Debts'!$D$6,'1. Your Debts'!$E$6),I311)))</f>
        <v>0</v>
      </c>
      <c r="O311" s="15" t="n">
        <f aca="false">MAX(0,J311-IF('1. Your Debts'!$F$7&gt;0,MIN('1. Your Debts'!$F$7,J311),MIN(MAX(J311*'1. Your Debts'!$D$7,'1. Your Debts'!$E$7),J311)))</f>
        <v>0</v>
      </c>
      <c r="P311" s="15" t="n">
        <f aca="false">MAX(0,K311-IF('1. Your Debts'!$F$8&gt;0,MIN('1. Your Debts'!$F$8,K311),MIN(MAX(K311*'1. Your Debts'!$D$8,'1. Your Debts'!$E$8),K311)))</f>
        <v>0</v>
      </c>
      <c r="Q311" s="15" t="n">
        <f aca="false">MAX(0,L311-IF('1. Your Debts'!$F$9&gt;0,MIN('1. Your Debts'!$F$9,L311),MIN(MAX(L311*'1. Your Debts'!$D$9,'1. Your Debts'!$E$9),L311)))</f>
        <v>0</v>
      </c>
      <c r="R311" s="15" t="n">
        <f aca="false">M311-MIN(M311,MAX(0,G311-SUMPRODUCT(($M$264:$Q$264&lt;M$264)*M311:Q311)))</f>
        <v>0</v>
      </c>
      <c r="S311" s="15" t="n">
        <f aca="false">N311-MIN(N311,MAX(0,G311-SUMPRODUCT(($M$264:$Q$264&lt;N$264)*M311:Q311)))</f>
        <v>0</v>
      </c>
      <c r="T311" s="15" t="n">
        <f aca="false">O311-MIN(O311,MAX(0,G311-SUMPRODUCT(($M$264:$Q$264&lt;O$264)*M311:Q311)))</f>
        <v>0</v>
      </c>
      <c r="U311" s="15" t="n">
        <f aca="false">P311-MIN(P311,MAX(0,G311-SUMPRODUCT(($M$264:$Q$264&lt;P$264)*M311:Q311)))</f>
        <v>0</v>
      </c>
      <c r="V311" s="15" t="n">
        <f aca="false">Q311-MIN(Q311,MAX(0,G311-SUMPRODUCT(($M$264:$Q$264&lt;Q$264)*M311:Q311)))</f>
        <v>0</v>
      </c>
      <c r="W311" s="15" t="n">
        <f aca="false">(R310*'1. Your Debts'!$C$5+S310*'1. Your Debts'!$C$6+T310*'1. Your Debts'!$C$7+U310*'1. Your Debts'!$C$8+V310*'1. Your Debts'!$C$9)/12</f>
        <v>0</v>
      </c>
      <c r="X311" s="15" t="n">
        <f aca="false">Y310+W311+D311-Y311</f>
        <v>0</v>
      </c>
      <c r="Y311" s="15" t="n">
        <f aca="false">SUM(R311:V311)</f>
        <v>0</v>
      </c>
    </row>
    <row r="312" customFormat="false" ht="15" hidden="false" customHeight="false" outlineLevel="0" collapsed="false">
      <c r="A312" s="10" t="n">
        <v>46</v>
      </c>
      <c r="B312" s="15" t="n">
        <f aca="false">F311</f>
        <v>0</v>
      </c>
      <c r="C312" s="15" t="n">
        <f aca="false">IF(A312=$D$262,MIN(B312,$B$262),0)</f>
        <v>0</v>
      </c>
      <c r="D312" s="15" t="n">
        <f aca="false">IF(A312=$D$262,$B$262-C312,0)</f>
        <v>0</v>
      </c>
      <c r="E312" s="15" t="n">
        <f aca="false">MIN($H$262,MAX(0,$F$262-(B312-C312)),$J$262)</f>
        <v>0</v>
      </c>
      <c r="F312" s="15" t="n">
        <f aca="false">B312-C312+E312</f>
        <v>0</v>
      </c>
      <c r="G312" s="15" t="n">
        <f aca="false">$J$262-E312</f>
        <v>250</v>
      </c>
      <c r="H312" s="15" t="n">
        <f aca="false">R311*(1+'1. Your Debts'!$C$5/12)+IF($L$262=1,D312,0)</f>
        <v>0</v>
      </c>
      <c r="I312" s="15" t="n">
        <f aca="false">S311*(1+'1. Your Debts'!$C$6/12)+IF($L$262=2,D312,0)</f>
        <v>0</v>
      </c>
      <c r="J312" s="15" t="n">
        <f aca="false">T311*(1+'1. Your Debts'!$C$7/12)+IF($L$262=3,D312,0)</f>
        <v>0</v>
      </c>
      <c r="K312" s="15" t="n">
        <f aca="false">U311*(1+'1. Your Debts'!$C$8/12)+IF($L$262=4,D312,0)</f>
        <v>0</v>
      </c>
      <c r="L312" s="15" t="n">
        <f aca="false">V311*(1+'1. Your Debts'!$C$9/12)+IF($L$262=5,D312,0)</f>
        <v>0</v>
      </c>
      <c r="M312" s="15" t="n">
        <f aca="false">MAX(0,H312-IF('1. Your Debts'!$F$5&gt;0,MIN('1. Your Debts'!$F$5,H312),MIN(MAX(H312*'1. Your Debts'!$D$5,'1. Your Debts'!$E$5),H312)))</f>
        <v>0</v>
      </c>
      <c r="N312" s="15" t="n">
        <f aca="false">MAX(0,I312-IF('1. Your Debts'!$F$6&gt;0,MIN('1. Your Debts'!$F$6,I312),MIN(MAX(I312*'1. Your Debts'!$D$6,'1. Your Debts'!$E$6),I312)))</f>
        <v>0</v>
      </c>
      <c r="O312" s="15" t="n">
        <f aca="false">MAX(0,J312-IF('1. Your Debts'!$F$7&gt;0,MIN('1. Your Debts'!$F$7,J312),MIN(MAX(J312*'1. Your Debts'!$D$7,'1. Your Debts'!$E$7),J312)))</f>
        <v>0</v>
      </c>
      <c r="P312" s="15" t="n">
        <f aca="false">MAX(0,K312-IF('1. Your Debts'!$F$8&gt;0,MIN('1. Your Debts'!$F$8,K312),MIN(MAX(K312*'1. Your Debts'!$D$8,'1. Your Debts'!$E$8),K312)))</f>
        <v>0</v>
      </c>
      <c r="Q312" s="15" t="n">
        <f aca="false">MAX(0,L312-IF('1. Your Debts'!$F$9&gt;0,MIN('1. Your Debts'!$F$9,L312),MIN(MAX(L312*'1. Your Debts'!$D$9,'1. Your Debts'!$E$9),L312)))</f>
        <v>0</v>
      </c>
      <c r="R312" s="15" t="n">
        <f aca="false">M312-MIN(M312,MAX(0,G312-SUMPRODUCT(($M$264:$Q$264&lt;M$264)*M312:Q312)))</f>
        <v>0</v>
      </c>
      <c r="S312" s="15" t="n">
        <f aca="false">N312-MIN(N312,MAX(0,G312-SUMPRODUCT(($M$264:$Q$264&lt;N$264)*M312:Q312)))</f>
        <v>0</v>
      </c>
      <c r="T312" s="15" t="n">
        <f aca="false">O312-MIN(O312,MAX(0,G312-SUMPRODUCT(($M$264:$Q$264&lt;O$264)*M312:Q312)))</f>
        <v>0</v>
      </c>
      <c r="U312" s="15" t="n">
        <f aca="false">P312-MIN(P312,MAX(0,G312-SUMPRODUCT(($M$264:$Q$264&lt;P$264)*M312:Q312)))</f>
        <v>0</v>
      </c>
      <c r="V312" s="15" t="n">
        <f aca="false">Q312-MIN(Q312,MAX(0,G312-SUMPRODUCT(($M$264:$Q$264&lt;Q$264)*M312:Q312)))</f>
        <v>0</v>
      </c>
      <c r="W312" s="15" t="n">
        <f aca="false">(R311*'1. Your Debts'!$C$5+S311*'1. Your Debts'!$C$6+T311*'1. Your Debts'!$C$7+U311*'1. Your Debts'!$C$8+V311*'1. Your Debts'!$C$9)/12</f>
        <v>0</v>
      </c>
      <c r="X312" s="15" t="n">
        <f aca="false">Y311+W312+D312-Y312</f>
        <v>0</v>
      </c>
      <c r="Y312" s="15" t="n">
        <f aca="false">SUM(R312:V312)</f>
        <v>0</v>
      </c>
    </row>
    <row r="313" customFormat="false" ht="15" hidden="false" customHeight="false" outlineLevel="0" collapsed="false">
      <c r="A313" s="10" t="n">
        <v>47</v>
      </c>
      <c r="B313" s="15" t="n">
        <f aca="false">F312</f>
        <v>0</v>
      </c>
      <c r="C313" s="15" t="n">
        <f aca="false">IF(A313=$D$262,MIN(B313,$B$262),0)</f>
        <v>0</v>
      </c>
      <c r="D313" s="15" t="n">
        <f aca="false">IF(A313=$D$262,$B$262-C313,0)</f>
        <v>0</v>
      </c>
      <c r="E313" s="15" t="n">
        <f aca="false">MIN($H$262,MAX(0,$F$262-(B313-C313)),$J$262)</f>
        <v>0</v>
      </c>
      <c r="F313" s="15" t="n">
        <f aca="false">B313-C313+E313</f>
        <v>0</v>
      </c>
      <c r="G313" s="15" t="n">
        <f aca="false">$J$262-E313</f>
        <v>250</v>
      </c>
      <c r="H313" s="15" t="n">
        <f aca="false">R312*(1+'1. Your Debts'!$C$5/12)+IF($L$262=1,D313,0)</f>
        <v>0</v>
      </c>
      <c r="I313" s="15" t="n">
        <f aca="false">S312*(1+'1. Your Debts'!$C$6/12)+IF($L$262=2,D313,0)</f>
        <v>0</v>
      </c>
      <c r="J313" s="15" t="n">
        <f aca="false">T312*(1+'1. Your Debts'!$C$7/12)+IF($L$262=3,D313,0)</f>
        <v>0</v>
      </c>
      <c r="K313" s="15" t="n">
        <f aca="false">U312*(1+'1. Your Debts'!$C$8/12)+IF($L$262=4,D313,0)</f>
        <v>0</v>
      </c>
      <c r="L313" s="15" t="n">
        <f aca="false">V312*(1+'1. Your Debts'!$C$9/12)+IF($L$262=5,D313,0)</f>
        <v>0</v>
      </c>
      <c r="M313" s="15" t="n">
        <f aca="false">MAX(0,H313-IF('1. Your Debts'!$F$5&gt;0,MIN('1. Your Debts'!$F$5,H313),MIN(MAX(H313*'1. Your Debts'!$D$5,'1. Your Debts'!$E$5),H313)))</f>
        <v>0</v>
      </c>
      <c r="N313" s="15" t="n">
        <f aca="false">MAX(0,I313-IF('1. Your Debts'!$F$6&gt;0,MIN('1. Your Debts'!$F$6,I313),MIN(MAX(I313*'1. Your Debts'!$D$6,'1. Your Debts'!$E$6),I313)))</f>
        <v>0</v>
      </c>
      <c r="O313" s="15" t="n">
        <f aca="false">MAX(0,J313-IF('1. Your Debts'!$F$7&gt;0,MIN('1. Your Debts'!$F$7,J313),MIN(MAX(J313*'1. Your Debts'!$D$7,'1. Your Debts'!$E$7),J313)))</f>
        <v>0</v>
      </c>
      <c r="P313" s="15" t="n">
        <f aca="false">MAX(0,K313-IF('1. Your Debts'!$F$8&gt;0,MIN('1. Your Debts'!$F$8,K313),MIN(MAX(K313*'1. Your Debts'!$D$8,'1. Your Debts'!$E$8),K313)))</f>
        <v>0</v>
      </c>
      <c r="Q313" s="15" t="n">
        <f aca="false">MAX(0,L313-IF('1. Your Debts'!$F$9&gt;0,MIN('1. Your Debts'!$F$9,L313),MIN(MAX(L313*'1. Your Debts'!$D$9,'1. Your Debts'!$E$9),L313)))</f>
        <v>0</v>
      </c>
      <c r="R313" s="15" t="n">
        <f aca="false">M313-MIN(M313,MAX(0,G313-SUMPRODUCT(($M$264:$Q$264&lt;M$264)*M313:Q313)))</f>
        <v>0</v>
      </c>
      <c r="S313" s="15" t="n">
        <f aca="false">N313-MIN(N313,MAX(0,G313-SUMPRODUCT(($M$264:$Q$264&lt;N$264)*M313:Q313)))</f>
        <v>0</v>
      </c>
      <c r="T313" s="15" t="n">
        <f aca="false">O313-MIN(O313,MAX(0,G313-SUMPRODUCT(($M$264:$Q$264&lt;O$264)*M313:Q313)))</f>
        <v>0</v>
      </c>
      <c r="U313" s="15" t="n">
        <f aca="false">P313-MIN(P313,MAX(0,G313-SUMPRODUCT(($M$264:$Q$264&lt;P$264)*M313:Q313)))</f>
        <v>0</v>
      </c>
      <c r="V313" s="15" t="n">
        <f aca="false">Q313-MIN(Q313,MAX(0,G313-SUMPRODUCT(($M$264:$Q$264&lt;Q$264)*M313:Q313)))</f>
        <v>0</v>
      </c>
      <c r="W313" s="15" t="n">
        <f aca="false">(R312*'1. Your Debts'!$C$5+S312*'1. Your Debts'!$C$6+T312*'1. Your Debts'!$C$7+U312*'1. Your Debts'!$C$8+V312*'1. Your Debts'!$C$9)/12</f>
        <v>0</v>
      </c>
      <c r="X313" s="15" t="n">
        <f aca="false">Y312+W313+D313-Y313</f>
        <v>0</v>
      </c>
      <c r="Y313" s="15" t="n">
        <f aca="false">SUM(R313:V313)</f>
        <v>0</v>
      </c>
    </row>
    <row r="314" customFormat="false" ht="15" hidden="false" customHeight="false" outlineLevel="0" collapsed="false">
      <c r="A314" s="10" t="n">
        <v>48</v>
      </c>
      <c r="B314" s="15" t="n">
        <f aca="false">F313</f>
        <v>0</v>
      </c>
      <c r="C314" s="15" t="n">
        <f aca="false">IF(A314=$D$262,MIN(B314,$B$262),0)</f>
        <v>0</v>
      </c>
      <c r="D314" s="15" t="n">
        <f aca="false">IF(A314=$D$262,$B$262-C314,0)</f>
        <v>0</v>
      </c>
      <c r="E314" s="15" t="n">
        <f aca="false">MIN($H$262,MAX(0,$F$262-(B314-C314)),$J$262)</f>
        <v>0</v>
      </c>
      <c r="F314" s="15" t="n">
        <f aca="false">B314-C314+E314</f>
        <v>0</v>
      </c>
      <c r="G314" s="15" t="n">
        <f aca="false">$J$262-E314</f>
        <v>250</v>
      </c>
      <c r="H314" s="15" t="n">
        <f aca="false">R313*(1+'1. Your Debts'!$C$5/12)+IF($L$262=1,D314,0)</f>
        <v>0</v>
      </c>
      <c r="I314" s="15" t="n">
        <f aca="false">S313*(1+'1. Your Debts'!$C$6/12)+IF($L$262=2,D314,0)</f>
        <v>0</v>
      </c>
      <c r="J314" s="15" t="n">
        <f aca="false">T313*(1+'1. Your Debts'!$C$7/12)+IF($L$262=3,D314,0)</f>
        <v>0</v>
      </c>
      <c r="K314" s="15" t="n">
        <f aca="false">U313*(1+'1. Your Debts'!$C$8/12)+IF($L$262=4,D314,0)</f>
        <v>0</v>
      </c>
      <c r="L314" s="15" t="n">
        <f aca="false">V313*(1+'1. Your Debts'!$C$9/12)+IF($L$262=5,D314,0)</f>
        <v>0</v>
      </c>
      <c r="M314" s="15" t="n">
        <f aca="false">MAX(0,H314-IF('1. Your Debts'!$F$5&gt;0,MIN('1. Your Debts'!$F$5,H314),MIN(MAX(H314*'1. Your Debts'!$D$5,'1. Your Debts'!$E$5),H314)))</f>
        <v>0</v>
      </c>
      <c r="N314" s="15" t="n">
        <f aca="false">MAX(0,I314-IF('1. Your Debts'!$F$6&gt;0,MIN('1. Your Debts'!$F$6,I314),MIN(MAX(I314*'1. Your Debts'!$D$6,'1. Your Debts'!$E$6),I314)))</f>
        <v>0</v>
      </c>
      <c r="O314" s="15" t="n">
        <f aca="false">MAX(0,J314-IF('1. Your Debts'!$F$7&gt;0,MIN('1. Your Debts'!$F$7,J314),MIN(MAX(J314*'1. Your Debts'!$D$7,'1. Your Debts'!$E$7),J314)))</f>
        <v>0</v>
      </c>
      <c r="P314" s="15" t="n">
        <f aca="false">MAX(0,K314-IF('1. Your Debts'!$F$8&gt;0,MIN('1. Your Debts'!$F$8,K314),MIN(MAX(K314*'1. Your Debts'!$D$8,'1. Your Debts'!$E$8),K314)))</f>
        <v>0</v>
      </c>
      <c r="Q314" s="15" t="n">
        <f aca="false">MAX(0,L314-IF('1. Your Debts'!$F$9&gt;0,MIN('1. Your Debts'!$F$9,L314),MIN(MAX(L314*'1. Your Debts'!$D$9,'1. Your Debts'!$E$9),L314)))</f>
        <v>0</v>
      </c>
      <c r="R314" s="15" t="n">
        <f aca="false">M314-MIN(M314,MAX(0,G314-SUMPRODUCT(($M$264:$Q$264&lt;M$264)*M314:Q314)))</f>
        <v>0</v>
      </c>
      <c r="S314" s="15" t="n">
        <f aca="false">N314-MIN(N314,MAX(0,G314-SUMPRODUCT(($M$264:$Q$264&lt;N$264)*M314:Q314)))</f>
        <v>0</v>
      </c>
      <c r="T314" s="15" t="n">
        <f aca="false">O314-MIN(O314,MAX(0,G314-SUMPRODUCT(($M$264:$Q$264&lt;O$264)*M314:Q314)))</f>
        <v>0</v>
      </c>
      <c r="U314" s="15" t="n">
        <f aca="false">P314-MIN(P314,MAX(0,G314-SUMPRODUCT(($M$264:$Q$264&lt;P$264)*M314:Q314)))</f>
        <v>0</v>
      </c>
      <c r="V314" s="15" t="n">
        <f aca="false">Q314-MIN(Q314,MAX(0,G314-SUMPRODUCT(($M$264:$Q$264&lt;Q$264)*M314:Q314)))</f>
        <v>0</v>
      </c>
      <c r="W314" s="15" t="n">
        <f aca="false">(R313*'1. Your Debts'!$C$5+S313*'1. Your Debts'!$C$6+T313*'1. Your Debts'!$C$7+U313*'1. Your Debts'!$C$8+V313*'1. Your Debts'!$C$9)/12</f>
        <v>0</v>
      </c>
      <c r="X314" s="15" t="n">
        <f aca="false">Y313+W314+D314-Y314</f>
        <v>0</v>
      </c>
      <c r="Y314" s="15" t="n">
        <f aca="false">SUM(R314:V314)</f>
        <v>0</v>
      </c>
    </row>
    <row r="315" customFormat="false" ht="15" hidden="false" customHeight="false" outlineLevel="0" collapsed="false">
      <c r="A315" s="10" t="n">
        <v>49</v>
      </c>
      <c r="B315" s="15" t="n">
        <f aca="false">F314</f>
        <v>0</v>
      </c>
      <c r="C315" s="15" t="n">
        <f aca="false">IF(A315=$D$262,MIN(B315,$B$262),0)</f>
        <v>0</v>
      </c>
      <c r="D315" s="15" t="n">
        <f aca="false">IF(A315=$D$262,$B$262-C315,0)</f>
        <v>0</v>
      </c>
      <c r="E315" s="15" t="n">
        <f aca="false">MIN($H$262,MAX(0,$F$262-(B315-C315)),$J$262)</f>
        <v>0</v>
      </c>
      <c r="F315" s="15" t="n">
        <f aca="false">B315-C315+E315</f>
        <v>0</v>
      </c>
      <c r="G315" s="15" t="n">
        <f aca="false">$J$262-E315</f>
        <v>250</v>
      </c>
      <c r="H315" s="15" t="n">
        <f aca="false">R314*(1+'1. Your Debts'!$C$5/12)+IF($L$262=1,D315,0)</f>
        <v>0</v>
      </c>
      <c r="I315" s="15" t="n">
        <f aca="false">S314*(1+'1. Your Debts'!$C$6/12)+IF($L$262=2,D315,0)</f>
        <v>0</v>
      </c>
      <c r="J315" s="15" t="n">
        <f aca="false">T314*(1+'1. Your Debts'!$C$7/12)+IF($L$262=3,D315,0)</f>
        <v>0</v>
      </c>
      <c r="K315" s="15" t="n">
        <f aca="false">U314*(1+'1. Your Debts'!$C$8/12)+IF($L$262=4,D315,0)</f>
        <v>0</v>
      </c>
      <c r="L315" s="15" t="n">
        <f aca="false">V314*(1+'1. Your Debts'!$C$9/12)+IF($L$262=5,D315,0)</f>
        <v>0</v>
      </c>
      <c r="M315" s="15" t="n">
        <f aca="false">MAX(0,H315-IF('1. Your Debts'!$F$5&gt;0,MIN('1. Your Debts'!$F$5,H315),MIN(MAX(H315*'1. Your Debts'!$D$5,'1. Your Debts'!$E$5),H315)))</f>
        <v>0</v>
      </c>
      <c r="N315" s="15" t="n">
        <f aca="false">MAX(0,I315-IF('1. Your Debts'!$F$6&gt;0,MIN('1. Your Debts'!$F$6,I315),MIN(MAX(I315*'1. Your Debts'!$D$6,'1. Your Debts'!$E$6),I315)))</f>
        <v>0</v>
      </c>
      <c r="O315" s="15" t="n">
        <f aca="false">MAX(0,J315-IF('1. Your Debts'!$F$7&gt;0,MIN('1. Your Debts'!$F$7,J315),MIN(MAX(J315*'1. Your Debts'!$D$7,'1. Your Debts'!$E$7),J315)))</f>
        <v>0</v>
      </c>
      <c r="P315" s="15" t="n">
        <f aca="false">MAX(0,K315-IF('1. Your Debts'!$F$8&gt;0,MIN('1. Your Debts'!$F$8,K315),MIN(MAX(K315*'1. Your Debts'!$D$8,'1. Your Debts'!$E$8),K315)))</f>
        <v>0</v>
      </c>
      <c r="Q315" s="15" t="n">
        <f aca="false">MAX(0,L315-IF('1. Your Debts'!$F$9&gt;0,MIN('1. Your Debts'!$F$9,L315),MIN(MAX(L315*'1. Your Debts'!$D$9,'1. Your Debts'!$E$9),L315)))</f>
        <v>0</v>
      </c>
      <c r="R315" s="15" t="n">
        <f aca="false">M315-MIN(M315,MAX(0,G315-SUMPRODUCT(($M$264:$Q$264&lt;M$264)*M315:Q315)))</f>
        <v>0</v>
      </c>
      <c r="S315" s="15" t="n">
        <f aca="false">N315-MIN(N315,MAX(0,G315-SUMPRODUCT(($M$264:$Q$264&lt;N$264)*M315:Q315)))</f>
        <v>0</v>
      </c>
      <c r="T315" s="15" t="n">
        <f aca="false">O315-MIN(O315,MAX(0,G315-SUMPRODUCT(($M$264:$Q$264&lt;O$264)*M315:Q315)))</f>
        <v>0</v>
      </c>
      <c r="U315" s="15" t="n">
        <f aca="false">P315-MIN(P315,MAX(0,G315-SUMPRODUCT(($M$264:$Q$264&lt;P$264)*M315:Q315)))</f>
        <v>0</v>
      </c>
      <c r="V315" s="15" t="n">
        <f aca="false">Q315-MIN(Q315,MAX(0,G315-SUMPRODUCT(($M$264:$Q$264&lt;Q$264)*M315:Q315)))</f>
        <v>0</v>
      </c>
      <c r="W315" s="15" t="n">
        <f aca="false">(R314*'1. Your Debts'!$C$5+S314*'1. Your Debts'!$C$6+T314*'1. Your Debts'!$C$7+U314*'1. Your Debts'!$C$8+V314*'1. Your Debts'!$C$9)/12</f>
        <v>0</v>
      </c>
      <c r="X315" s="15" t="n">
        <f aca="false">Y314+W315+D315-Y315</f>
        <v>0</v>
      </c>
      <c r="Y315" s="15" t="n">
        <f aca="false">SUM(R315:V315)</f>
        <v>0</v>
      </c>
    </row>
    <row r="316" customFormat="false" ht="15" hidden="false" customHeight="false" outlineLevel="0" collapsed="false">
      <c r="A316" s="10" t="n">
        <v>50</v>
      </c>
      <c r="B316" s="15" t="n">
        <f aca="false">F315</f>
        <v>0</v>
      </c>
      <c r="C316" s="15" t="n">
        <f aca="false">IF(A316=$D$262,MIN(B316,$B$262),0)</f>
        <v>0</v>
      </c>
      <c r="D316" s="15" t="n">
        <f aca="false">IF(A316=$D$262,$B$262-C316,0)</f>
        <v>0</v>
      </c>
      <c r="E316" s="15" t="n">
        <f aca="false">MIN($H$262,MAX(0,$F$262-(B316-C316)),$J$262)</f>
        <v>0</v>
      </c>
      <c r="F316" s="15" t="n">
        <f aca="false">B316-C316+E316</f>
        <v>0</v>
      </c>
      <c r="G316" s="15" t="n">
        <f aca="false">$J$262-E316</f>
        <v>250</v>
      </c>
      <c r="H316" s="15" t="n">
        <f aca="false">R315*(1+'1. Your Debts'!$C$5/12)+IF($L$262=1,D316,0)</f>
        <v>0</v>
      </c>
      <c r="I316" s="15" t="n">
        <f aca="false">S315*(1+'1. Your Debts'!$C$6/12)+IF($L$262=2,D316,0)</f>
        <v>0</v>
      </c>
      <c r="J316" s="15" t="n">
        <f aca="false">T315*(1+'1. Your Debts'!$C$7/12)+IF($L$262=3,D316,0)</f>
        <v>0</v>
      </c>
      <c r="K316" s="15" t="n">
        <f aca="false">U315*(1+'1. Your Debts'!$C$8/12)+IF($L$262=4,D316,0)</f>
        <v>0</v>
      </c>
      <c r="L316" s="15" t="n">
        <f aca="false">V315*(1+'1. Your Debts'!$C$9/12)+IF($L$262=5,D316,0)</f>
        <v>0</v>
      </c>
      <c r="M316" s="15" t="n">
        <f aca="false">MAX(0,H316-IF('1. Your Debts'!$F$5&gt;0,MIN('1. Your Debts'!$F$5,H316),MIN(MAX(H316*'1. Your Debts'!$D$5,'1. Your Debts'!$E$5),H316)))</f>
        <v>0</v>
      </c>
      <c r="N316" s="15" t="n">
        <f aca="false">MAX(0,I316-IF('1. Your Debts'!$F$6&gt;0,MIN('1. Your Debts'!$F$6,I316),MIN(MAX(I316*'1. Your Debts'!$D$6,'1. Your Debts'!$E$6),I316)))</f>
        <v>0</v>
      </c>
      <c r="O316" s="15" t="n">
        <f aca="false">MAX(0,J316-IF('1. Your Debts'!$F$7&gt;0,MIN('1. Your Debts'!$F$7,J316),MIN(MAX(J316*'1. Your Debts'!$D$7,'1. Your Debts'!$E$7),J316)))</f>
        <v>0</v>
      </c>
      <c r="P316" s="15" t="n">
        <f aca="false">MAX(0,K316-IF('1. Your Debts'!$F$8&gt;0,MIN('1. Your Debts'!$F$8,K316),MIN(MAX(K316*'1. Your Debts'!$D$8,'1. Your Debts'!$E$8),K316)))</f>
        <v>0</v>
      </c>
      <c r="Q316" s="15" t="n">
        <f aca="false">MAX(0,L316-IF('1. Your Debts'!$F$9&gt;0,MIN('1. Your Debts'!$F$9,L316),MIN(MAX(L316*'1. Your Debts'!$D$9,'1. Your Debts'!$E$9),L316)))</f>
        <v>0</v>
      </c>
      <c r="R316" s="15" t="n">
        <f aca="false">M316-MIN(M316,MAX(0,G316-SUMPRODUCT(($M$264:$Q$264&lt;M$264)*M316:Q316)))</f>
        <v>0</v>
      </c>
      <c r="S316" s="15" t="n">
        <f aca="false">N316-MIN(N316,MAX(0,G316-SUMPRODUCT(($M$264:$Q$264&lt;N$264)*M316:Q316)))</f>
        <v>0</v>
      </c>
      <c r="T316" s="15" t="n">
        <f aca="false">O316-MIN(O316,MAX(0,G316-SUMPRODUCT(($M$264:$Q$264&lt;O$264)*M316:Q316)))</f>
        <v>0</v>
      </c>
      <c r="U316" s="15" t="n">
        <f aca="false">P316-MIN(P316,MAX(0,G316-SUMPRODUCT(($M$264:$Q$264&lt;P$264)*M316:Q316)))</f>
        <v>0</v>
      </c>
      <c r="V316" s="15" t="n">
        <f aca="false">Q316-MIN(Q316,MAX(0,G316-SUMPRODUCT(($M$264:$Q$264&lt;Q$264)*M316:Q316)))</f>
        <v>0</v>
      </c>
      <c r="W316" s="15" t="n">
        <f aca="false">(R315*'1. Your Debts'!$C$5+S315*'1. Your Debts'!$C$6+T315*'1. Your Debts'!$C$7+U315*'1. Your Debts'!$C$8+V315*'1. Your Debts'!$C$9)/12</f>
        <v>0</v>
      </c>
      <c r="X316" s="15" t="n">
        <f aca="false">Y315+W316+D316-Y316</f>
        <v>0</v>
      </c>
      <c r="Y316" s="15" t="n">
        <f aca="false">SUM(R316:V316)</f>
        <v>0</v>
      </c>
    </row>
    <row r="317" customFormat="false" ht="15" hidden="false" customHeight="false" outlineLevel="0" collapsed="false">
      <c r="A317" s="10" t="n">
        <v>51</v>
      </c>
      <c r="B317" s="15" t="n">
        <f aca="false">F316</f>
        <v>0</v>
      </c>
      <c r="C317" s="15" t="n">
        <f aca="false">IF(A317=$D$262,MIN(B317,$B$262),0)</f>
        <v>0</v>
      </c>
      <c r="D317" s="15" t="n">
        <f aca="false">IF(A317=$D$262,$B$262-C317,0)</f>
        <v>0</v>
      </c>
      <c r="E317" s="15" t="n">
        <f aca="false">MIN($H$262,MAX(0,$F$262-(B317-C317)),$J$262)</f>
        <v>0</v>
      </c>
      <c r="F317" s="15" t="n">
        <f aca="false">B317-C317+E317</f>
        <v>0</v>
      </c>
      <c r="G317" s="15" t="n">
        <f aca="false">$J$262-E317</f>
        <v>250</v>
      </c>
      <c r="H317" s="15" t="n">
        <f aca="false">R316*(1+'1. Your Debts'!$C$5/12)+IF($L$262=1,D317,0)</f>
        <v>0</v>
      </c>
      <c r="I317" s="15" t="n">
        <f aca="false">S316*(1+'1. Your Debts'!$C$6/12)+IF($L$262=2,D317,0)</f>
        <v>0</v>
      </c>
      <c r="J317" s="15" t="n">
        <f aca="false">T316*(1+'1. Your Debts'!$C$7/12)+IF($L$262=3,D317,0)</f>
        <v>0</v>
      </c>
      <c r="K317" s="15" t="n">
        <f aca="false">U316*(1+'1. Your Debts'!$C$8/12)+IF($L$262=4,D317,0)</f>
        <v>0</v>
      </c>
      <c r="L317" s="15" t="n">
        <f aca="false">V316*(1+'1. Your Debts'!$C$9/12)+IF($L$262=5,D317,0)</f>
        <v>0</v>
      </c>
      <c r="M317" s="15" t="n">
        <f aca="false">MAX(0,H317-IF('1. Your Debts'!$F$5&gt;0,MIN('1. Your Debts'!$F$5,H317),MIN(MAX(H317*'1. Your Debts'!$D$5,'1. Your Debts'!$E$5),H317)))</f>
        <v>0</v>
      </c>
      <c r="N317" s="15" t="n">
        <f aca="false">MAX(0,I317-IF('1. Your Debts'!$F$6&gt;0,MIN('1. Your Debts'!$F$6,I317),MIN(MAX(I317*'1. Your Debts'!$D$6,'1. Your Debts'!$E$6),I317)))</f>
        <v>0</v>
      </c>
      <c r="O317" s="15" t="n">
        <f aca="false">MAX(0,J317-IF('1. Your Debts'!$F$7&gt;0,MIN('1. Your Debts'!$F$7,J317),MIN(MAX(J317*'1. Your Debts'!$D$7,'1. Your Debts'!$E$7),J317)))</f>
        <v>0</v>
      </c>
      <c r="P317" s="15" t="n">
        <f aca="false">MAX(0,K317-IF('1. Your Debts'!$F$8&gt;0,MIN('1. Your Debts'!$F$8,K317),MIN(MAX(K317*'1. Your Debts'!$D$8,'1. Your Debts'!$E$8),K317)))</f>
        <v>0</v>
      </c>
      <c r="Q317" s="15" t="n">
        <f aca="false">MAX(0,L317-IF('1. Your Debts'!$F$9&gt;0,MIN('1. Your Debts'!$F$9,L317),MIN(MAX(L317*'1. Your Debts'!$D$9,'1. Your Debts'!$E$9),L317)))</f>
        <v>0</v>
      </c>
      <c r="R317" s="15" t="n">
        <f aca="false">M317-MIN(M317,MAX(0,G317-SUMPRODUCT(($M$264:$Q$264&lt;M$264)*M317:Q317)))</f>
        <v>0</v>
      </c>
      <c r="S317" s="15" t="n">
        <f aca="false">N317-MIN(N317,MAX(0,G317-SUMPRODUCT(($M$264:$Q$264&lt;N$264)*M317:Q317)))</f>
        <v>0</v>
      </c>
      <c r="T317" s="15" t="n">
        <f aca="false">O317-MIN(O317,MAX(0,G317-SUMPRODUCT(($M$264:$Q$264&lt;O$264)*M317:Q317)))</f>
        <v>0</v>
      </c>
      <c r="U317" s="15" t="n">
        <f aca="false">P317-MIN(P317,MAX(0,G317-SUMPRODUCT(($M$264:$Q$264&lt;P$264)*M317:Q317)))</f>
        <v>0</v>
      </c>
      <c r="V317" s="15" t="n">
        <f aca="false">Q317-MIN(Q317,MAX(0,G317-SUMPRODUCT(($M$264:$Q$264&lt;Q$264)*M317:Q317)))</f>
        <v>0</v>
      </c>
      <c r="W317" s="15" t="n">
        <f aca="false">(R316*'1. Your Debts'!$C$5+S316*'1. Your Debts'!$C$6+T316*'1. Your Debts'!$C$7+U316*'1. Your Debts'!$C$8+V316*'1. Your Debts'!$C$9)/12</f>
        <v>0</v>
      </c>
      <c r="X317" s="15" t="n">
        <f aca="false">Y316+W317+D317-Y317</f>
        <v>0</v>
      </c>
      <c r="Y317" s="15" t="n">
        <f aca="false">SUM(R317:V317)</f>
        <v>0</v>
      </c>
    </row>
    <row r="318" customFormat="false" ht="15" hidden="false" customHeight="false" outlineLevel="0" collapsed="false">
      <c r="A318" s="10" t="n">
        <v>52</v>
      </c>
      <c r="B318" s="15" t="n">
        <f aca="false">F317</f>
        <v>0</v>
      </c>
      <c r="C318" s="15" t="n">
        <f aca="false">IF(A318=$D$262,MIN(B318,$B$262),0)</f>
        <v>0</v>
      </c>
      <c r="D318" s="15" t="n">
        <f aca="false">IF(A318=$D$262,$B$262-C318,0)</f>
        <v>0</v>
      </c>
      <c r="E318" s="15" t="n">
        <f aca="false">MIN($H$262,MAX(0,$F$262-(B318-C318)),$J$262)</f>
        <v>0</v>
      </c>
      <c r="F318" s="15" t="n">
        <f aca="false">B318-C318+E318</f>
        <v>0</v>
      </c>
      <c r="G318" s="15" t="n">
        <f aca="false">$J$262-E318</f>
        <v>250</v>
      </c>
      <c r="H318" s="15" t="n">
        <f aca="false">R317*(1+'1. Your Debts'!$C$5/12)+IF($L$262=1,D318,0)</f>
        <v>0</v>
      </c>
      <c r="I318" s="15" t="n">
        <f aca="false">S317*(1+'1. Your Debts'!$C$6/12)+IF($L$262=2,D318,0)</f>
        <v>0</v>
      </c>
      <c r="J318" s="15" t="n">
        <f aca="false">T317*(1+'1. Your Debts'!$C$7/12)+IF($L$262=3,D318,0)</f>
        <v>0</v>
      </c>
      <c r="K318" s="15" t="n">
        <f aca="false">U317*(1+'1. Your Debts'!$C$8/12)+IF($L$262=4,D318,0)</f>
        <v>0</v>
      </c>
      <c r="L318" s="15" t="n">
        <f aca="false">V317*(1+'1. Your Debts'!$C$9/12)+IF($L$262=5,D318,0)</f>
        <v>0</v>
      </c>
      <c r="M318" s="15" t="n">
        <f aca="false">MAX(0,H318-IF('1. Your Debts'!$F$5&gt;0,MIN('1. Your Debts'!$F$5,H318),MIN(MAX(H318*'1. Your Debts'!$D$5,'1. Your Debts'!$E$5),H318)))</f>
        <v>0</v>
      </c>
      <c r="N318" s="15" t="n">
        <f aca="false">MAX(0,I318-IF('1. Your Debts'!$F$6&gt;0,MIN('1. Your Debts'!$F$6,I318),MIN(MAX(I318*'1. Your Debts'!$D$6,'1. Your Debts'!$E$6),I318)))</f>
        <v>0</v>
      </c>
      <c r="O318" s="15" t="n">
        <f aca="false">MAX(0,J318-IF('1. Your Debts'!$F$7&gt;0,MIN('1. Your Debts'!$F$7,J318),MIN(MAX(J318*'1. Your Debts'!$D$7,'1. Your Debts'!$E$7),J318)))</f>
        <v>0</v>
      </c>
      <c r="P318" s="15" t="n">
        <f aca="false">MAX(0,K318-IF('1. Your Debts'!$F$8&gt;0,MIN('1. Your Debts'!$F$8,K318),MIN(MAX(K318*'1. Your Debts'!$D$8,'1. Your Debts'!$E$8),K318)))</f>
        <v>0</v>
      </c>
      <c r="Q318" s="15" t="n">
        <f aca="false">MAX(0,L318-IF('1. Your Debts'!$F$9&gt;0,MIN('1. Your Debts'!$F$9,L318),MIN(MAX(L318*'1. Your Debts'!$D$9,'1. Your Debts'!$E$9),L318)))</f>
        <v>0</v>
      </c>
      <c r="R318" s="15" t="n">
        <f aca="false">M318-MIN(M318,MAX(0,G318-SUMPRODUCT(($M$264:$Q$264&lt;M$264)*M318:Q318)))</f>
        <v>0</v>
      </c>
      <c r="S318" s="15" t="n">
        <f aca="false">N318-MIN(N318,MAX(0,G318-SUMPRODUCT(($M$264:$Q$264&lt;N$264)*M318:Q318)))</f>
        <v>0</v>
      </c>
      <c r="T318" s="15" t="n">
        <f aca="false">O318-MIN(O318,MAX(0,G318-SUMPRODUCT(($M$264:$Q$264&lt;O$264)*M318:Q318)))</f>
        <v>0</v>
      </c>
      <c r="U318" s="15" t="n">
        <f aca="false">P318-MIN(P318,MAX(0,G318-SUMPRODUCT(($M$264:$Q$264&lt;P$264)*M318:Q318)))</f>
        <v>0</v>
      </c>
      <c r="V318" s="15" t="n">
        <f aca="false">Q318-MIN(Q318,MAX(0,G318-SUMPRODUCT(($M$264:$Q$264&lt;Q$264)*M318:Q318)))</f>
        <v>0</v>
      </c>
      <c r="W318" s="15" t="n">
        <f aca="false">(R317*'1. Your Debts'!$C$5+S317*'1. Your Debts'!$C$6+T317*'1. Your Debts'!$C$7+U317*'1. Your Debts'!$C$8+V317*'1. Your Debts'!$C$9)/12</f>
        <v>0</v>
      </c>
      <c r="X318" s="15" t="n">
        <f aca="false">Y317+W318+D318-Y318</f>
        <v>0</v>
      </c>
      <c r="Y318" s="15" t="n">
        <f aca="false">SUM(R318:V318)</f>
        <v>0</v>
      </c>
    </row>
    <row r="319" customFormat="false" ht="15" hidden="false" customHeight="false" outlineLevel="0" collapsed="false">
      <c r="A319" s="10" t="n">
        <v>53</v>
      </c>
      <c r="B319" s="15" t="n">
        <f aca="false">F318</f>
        <v>0</v>
      </c>
      <c r="C319" s="15" t="n">
        <f aca="false">IF(A319=$D$262,MIN(B319,$B$262),0)</f>
        <v>0</v>
      </c>
      <c r="D319" s="15" t="n">
        <f aca="false">IF(A319=$D$262,$B$262-C319,0)</f>
        <v>0</v>
      </c>
      <c r="E319" s="15" t="n">
        <f aca="false">MIN($H$262,MAX(0,$F$262-(B319-C319)),$J$262)</f>
        <v>0</v>
      </c>
      <c r="F319" s="15" t="n">
        <f aca="false">B319-C319+E319</f>
        <v>0</v>
      </c>
      <c r="G319" s="15" t="n">
        <f aca="false">$J$262-E319</f>
        <v>250</v>
      </c>
      <c r="H319" s="15" t="n">
        <f aca="false">R318*(1+'1. Your Debts'!$C$5/12)+IF($L$262=1,D319,0)</f>
        <v>0</v>
      </c>
      <c r="I319" s="15" t="n">
        <f aca="false">S318*(1+'1. Your Debts'!$C$6/12)+IF($L$262=2,D319,0)</f>
        <v>0</v>
      </c>
      <c r="J319" s="15" t="n">
        <f aca="false">T318*(1+'1. Your Debts'!$C$7/12)+IF($L$262=3,D319,0)</f>
        <v>0</v>
      </c>
      <c r="K319" s="15" t="n">
        <f aca="false">U318*(1+'1. Your Debts'!$C$8/12)+IF($L$262=4,D319,0)</f>
        <v>0</v>
      </c>
      <c r="L319" s="15" t="n">
        <f aca="false">V318*(1+'1. Your Debts'!$C$9/12)+IF($L$262=5,D319,0)</f>
        <v>0</v>
      </c>
      <c r="M319" s="15" t="n">
        <f aca="false">MAX(0,H319-IF('1. Your Debts'!$F$5&gt;0,MIN('1. Your Debts'!$F$5,H319),MIN(MAX(H319*'1. Your Debts'!$D$5,'1. Your Debts'!$E$5),H319)))</f>
        <v>0</v>
      </c>
      <c r="N319" s="15" t="n">
        <f aca="false">MAX(0,I319-IF('1. Your Debts'!$F$6&gt;0,MIN('1. Your Debts'!$F$6,I319),MIN(MAX(I319*'1. Your Debts'!$D$6,'1. Your Debts'!$E$6),I319)))</f>
        <v>0</v>
      </c>
      <c r="O319" s="15" t="n">
        <f aca="false">MAX(0,J319-IF('1. Your Debts'!$F$7&gt;0,MIN('1. Your Debts'!$F$7,J319),MIN(MAX(J319*'1. Your Debts'!$D$7,'1. Your Debts'!$E$7),J319)))</f>
        <v>0</v>
      </c>
      <c r="P319" s="15" t="n">
        <f aca="false">MAX(0,K319-IF('1. Your Debts'!$F$8&gt;0,MIN('1. Your Debts'!$F$8,K319),MIN(MAX(K319*'1. Your Debts'!$D$8,'1. Your Debts'!$E$8),K319)))</f>
        <v>0</v>
      </c>
      <c r="Q319" s="15" t="n">
        <f aca="false">MAX(0,L319-IF('1. Your Debts'!$F$9&gt;0,MIN('1. Your Debts'!$F$9,L319),MIN(MAX(L319*'1. Your Debts'!$D$9,'1. Your Debts'!$E$9),L319)))</f>
        <v>0</v>
      </c>
      <c r="R319" s="15" t="n">
        <f aca="false">M319-MIN(M319,MAX(0,G319-SUMPRODUCT(($M$264:$Q$264&lt;M$264)*M319:Q319)))</f>
        <v>0</v>
      </c>
      <c r="S319" s="15" t="n">
        <f aca="false">N319-MIN(N319,MAX(0,G319-SUMPRODUCT(($M$264:$Q$264&lt;N$264)*M319:Q319)))</f>
        <v>0</v>
      </c>
      <c r="T319" s="15" t="n">
        <f aca="false">O319-MIN(O319,MAX(0,G319-SUMPRODUCT(($M$264:$Q$264&lt;O$264)*M319:Q319)))</f>
        <v>0</v>
      </c>
      <c r="U319" s="15" t="n">
        <f aca="false">P319-MIN(P319,MAX(0,G319-SUMPRODUCT(($M$264:$Q$264&lt;P$264)*M319:Q319)))</f>
        <v>0</v>
      </c>
      <c r="V319" s="15" t="n">
        <f aca="false">Q319-MIN(Q319,MAX(0,G319-SUMPRODUCT(($M$264:$Q$264&lt;Q$264)*M319:Q319)))</f>
        <v>0</v>
      </c>
      <c r="W319" s="15" t="n">
        <f aca="false">(R318*'1. Your Debts'!$C$5+S318*'1. Your Debts'!$C$6+T318*'1. Your Debts'!$C$7+U318*'1. Your Debts'!$C$8+V318*'1. Your Debts'!$C$9)/12</f>
        <v>0</v>
      </c>
      <c r="X319" s="15" t="n">
        <f aca="false">Y318+W319+D319-Y319</f>
        <v>0</v>
      </c>
      <c r="Y319" s="15" t="n">
        <f aca="false">SUM(R319:V319)</f>
        <v>0</v>
      </c>
    </row>
    <row r="320" customFormat="false" ht="15" hidden="false" customHeight="false" outlineLevel="0" collapsed="false">
      <c r="A320" s="10" t="n">
        <v>54</v>
      </c>
      <c r="B320" s="15" t="n">
        <f aca="false">F319</f>
        <v>0</v>
      </c>
      <c r="C320" s="15" t="n">
        <f aca="false">IF(A320=$D$262,MIN(B320,$B$262),0)</f>
        <v>0</v>
      </c>
      <c r="D320" s="15" t="n">
        <f aca="false">IF(A320=$D$262,$B$262-C320,0)</f>
        <v>0</v>
      </c>
      <c r="E320" s="15" t="n">
        <f aca="false">MIN($H$262,MAX(0,$F$262-(B320-C320)),$J$262)</f>
        <v>0</v>
      </c>
      <c r="F320" s="15" t="n">
        <f aca="false">B320-C320+E320</f>
        <v>0</v>
      </c>
      <c r="G320" s="15" t="n">
        <f aca="false">$J$262-E320</f>
        <v>250</v>
      </c>
      <c r="H320" s="15" t="n">
        <f aca="false">R319*(1+'1. Your Debts'!$C$5/12)+IF($L$262=1,D320,0)</f>
        <v>0</v>
      </c>
      <c r="I320" s="15" t="n">
        <f aca="false">S319*(1+'1. Your Debts'!$C$6/12)+IF($L$262=2,D320,0)</f>
        <v>0</v>
      </c>
      <c r="J320" s="15" t="n">
        <f aca="false">T319*(1+'1. Your Debts'!$C$7/12)+IF($L$262=3,D320,0)</f>
        <v>0</v>
      </c>
      <c r="K320" s="15" t="n">
        <f aca="false">U319*(1+'1. Your Debts'!$C$8/12)+IF($L$262=4,D320,0)</f>
        <v>0</v>
      </c>
      <c r="L320" s="15" t="n">
        <f aca="false">V319*(1+'1. Your Debts'!$C$9/12)+IF($L$262=5,D320,0)</f>
        <v>0</v>
      </c>
      <c r="M320" s="15" t="n">
        <f aca="false">MAX(0,H320-IF('1. Your Debts'!$F$5&gt;0,MIN('1. Your Debts'!$F$5,H320),MIN(MAX(H320*'1. Your Debts'!$D$5,'1. Your Debts'!$E$5),H320)))</f>
        <v>0</v>
      </c>
      <c r="N320" s="15" t="n">
        <f aca="false">MAX(0,I320-IF('1. Your Debts'!$F$6&gt;0,MIN('1. Your Debts'!$F$6,I320),MIN(MAX(I320*'1. Your Debts'!$D$6,'1. Your Debts'!$E$6),I320)))</f>
        <v>0</v>
      </c>
      <c r="O320" s="15" t="n">
        <f aca="false">MAX(0,J320-IF('1. Your Debts'!$F$7&gt;0,MIN('1. Your Debts'!$F$7,J320),MIN(MAX(J320*'1. Your Debts'!$D$7,'1. Your Debts'!$E$7),J320)))</f>
        <v>0</v>
      </c>
      <c r="P320" s="15" t="n">
        <f aca="false">MAX(0,K320-IF('1. Your Debts'!$F$8&gt;0,MIN('1. Your Debts'!$F$8,K320),MIN(MAX(K320*'1. Your Debts'!$D$8,'1. Your Debts'!$E$8),K320)))</f>
        <v>0</v>
      </c>
      <c r="Q320" s="15" t="n">
        <f aca="false">MAX(0,L320-IF('1. Your Debts'!$F$9&gt;0,MIN('1. Your Debts'!$F$9,L320),MIN(MAX(L320*'1. Your Debts'!$D$9,'1. Your Debts'!$E$9),L320)))</f>
        <v>0</v>
      </c>
      <c r="R320" s="15" t="n">
        <f aca="false">M320-MIN(M320,MAX(0,G320-SUMPRODUCT(($M$264:$Q$264&lt;M$264)*M320:Q320)))</f>
        <v>0</v>
      </c>
      <c r="S320" s="15" t="n">
        <f aca="false">N320-MIN(N320,MAX(0,G320-SUMPRODUCT(($M$264:$Q$264&lt;N$264)*M320:Q320)))</f>
        <v>0</v>
      </c>
      <c r="T320" s="15" t="n">
        <f aca="false">O320-MIN(O320,MAX(0,G320-SUMPRODUCT(($M$264:$Q$264&lt;O$264)*M320:Q320)))</f>
        <v>0</v>
      </c>
      <c r="U320" s="15" t="n">
        <f aca="false">P320-MIN(P320,MAX(0,G320-SUMPRODUCT(($M$264:$Q$264&lt;P$264)*M320:Q320)))</f>
        <v>0</v>
      </c>
      <c r="V320" s="15" t="n">
        <f aca="false">Q320-MIN(Q320,MAX(0,G320-SUMPRODUCT(($M$264:$Q$264&lt;Q$264)*M320:Q320)))</f>
        <v>0</v>
      </c>
      <c r="W320" s="15" t="n">
        <f aca="false">(R319*'1. Your Debts'!$C$5+S319*'1. Your Debts'!$C$6+T319*'1. Your Debts'!$C$7+U319*'1. Your Debts'!$C$8+V319*'1. Your Debts'!$C$9)/12</f>
        <v>0</v>
      </c>
      <c r="X320" s="15" t="n">
        <f aca="false">Y319+W320+D320-Y320</f>
        <v>0</v>
      </c>
      <c r="Y320" s="15" t="n">
        <f aca="false">SUM(R320:V320)</f>
        <v>0</v>
      </c>
    </row>
    <row r="321" customFormat="false" ht="15" hidden="false" customHeight="false" outlineLevel="0" collapsed="false">
      <c r="A321" s="10" t="n">
        <v>55</v>
      </c>
      <c r="B321" s="15" t="n">
        <f aca="false">F320</f>
        <v>0</v>
      </c>
      <c r="C321" s="15" t="n">
        <f aca="false">IF(A321=$D$262,MIN(B321,$B$262),0)</f>
        <v>0</v>
      </c>
      <c r="D321" s="15" t="n">
        <f aca="false">IF(A321=$D$262,$B$262-C321,0)</f>
        <v>0</v>
      </c>
      <c r="E321" s="15" t="n">
        <f aca="false">MIN($H$262,MAX(0,$F$262-(B321-C321)),$J$262)</f>
        <v>0</v>
      </c>
      <c r="F321" s="15" t="n">
        <f aca="false">B321-C321+E321</f>
        <v>0</v>
      </c>
      <c r="G321" s="15" t="n">
        <f aca="false">$J$262-E321</f>
        <v>250</v>
      </c>
      <c r="H321" s="15" t="n">
        <f aca="false">R320*(1+'1. Your Debts'!$C$5/12)+IF($L$262=1,D321,0)</f>
        <v>0</v>
      </c>
      <c r="I321" s="15" t="n">
        <f aca="false">S320*(1+'1. Your Debts'!$C$6/12)+IF($L$262=2,D321,0)</f>
        <v>0</v>
      </c>
      <c r="J321" s="15" t="n">
        <f aca="false">T320*(1+'1. Your Debts'!$C$7/12)+IF($L$262=3,D321,0)</f>
        <v>0</v>
      </c>
      <c r="K321" s="15" t="n">
        <f aca="false">U320*(1+'1. Your Debts'!$C$8/12)+IF($L$262=4,D321,0)</f>
        <v>0</v>
      </c>
      <c r="L321" s="15" t="n">
        <f aca="false">V320*(1+'1. Your Debts'!$C$9/12)+IF($L$262=5,D321,0)</f>
        <v>0</v>
      </c>
      <c r="M321" s="15" t="n">
        <f aca="false">MAX(0,H321-IF('1. Your Debts'!$F$5&gt;0,MIN('1. Your Debts'!$F$5,H321),MIN(MAX(H321*'1. Your Debts'!$D$5,'1. Your Debts'!$E$5),H321)))</f>
        <v>0</v>
      </c>
      <c r="N321" s="15" t="n">
        <f aca="false">MAX(0,I321-IF('1. Your Debts'!$F$6&gt;0,MIN('1. Your Debts'!$F$6,I321),MIN(MAX(I321*'1. Your Debts'!$D$6,'1. Your Debts'!$E$6),I321)))</f>
        <v>0</v>
      </c>
      <c r="O321" s="15" t="n">
        <f aca="false">MAX(0,J321-IF('1. Your Debts'!$F$7&gt;0,MIN('1. Your Debts'!$F$7,J321),MIN(MAX(J321*'1. Your Debts'!$D$7,'1. Your Debts'!$E$7),J321)))</f>
        <v>0</v>
      </c>
      <c r="P321" s="15" t="n">
        <f aca="false">MAX(0,K321-IF('1. Your Debts'!$F$8&gt;0,MIN('1. Your Debts'!$F$8,K321),MIN(MAX(K321*'1. Your Debts'!$D$8,'1. Your Debts'!$E$8),K321)))</f>
        <v>0</v>
      </c>
      <c r="Q321" s="15" t="n">
        <f aca="false">MAX(0,L321-IF('1. Your Debts'!$F$9&gt;0,MIN('1. Your Debts'!$F$9,L321),MIN(MAX(L321*'1. Your Debts'!$D$9,'1. Your Debts'!$E$9),L321)))</f>
        <v>0</v>
      </c>
      <c r="R321" s="15" t="n">
        <f aca="false">M321-MIN(M321,MAX(0,G321-SUMPRODUCT(($M$264:$Q$264&lt;M$264)*M321:Q321)))</f>
        <v>0</v>
      </c>
      <c r="S321" s="15" t="n">
        <f aca="false">N321-MIN(N321,MAX(0,G321-SUMPRODUCT(($M$264:$Q$264&lt;N$264)*M321:Q321)))</f>
        <v>0</v>
      </c>
      <c r="T321" s="15" t="n">
        <f aca="false">O321-MIN(O321,MAX(0,G321-SUMPRODUCT(($M$264:$Q$264&lt;O$264)*M321:Q321)))</f>
        <v>0</v>
      </c>
      <c r="U321" s="15" t="n">
        <f aca="false">P321-MIN(P321,MAX(0,G321-SUMPRODUCT(($M$264:$Q$264&lt;P$264)*M321:Q321)))</f>
        <v>0</v>
      </c>
      <c r="V321" s="15" t="n">
        <f aca="false">Q321-MIN(Q321,MAX(0,G321-SUMPRODUCT(($M$264:$Q$264&lt;Q$264)*M321:Q321)))</f>
        <v>0</v>
      </c>
      <c r="W321" s="15" t="n">
        <f aca="false">(R320*'1. Your Debts'!$C$5+S320*'1. Your Debts'!$C$6+T320*'1. Your Debts'!$C$7+U320*'1. Your Debts'!$C$8+V320*'1. Your Debts'!$C$9)/12</f>
        <v>0</v>
      </c>
      <c r="X321" s="15" t="n">
        <f aca="false">Y320+W321+D321-Y321</f>
        <v>0</v>
      </c>
      <c r="Y321" s="15" t="n">
        <f aca="false">SUM(R321:V321)</f>
        <v>0</v>
      </c>
    </row>
    <row r="322" customFormat="false" ht="15" hidden="false" customHeight="false" outlineLevel="0" collapsed="false">
      <c r="A322" s="10" t="n">
        <v>56</v>
      </c>
      <c r="B322" s="15" t="n">
        <f aca="false">F321</f>
        <v>0</v>
      </c>
      <c r="C322" s="15" t="n">
        <f aca="false">IF(A322=$D$262,MIN(B322,$B$262),0)</f>
        <v>0</v>
      </c>
      <c r="D322" s="15" t="n">
        <f aca="false">IF(A322=$D$262,$B$262-C322,0)</f>
        <v>0</v>
      </c>
      <c r="E322" s="15" t="n">
        <f aca="false">MIN($H$262,MAX(0,$F$262-(B322-C322)),$J$262)</f>
        <v>0</v>
      </c>
      <c r="F322" s="15" t="n">
        <f aca="false">B322-C322+E322</f>
        <v>0</v>
      </c>
      <c r="G322" s="15" t="n">
        <f aca="false">$J$262-E322</f>
        <v>250</v>
      </c>
      <c r="H322" s="15" t="n">
        <f aca="false">R321*(1+'1. Your Debts'!$C$5/12)+IF($L$262=1,D322,0)</f>
        <v>0</v>
      </c>
      <c r="I322" s="15" t="n">
        <f aca="false">S321*(1+'1. Your Debts'!$C$6/12)+IF($L$262=2,D322,0)</f>
        <v>0</v>
      </c>
      <c r="J322" s="15" t="n">
        <f aca="false">T321*(1+'1. Your Debts'!$C$7/12)+IF($L$262=3,D322,0)</f>
        <v>0</v>
      </c>
      <c r="K322" s="15" t="n">
        <f aca="false">U321*(1+'1. Your Debts'!$C$8/12)+IF($L$262=4,D322,0)</f>
        <v>0</v>
      </c>
      <c r="L322" s="15" t="n">
        <f aca="false">V321*(1+'1. Your Debts'!$C$9/12)+IF($L$262=5,D322,0)</f>
        <v>0</v>
      </c>
      <c r="M322" s="15" t="n">
        <f aca="false">MAX(0,H322-IF('1. Your Debts'!$F$5&gt;0,MIN('1. Your Debts'!$F$5,H322),MIN(MAX(H322*'1. Your Debts'!$D$5,'1. Your Debts'!$E$5),H322)))</f>
        <v>0</v>
      </c>
      <c r="N322" s="15" t="n">
        <f aca="false">MAX(0,I322-IF('1. Your Debts'!$F$6&gt;0,MIN('1. Your Debts'!$F$6,I322),MIN(MAX(I322*'1. Your Debts'!$D$6,'1. Your Debts'!$E$6),I322)))</f>
        <v>0</v>
      </c>
      <c r="O322" s="15" t="n">
        <f aca="false">MAX(0,J322-IF('1. Your Debts'!$F$7&gt;0,MIN('1. Your Debts'!$F$7,J322),MIN(MAX(J322*'1. Your Debts'!$D$7,'1. Your Debts'!$E$7),J322)))</f>
        <v>0</v>
      </c>
      <c r="P322" s="15" t="n">
        <f aca="false">MAX(0,K322-IF('1. Your Debts'!$F$8&gt;0,MIN('1. Your Debts'!$F$8,K322),MIN(MAX(K322*'1. Your Debts'!$D$8,'1. Your Debts'!$E$8),K322)))</f>
        <v>0</v>
      </c>
      <c r="Q322" s="15" t="n">
        <f aca="false">MAX(0,L322-IF('1. Your Debts'!$F$9&gt;0,MIN('1. Your Debts'!$F$9,L322),MIN(MAX(L322*'1. Your Debts'!$D$9,'1. Your Debts'!$E$9),L322)))</f>
        <v>0</v>
      </c>
      <c r="R322" s="15" t="n">
        <f aca="false">M322-MIN(M322,MAX(0,G322-SUMPRODUCT(($M$264:$Q$264&lt;M$264)*M322:Q322)))</f>
        <v>0</v>
      </c>
      <c r="S322" s="15" t="n">
        <f aca="false">N322-MIN(N322,MAX(0,G322-SUMPRODUCT(($M$264:$Q$264&lt;N$264)*M322:Q322)))</f>
        <v>0</v>
      </c>
      <c r="T322" s="15" t="n">
        <f aca="false">O322-MIN(O322,MAX(0,G322-SUMPRODUCT(($M$264:$Q$264&lt;O$264)*M322:Q322)))</f>
        <v>0</v>
      </c>
      <c r="U322" s="15" t="n">
        <f aca="false">P322-MIN(P322,MAX(0,G322-SUMPRODUCT(($M$264:$Q$264&lt;P$264)*M322:Q322)))</f>
        <v>0</v>
      </c>
      <c r="V322" s="15" t="n">
        <f aca="false">Q322-MIN(Q322,MAX(0,G322-SUMPRODUCT(($M$264:$Q$264&lt;Q$264)*M322:Q322)))</f>
        <v>0</v>
      </c>
      <c r="W322" s="15" t="n">
        <f aca="false">(R321*'1. Your Debts'!$C$5+S321*'1. Your Debts'!$C$6+T321*'1. Your Debts'!$C$7+U321*'1. Your Debts'!$C$8+V321*'1. Your Debts'!$C$9)/12</f>
        <v>0</v>
      </c>
      <c r="X322" s="15" t="n">
        <f aca="false">Y321+W322+D322-Y322</f>
        <v>0</v>
      </c>
      <c r="Y322" s="15" t="n">
        <f aca="false">SUM(R322:V322)</f>
        <v>0</v>
      </c>
    </row>
    <row r="323" customFormat="false" ht="15" hidden="false" customHeight="false" outlineLevel="0" collapsed="false">
      <c r="A323" s="10" t="n">
        <v>57</v>
      </c>
      <c r="B323" s="15" t="n">
        <f aca="false">F322</f>
        <v>0</v>
      </c>
      <c r="C323" s="15" t="n">
        <f aca="false">IF(A323=$D$262,MIN(B323,$B$262),0)</f>
        <v>0</v>
      </c>
      <c r="D323" s="15" t="n">
        <f aca="false">IF(A323=$D$262,$B$262-C323,0)</f>
        <v>0</v>
      </c>
      <c r="E323" s="15" t="n">
        <f aca="false">MIN($H$262,MAX(0,$F$262-(B323-C323)),$J$262)</f>
        <v>0</v>
      </c>
      <c r="F323" s="15" t="n">
        <f aca="false">B323-C323+E323</f>
        <v>0</v>
      </c>
      <c r="G323" s="15" t="n">
        <f aca="false">$J$262-E323</f>
        <v>250</v>
      </c>
      <c r="H323" s="15" t="n">
        <f aca="false">R322*(1+'1. Your Debts'!$C$5/12)+IF($L$262=1,D323,0)</f>
        <v>0</v>
      </c>
      <c r="I323" s="15" t="n">
        <f aca="false">S322*(1+'1. Your Debts'!$C$6/12)+IF($L$262=2,D323,0)</f>
        <v>0</v>
      </c>
      <c r="J323" s="15" t="n">
        <f aca="false">T322*(1+'1. Your Debts'!$C$7/12)+IF($L$262=3,D323,0)</f>
        <v>0</v>
      </c>
      <c r="K323" s="15" t="n">
        <f aca="false">U322*(1+'1. Your Debts'!$C$8/12)+IF($L$262=4,D323,0)</f>
        <v>0</v>
      </c>
      <c r="L323" s="15" t="n">
        <f aca="false">V322*(1+'1. Your Debts'!$C$9/12)+IF($L$262=5,D323,0)</f>
        <v>0</v>
      </c>
      <c r="M323" s="15" t="n">
        <f aca="false">MAX(0,H323-IF('1. Your Debts'!$F$5&gt;0,MIN('1. Your Debts'!$F$5,H323),MIN(MAX(H323*'1. Your Debts'!$D$5,'1. Your Debts'!$E$5),H323)))</f>
        <v>0</v>
      </c>
      <c r="N323" s="15" t="n">
        <f aca="false">MAX(0,I323-IF('1. Your Debts'!$F$6&gt;0,MIN('1. Your Debts'!$F$6,I323),MIN(MAX(I323*'1. Your Debts'!$D$6,'1. Your Debts'!$E$6),I323)))</f>
        <v>0</v>
      </c>
      <c r="O323" s="15" t="n">
        <f aca="false">MAX(0,J323-IF('1. Your Debts'!$F$7&gt;0,MIN('1. Your Debts'!$F$7,J323),MIN(MAX(J323*'1. Your Debts'!$D$7,'1. Your Debts'!$E$7),J323)))</f>
        <v>0</v>
      </c>
      <c r="P323" s="15" t="n">
        <f aca="false">MAX(0,K323-IF('1. Your Debts'!$F$8&gt;0,MIN('1. Your Debts'!$F$8,K323),MIN(MAX(K323*'1. Your Debts'!$D$8,'1. Your Debts'!$E$8),K323)))</f>
        <v>0</v>
      </c>
      <c r="Q323" s="15" t="n">
        <f aca="false">MAX(0,L323-IF('1. Your Debts'!$F$9&gt;0,MIN('1. Your Debts'!$F$9,L323),MIN(MAX(L323*'1. Your Debts'!$D$9,'1. Your Debts'!$E$9),L323)))</f>
        <v>0</v>
      </c>
      <c r="R323" s="15" t="n">
        <f aca="false">M323-MIN(M323,MAX(0,G323-SUMPRODUCT(($M$264:$Q$264&lt;M$264)*M323:Q323)))</f>
        <v>0</v>
      </c>
      <c r="S323" s="15" t="n">
        <f aca="false">N323-MIN(N323,MAX(0,G323-SUMPRODUCT(($M$264:$Q$264&lt;N$264)*M323:Q323)))</f>
        <v>0</v>
      </c>
      <c r="T323" s="15" t="n">
        <f aca="false">O323-MIN(O323,MAX(0,G323-SUMPRODUCT(($M$264:$Q$264&lt;O$264)*M323:Q323)))</f>
        <v>0</v>
      </c>
      <c r="U323" s="15" t="n">
        <f aca="false">P323-MIN(P323,MAX(0,G323-SUMPRODUCT(($M$264:$Q$264&lt;P$264)*M323:Q323)))</f>
        <v>0</v>
      </c>
      <c r="V323" s="15" t="n">
        <f aca="false">Q323-MIN(Q323,MAX(0,G323-SUMPRODUCT(($M$264:$Q$264&lt;Q$264)*M323:Q323)))</f>
        <v>0</v>
      </c>
      <c r="W323" s="15" t="n">
        <f aca="false">(R322*'1. Your Debts'!$C$5+S322*'1. Your Debts'!$C$6+T322*'1. Your Debts'!$C$7+U322*'1. Your Debts'!$C$8+V322*'1. Your Debts'!$C$9)/12</f>
        <v>0</v>
      </c>
      <c r="X323" s="15" t="n">
        <f aca="false">Y322+W323+D323-Y323</f>
        <v>0</v>
      </c>
      <c r="Y323" s="15" t="n">
        <f aca="false">SUM(R323:V323)</f>
        <v>0</v>
      </c>
    </row>
    <row r="324" customFormat="false" ht="15" hidden="false" customHeight="false" outlineLevel="0" collapsed="false">
      <c r="A324" s="10" t="n">
        <v>58</v>
      </c>
      <c r="B324" s="15" t="n">
        <f aca="false">F323</f>
        <v>0</v>
      </c>
      <c r="C324" s="15" t="n">
        <f aca="false">IF(A324=$D$262,MIN(B324,$B$262),0)</f>
        <v>0</v>
      </c>
      <c r="D324" s="15" t="n">
        <f aca="false">IF(A324=$D$262,$B$262-C324,0)</f>
        <v>0</v>
      </c>
      <c r="E324" s="15" t="n">
        <f aca="false">MIN($H$262,MAX(0,$F$262-(B324-C324)),$J$262)</f>
        <v>0</v>
      </c>
      <c r="F324" s="15" t="n">
        <f aca="false">B324-C324+E324</f>
        <v>0</v>
      </c>
      <c r="G324" s="15" t="n">
        <f aca="false">$J$262-E324</f>
        <v>250</v>
      </c>
      <c r="H324" s="15" t="n">
        <f aca="false">R323*(1+'1. Your Debts'!$C$5/12)+IF($L$262=1,D324,0)</f>
        <v>0</v>
      </c>
      <c r="I324" s="15" t="n">
        <f aca="false">S323*(1+'1. Your Debts'!$C$6/12)+IF($L$262=2,D324,0)</f>
        <v>0</v>
      </c>
      <c r="J324" s="15" t="n">
        <f aca="false">T323*(1+'1. Your Debts'!$C$7/12)+IF($L$262=3,D324,0)</f>
        <v>0</v>
      </c>
      <c r="K324" s="15" t="n">
        <f aca="false">U323*(1+'1. Your Debts'!$C$8/12)+IF($L$262=4,D324,0)</f>
        <v>0</v>
      </c>
      <c r="L324" s="15" t="n">
        <f aca="false">V323*(1+'1. Your Debts'!$C$9/12)+IF($L$262=5,D324,0)</f>
        <v>0</v>
      </c>
      <c r="M324" s="15" t="n">
        <f aca="false">MAX(0,H324-IF('1. Your Debts'!$F$5&gt;0,MIN('1. Your Debts'!$F$5,H324),MIN(MAX(H324*'1. Your Debts'!$D$5,'1. Your Debts'!$E$5),H324)))</f>
        <v>0</v>
      </c>
      <c r="N324" s="15" t="n">
        <f aca="false">MAX(0,I324-IF('1. Your Debts'!$F$6&gt;0,MIN('1. Your Debts'!$F$6,I324),MIN(MAX(I324*'1. Your Debts'!$D$6,'1. Your Debts'!$E$6),I324)))</f>
        <v>0</v>
      </c>
      <c r="O324" s="15" t="n">
        <f aca="false">MAX(0,J324-IF('1. Your Debts'!$F$7&gt;0,MIN('1. Your Debts'!$F$7,J324),MIN(MAX(J324*'1. Your Debts'!$D$7,'1. Your Debts'!$E$7),J324)))</f>
        <v>0</v>
      </c>
      <c r="P324" s="15" t="n">
        <f aca="false">MAX(0,K324-IF('1. Your Debts'!$F$8&gt;0,MIN('1. Your Debts'!$F$8,K324),MIN(MAX(K324*'1. Your Debts'!$D$8,'1. Your Debts'!$E$8),K324)))</f>
        <v>0</v>
      </c>
      <c r="Q324" s="15" t="n">
        <f aca="false">MAX(0,L324-IF('1. Your Debts'!$F$9&gt;0,MIN('1. Your Debts'!$F$9,L324),MIN(MAX(L324*'1. Your Debts'!$D$9,'1. Your Debts'!$E$9),L324)))</f>
        <v>0</v>
      </c>
      <c r="R324" s="15" t="n">
        <f aca="false">M324-MIN(M324,MAX(0,G324-SUMPRODUCT(($M$264:$Q$264&lt;M$264)*M324:Q324)))</f>
        <v>0</v>
      </c>
      <c r="S324" s="15" t="n">
        <f aca="false">N324-MIN(N324,MAX(0,G324-SUMPRODUCT(($M$264:$Q$264&lt;N$264)*M324:Q324)))</f>
        <v>0</v>
      </c>
      <c r="T324" s="15" t="n">
        <f aca="false">O324-MIN(O324,MAX(0,G324-SUMPRODUCT(($M$264:$Q$264&lt;O$264)*M324:Q324)))</f>
        <v>0</v>
      </c>
      <c r="U324" s="15" t="n">
        <f aca="false">P324-MIN(P324,MAX(0,G324-SUMPRODUCT(($M$264:$Q$264&lt;P$264)*M324:Q324)))</f>
        <v>0</v>
      </c>
      <c r="V324" s="15" t="n">
        <f aca="false">Q324-MIN(Q324,MAX(0,G324-SUMPRODUCT(($M$264:$Q$264&lt;Q$264)*M324:Q324)))</f>
        <v>0</v>
      </c>
      <c r="W324" s="15" t="n">
        <f aca="false">(R323*'1. Your Debts'!$C$5+S323*'1. Your Debts'!$C$6+T323*'1. Your Debts'!$C$7+U323*'1. Your Debts'!$C$8+V323*'1. Your Debts'!$C$9)/12</f>
        <v>0</v>
      </c>
      <c r="X324" s="15" t="n">
        <f aca="false">Y323+W324+D324-Y324</f>
        <v>0</v>
      </c>
      <c r="Y324" s="15" t="n">
        <f aca="false">SUM(R324:V324)</f>
        <v>0</v>
      </c>
    </row>
    <row r="325" customFormat="false" ht="15" hidden="false" customHeight="false" outlineLevel="0" collapsed="false">
      <c r="A325" s="10" t="n">
        <v>59</v>
      </c>
      <c r="B325" s="15" t="n">
        <f aca="false">F324</f>
        <v>0</v>
      </c>
      <c r="C325" s="15" t="n">
        <f aca="false">IF(A325=$D$262,MIN(B325,$B$262),0)</f>
        <v>0</v>
      </c>
      <c r="D325" s="15" t="n">
        <f aca="false">IF(A325=$D$262,$B$262-C325,0)</f>
        <v>0</v>
      </c>
      <c r="E325" s="15" t="n">
        <f aca="false">MIN($H$262,MAX(0,$F$262-(B325-C325)),$J$262)</f>
        <v>0</v>
      </c>
      <c r="F325" s="15" t="n">
        <f aca="false">B325-C325+E325</f>
        <v>0</v>
      </c>
      <c r="G325" s="15" t="n">
        <f aca="false">$J$262-E325</f>
        <v>250</v>
      </c>
      <c r="H325" s="15" t="n">
        <f aca="false">R324*(1+'1. Your Debts'!$C$5/12)+IF($L$262=1,D325,0)</f>
        <v>0</v>
      </c>
      <c r="I325" s="15" t="n">
        <f aca="false">S324*(1+'1. Your Debts'!$C$6/12)+IF($L$262=2,D325,0)</f>
        <v>0</v>
      </c>
      <c r="J325" s="15" t="n">
        <f aca="false">T324*(1+'1. Your Debts'!$C$7/12)+IF($L$262=3,D325,0)</f>
        <v>0</v>
      </c>
      <c r="K325" s="15" t="n">
        <f aca="false">U324*(1+'1. Your Debts'!$C$8/12)+IF($L$262=4,D325,0)</f>
        <v>0</v>
      </c>
      <c r="L325" s="15" t="n">
        <f aca="false">V324*(1+'1. Your Debts'!$C$9/12)+IF($L$262=5,D325,0)</f>
        <v>0</v>
      </c>
      <c r="M325" s="15" t="n">
        <f aca="false">MAX(0,H325-IF('1. Your Debts'!$F$5&gt;0,MIN('1. Your Debts'!$F$5,H325),MIN(MAX(H325*'1. Your Debts'!$D$5,'1. Your Debts'!$E$5),H325)))</f>
        <v>0</v>
      </c>
      <c r="N325" s="15" t="n">
        <f aca="false">MAX(0,I325-IF('1. Your Debts'!$F$6&gt;0,MIN('1. Your Debts'!$F$6,I325),MIN(MAX(I325*'1. Your Debts'!$D$6,'1. Your Debts'!$E$6),I325)))</f>
        <v>0</v>
      </c>
      <c r="O325" s="15" t="n">
        <f aca="false">MAX(0,J325-IF('1. Your Debts'!$F$7&gt;0,MIN('1. Your Debts'!$F$7,J325),MIN(MAX(J325*'1. Your Debts'!$D$7,'1. Your Debts'!$E$7),J325)))</f>
        <v>0</v>
      </c>
      <c r="P325" s="15" t="n">
        <f aca="false">MAX(0,K325-IF('1. Your Debts'!$F$8&gt;0,MIN('1. Your Debts'!$F$8,K325),MIN(MAX(K325*'1. Your Debts'!$D$8,'1. Your Debts'!$E$8),K325)))</f>
        <v>0</v>
      </c>
      <c r="Q325" s="15" t="n">
        <f aca="false">MAX(0,L325-IF('1. Your Debts'!$F$9&gt;0,MIN('1. Your Debts'!$F$9,L325),MIN(MAX(L325*'1. Your Debts'!$D$9,'1. Your Debts'!$E$9),L325)))</f>
        <v>0</v>
      </c>
      <c r="R325" s="15" t="n">
        <f aca="false">M325-MIN(M325,MAX(0,G325-SUMPRODUCT(($M$264:$Q$264&lt;M$264)*M325:Q325)))</f>
        <v>0</v>
      </c>
      <c r="S325" s="15" t="n">
        <f aca="false">N325-MIN(N325,MAX(0,G325-SUMPRODUCT(($M$264:$Q$264&lt;N$264)*M325:Q325)))</f>
        <v>0</v>
      </c>
      <c r="T325" s="15" t="n">
        <f aca="false">O325-MIN(O325,MAX(0,G325-SUMPRODUCT(($M$264:$Q$264&lt;O$264)*M325:Q325)))</f>
        <v>0</v>
      </c>
      <c r="U325" s="15" t="n">
        <f aca="false">P325-MIN(P325,MAX(0,G325-SUMPRODUCT(($M$264:$Q$264&lt;P$264)*M325:Q325)))</f>
        <v>0</v>
      </c>
      <c r="V325" s="15" t="n">
        <f aca="false">Q325-MIN(Q325,MAX(0,G325-SUMPRODUCT(($M$264:$Q$264&lt;Q$264)*M325:Q325)))</f>
        <v>0</v>
      </c>
      <c r="W325" s="15" t="n">
        <f aca="false">(R324*'1. Your Debts'!$C$5+S324*'1. Your Debts'!$C$6+T324*'1. Your Debts'!$C$7+U324*'1. Your Debts'!$C$8+V324*'1. Your Debts'!$C$9)/12</f>
        <v>0</v>
      </c>
      <c r="X325" s="15" t="n">
        <f aca="false">Y324+W325+D325-Y325</f>
        <v>0</v>
      </c>
      <c r="Y325" s="15" t="n">
        <f aca="false">SUM(R325:V325)</f>
        <v>0</v>
      </c>
    </row>
    <row r="326" customFormat="false" ht="15" hidden="false" customHeight="false" outlineLevel="0" collapsed="false">
      <c r="A326" s="10" t="n">
        <v>60</v>
      </c>
      <c r="B326" s="15" t="n">
        <f aca="false">F325</f>
        <v>0</v>
      </c>
      <c r="C326" s="15" t="n">
        <f aca="false">IF(A326=$D$262,MIN(B326,$B$262),0)</f>
        <v>0</v>
      </c>
      <c r="D326" s="15" t="n">
        <f aca="false">IF(A326=$D$262,$B$262-C326,0)</f>
        <v>0</v>
      </c>
      <c r="E326" s="15" t="n">
        <f aca="false">MIN($H$262,MAX(0,$F$262-(B326-C326)),$J$262)</f>
        <v>0</v>
      </c>
      <c r="F326" s="15" t="n">
        <f aca="false">B326-C326+E326</f>
        <v>0</v>
      </c>
      <c r="G326" s="15" t="n">
        <f aca="false">$J$262-E326</f>
        <v>250</v>
      </c>
      <c r="H326" s="15" t="n">
        <f aca="false">R325*(1+'1. Your Debts'!$C$5/12)+IF($L$262=1,D326,0)</f>
        <v>0</v>
      </c>
      <c r="I326" s="15" t="n">
        <f aca="false">S325*(1+'1. Your Debts'!$C$6/12)+IF($L$262=2,D326,0)</f>
        <v>0</v>
      </c>
      <c r="J326" s="15" t="n">
        <f aca="false">T325*(1+'1. Your Debts'!$C$7/12)+IF($L$262=3,D326,0)</f>
        <v>0</v>
      </c>
      <c r="K326" s="15" t="n">
        <f aca="false">U325*(1+'1. Your Debts'!$C$8/12)+IF($L$262=4,D326,0)</f>
        <v>0</v>
      </c>
      <c r="L326" s="15" t="n">
        <f aca="false">V325*(1+'1. Your Debts'!$C$9/12)+IF($L$262=5,D326,0)</f>
        <v>0</v>
      </c>
      <c r="M326" s="15" t="n">
        <f aca="false">MAX(0,H326-IF('1. Your Debts'!$F$5&gt;0,MIN('1. Your Debts'!$F$5,H326),MIN(MAX(H326*'1. Your Debts'!$D$5,'1. Your Debts'!$E$5),H326)))</f>
        <v>0</v>
      </c>
      <c r="N326" s="15" t="n">
        <f aca="false">MAX(0,I326-IF('1. Your Debts'!$F$6&gt;0,MIN('1. Your Debts'!$F$6,I326),MIN(MAX(I326*'1. Your Debts'!$D$6,'1. Your Debts'!$E$6),I326)))</f>
        <v>0</v>
      </c>
      <c r="O326" s="15" t="n">
        <f aca="false">MAX(0,J326-IF('1. Your Debts'!$F$7&gt;0,MIN('1. Your Debts'!$F$7,J326),MIN(MAX(J326*'1. Your Debts'!$D$7,'1. Your Debts'!$E$7),J326)))</f>
        <v>0</v>
      </c>
      <c r="P326" s="15" t="n">
        <f aca="false">MAX(0,K326-IF('1. Your Debts'!$F$8&gt;0,MIN('1. Your Debts'!$F$8,K326),MIN(MAX(K326*'1. Your Debts'!$D$8,'1. Your Debts'!$E$8),K326)))</f>
        <v>0</v>
      </c>
      <c r="Q326" s="15" t="n">
        <f aca="false">MAX(0,L326-IF('1. Your Debts'!$F$9&gt;0,MIN('1. Your Debts'!$F$9,L326),MIN(MAX(L326*'1. Your Debts'!$D$9,'1. Your Debts'!$E$9),L326)))</f>
        <v>0</v>
      </c>
      <c r="R326" s="15" t="n">
        <f aca="false">M326-MIN(M326,MAX(0,G326-SUMPRODUCT(($M$264:$Q$264&lt;M$264)*M326:Q326)))</f>
        <v>0</v>
      </c>
      <c r="S326" s="15" t="n">
        <f aca="false">N326-MIN(N326,MAX(0,G326-SUMPRODUCT(($M$264:$Q$264&lt;N$264)*M326:Q326)))</f>
        <v>0</v>
      </c>
      <c r="T326" s="15" t="n">
        <f aca="false">O326-MIN(O326,MAX(0,G326-SUMPRODUCT(($M$264:$Q$264&lt;O$264)*M326:Q326)))</f>
        <v>0</v>
      </c>
      <c r="U326" s="15" t="n">
        <f aca="false">P326-MIN(P326,MAX(0,G326-SUMPRODUCT(($M$264:$Q$264&lt;P$264)*M326:Q326)))</f>
        <v>0</v>
      </c>
      <c r="V326" s="15" t="n">
        <f aca="false">Q326-MIN(Q326,MAX(0,G326-SUMPRODUCT(($M$264:$Q$264&lt;Q$264)*M326:Q326)))</f>
        <v>0</v>
      </c>
      <c r="W326" s="15" t="n">
        <f aca="false">(R325*'1. Your Debts'!$C$5+S325*'1. Your Debts'!$C$6+T325*'1. Your Debts'!$C$7+U325*'1. Your Debts'!$C$8+V325*'1. Your Debts'!$C$9)/12</f>
        <v>0</v>
      </c>
      <c r="X326" s="15" t="n">
        <f aca="false">Y325+W326+D326-Y326</f>
        <v>0</v>
      </c>
      <c r="Y326" s="15" t="n">
        <f aca="false">SUM(R326:V326)</f>
        <v>0</v>
      </c>
    </row>
    <row r="327" customFormat="false" ht="15" hidden="false" customHeight="false" outlineLevel="0" collapsed="false">
      <c r="A327" s="10" t="n">
        <v>61</v>
      </c>
      <c r="B327" s="15" t="n">
        <f aca="false">F326</f>
        <v>0</v>
      </c>
      <c r="C327" s="15" t="n">
        <f aca="false">IF(A327=$D$262,MIN(B327,$B$262),0)</f>
        <v>0</v>
      </c>
      <c r="D327" s="15" t="n">
        <f aca="false">IF(A327=$D$262,$B$262-C327,0)</f>
        <v>0</v>
      </c>
      <c r="E327" s="15" t="n">
        <f aca="false">MIN($H$262,MAX(0,$F$262-(B327-C327)),$J$262)</f>
        <v>0</v>
      </c>
      <c r="F327" s="15" t="n">
        <f aca="false">B327-C327+E327</f>
        <v>0</v>
      </c>
      <c r="G327" s="15" t="n">
        <f aca="false">$J$262-E327</f>
        <v>250</v>
      </c>
      <c r="H327" s="15" t="n">
        <f aca="false">R326*(1+'1. Your Debts'!$C$5/12)+IF($L$262=1,D327,0)</f>
        <v>0</v>
      </c>
      <c r="I327" s="15" t="n">
        <f aca="false">S326*(1+'1. Your Debts'!$C$6/12)+IF($L$262=2,D327,0)</f>
        <v>0</v>
      </c>
      <c r="J327" s="15" t="n">
        <f aca="false">T326*(1+'1. Your Debts'!$C$7/12)+IF($L$262=3,D327,0)</f>
        <v>0</v>
      </c>
      <c r="K327" s="15" t="n">
        <f aca="false">U326*(1+'1. Your Debts'!$C$8/12)+IF($L$262=4,D327,0)</f>
        <v>0</v>
      </c>
      <c r="L327" s="15" t="n">
        <f aca="false">V326*(1+'1. Your Debts'!$C$9/12)+IF($L$262=5,D327,0)</f>
        <v>0</v>
      </c>
      <c r="M327" s="15" t="n">
        <f aca="false">MAX(0,H327-IF('1. Your Debts'!$F$5&gt;0,MIN('1. Your Debts'!$F$5,H327),MIN(MAX(H327*'1. Your Debts'!$D$5,'1. Your Debts'!$E$5),H327)))</f>
        <v>0</v>
      </c>
      <c r="N327" s="15" t="n">
        <f aca="false">MAX(0,I327-IF('1. Your Debts'!$F$6&gt;0,MIN('1. Your Debts'!$F$6,I327),MIN(MAX(I327*'1. Your Debts'!$D$6,'1. Your Debts'!$E$6),I327)))</f>
        <v>0</v>
      </c>
      <c r="O327" s="15" t="n">
        <f aca="false">MAX(0,J327-IF('1. Your Debts'!$F$7&gt;0,MIN('1. Your Debts'!$F$7,J327),MIN(MAX(J327*'1. Your Debts'!$D$7,'1. Your Debts'!$E$7),J327)))</f>
        <v>0</v>
      </c>
      <c r="P327" s="15" t="n">
        <f aca="false">MAX(0,K327-IF('1. Your Debts'!$F$8&gt;0,MIN('1. Your Debts'!$F$8,K327),MIN(MAX(K327*'1. Your Debts'!$D$8,'1. Your Debts'!$E$8),K327)))</f>
        <v>0</v>
      </c>
      <c r="Q327" s="15" t="n">
        <f aca="false">MAX(0,L327-IF('1. Your Debts'!$F$9&gt;0,MIN('1. Your Debts'!$F$9,L327),MIN(MAX(L327*'1. Your Debts'!$D$9,'1. Your Debts'!$E$9),L327)))</f>
        <v>0</v>
      </c>
      <c r="R327" s="15" t="n">
        <f aca="false">M327-MIN(M327,MAX(0,G327-SUMPRODUCT(($M$264:$Q$264&lt;M$264)*M327:Q327)))</f>
        <v>0</v>
      </c>
      <c r="S327" s="15" t="n">
        <f aca="false">N327-MIN(N327,MAX(0,G327-SUMPRODUCT(($M$264:$Q$264&lt;N$264)*M327:Q327)))</f>
        <v>0</v>
      </c>
      <c r="T327" s="15" t="n">
        <f aca="false">O327-MIN(O327,MAX(0,G327-SUMPRODUCT(($M$264:$Q$264&lt;O$264)*M327:Q327)))</f>
        <v>0</v>
      </c>
      <c r="U327" s="15" t="n">
        <f aca="false">P327-MIN(P327,MAX(0,G327-SUMPRODUCT(($M$264:$Q$264&lt;P$264)*M327:Q327)))</f>
        <v>0</v>
      </c>
      <c r="V327" s="15" t="n">
        <f aca="false">Q327-MIN(Q327,MAX(0,G327-SUMPRODUCT(($M$264:$Q$264&lt;Q$264)*M327:Q327)))</f>
        <v>0</v>
      </c>
      <c r="W327" s="15" t="n">
        <f aca="false">(R326*'1. Your Debts'!$C$5+S326*'1. Your Debts'!$C$6+T326*'1. Your Debts'!$C$7+U326*'1. Your Debts'!$C$8+V326*'1. Your Debts'!$C$9)/12</f>
        <v>0</v>
      </c>
      <c r="X327" s="15" t="n">
        <f aca="false">Y326+W327+D327-Y327</f>
        <v>0</v>
      </c>
      <c r="Y327" s="15" t="n">
        <f aca="false">SUM(R327:V327)</f>
        <v>0</v>
      </c>
    </row>
    <row r="328" customFormat="false" ht="15" hidden="false" customHeight="false" outlineLevel="0" collapsed="false">
      <c r="A328" s="10" t="n">
        <v>62</v>
      </c>
      <c r="B328" s="15" t="n">
        <f aca="false">F327</f>
        <v>0</v>
      </c>
      <c r="C328" s="15" t="n">
        <f aca="false">IF(A328=$D$262,MIN(B328,$B$262),0)</f>
        <v>0</v>
      </c>
      <c r="D328" s="15" t="n">
        <f aca="false">IF(A328=$D$262,$B$262-C328,0)</f>
        <v>0</v>
      </c>
      <c r="E328" s="15" t="n">
        <f aca="false">MIN($H$262,MAX(0,$F$262-(B328-C328)),$J$262)</f>
        <v>0</v>
      </c>
      <c r="F328" s="15" t="n">
        <f aca="false">B328-C328+E328</f>
        <v>0</v>
      </c>
      <c r="G328" s="15" t="n">
        <f aca="false">$J$262-E328</f>
        <v>250</v>
      </c>
      <c r="H328" s="15" t="n">
        <f aca="false">R327*(1+'1. Your Debts'!$C$5/12)+IF($L$262=1,D328,0)</f>
        <v>0</v>
      </c>
      <c r="I328" s="15" t="n">
        <f aca="false">S327*(1+'1. Your Debts'!$C$6/12)+IF($L$262=2,D328,0)</f>
        <v>0</v>
      </c>
      <c r="J328" s="15" t="n">
        <f aca="false">T327*(1+'1. Your Debts'!$C$7/12)+IF($L$262=3,D328,0)</f>
        <v>0</v>
      </c>
      <c r="K328" s="15" t="n">
        <f aca="false">U327*(1+'1. Your Debts'!$C$8/12)+IF($L$262=4,D328,0)</f>
        <v>0</v>
      </c>
      <c r="L328" s="15" t="n">
        <f aca="false">V327*(1+'1. Your Debts'!$C$9/12)+IF($L$262=5,D328,0)</f>
        <v>0</v>
      </c>
      <c r="M328" s="15" t="n">
        <f aca="false">MAX(0,H328-IF('1. Your Debts'!$F$5&gt;0,MIN('1. Your Debts'!$F$5,H328),MIN(MAX(H328*'1. Your Debts'!$D$5,'1. Your Debts'!$E$5),H328)))</f>
        <v>0</v>
      </c>
      <c r="N328" s="15" t="n">
        <f aca="false">MAX(0,I328-IF('1. Your Debts'!$F$6&gt;0,MIN('1. Your Debts'!$F$6,I328),MIN(MAX(I328*'1. Your Debts'!$D$6,'1. Your Debts'!$E$6),I328)))</f>
        <v>0</v>
      </c>
      <c r="O328" s="15" t="n">
        <f aca="false">MAX(0,J328-IF('1. Your Debts'!$F$7&gt;0,MIN('1. Your Debts'!$F$7,J328),MIN(MAX(J328*'1. Your Debts'!$D$7,'1. Your Debts'!$E$7),J328)))</f>
        <v>0</v>
      </c>
      <c r="P328" s="15" t="n">
        <f aca="false">MAX(0,K328-IF('1. Your Debts'!$F$8&gt;0,MIN('1. Your Debts'!$F$8,K328),MIN(MAX(K328*'1. Your Debts'!$D$8,'1. Your Debts'!$E$8),K328)))</f>
        <v>0</v>
      </c>
      <c r="Q328" s="15" t="n">
        <f aca="false">MAX(0,L328-IF('1. Your Debts'!$F$9&gt;0,MIN('1. Your Debts'!$F$9,L328),MIN(MAX(L328*'1. Your Debts'!$D$9,'1. Your Debts'!$E$9),L328)))</f>
        <v>0</v>
      </c>
      <c r="R328" s="15" t="n">
        <f aca="false">M328-MIN(M328,MAX(0,G328-SUMPRODUCT(($M$264:$Q$264&lt;M$264)*M328:Q328)))</f>
        <v>0</v>
      </c>
      <c r="S328" s="15" t="n">
        <f aca="false">N328-MIN(N328,MAX(0,G328-SUMPRODUCT(($M$264:$Q$264&lt;N$264)*M328:Q328)))</f>
        <v>0</v>
      </c>
      <c r="T328" s="15" t="n">
        <f aca="false">O328-MIN(O328,MAX(0,G328-SUMPRODUCT(($M$264:$Q$264&lt;O$264)*M328:Q328)))</f>
        <v>0</v>
      </c>
      <c r="U328" s="15" t="n">
        <f aca="false">P328-MIN(P328,MAX(0,G328-SUMPRODUCT(($M$264:$Q$264&lt;P$264)*M328:Q328)))</f>
        <v>0</v>
      </c>
      <c r="V328" s="15" t="n">
        <f aca="false">Q328-MIN(Q328,MAX(0,G328-SUMPRODUCT(($M$264:$Q$264&lt;Q$264)*M328:Q328)))</f>
        <v>0</v>
      </c>
      <c r="W328" s="15" t="n">
        <f aca="false">(R327*'1. Your Debts'!$C$5+S327*'1. Your Debts'!$C$6+T327*'1. Your Debts'!$C$7+U327*'1. Your Debts'!$C$8+V327*'1. Your Debts'!$C$9)/12</f>
        <v>0</v>
      </c>
      <c r="X328" s="15" t="n">
        <f aca="false">Y327+W328+D328-Y328</f>
        <v>0</v>
      </c>
      <c r="Y328" s="15" t="n">
        <f aca="false">SUM(R328:V328)</f>
        <v>0</v>
      </c>
    </row>
    <row r="329" customFormat="false" ht="15" hidden="false" customHeight="false" outlineLevel="0" collapsed="false">
      <c r="A329" s="10" t="n">
        <v>63</v>
      </c>
      <c r="B329" s="15" t="n">
        <f aca="false">F328</f>
        <v>0</v>
      </c>
      <c r="C329" s="15" t="n">
        <f aca="false">IF(A329=$D$262,MIN(B329,$B$262),0)</f>
        <v>0</v>
      </c>
      <c r="D329" s="15" t="n">
        <f aca="false">IF(A329=$D$262,$B$262-C329,0)</f>
        <v>0</v>
      </c>
      <c r="E329" s="15" t="n">
        <f aca="false">MIN($H$262,MAX(0,$F$262-(B329-C329)),$J$262)</f>
        <v>0</v>
      </c>
      <c r="F329" s="15" t="n">
        <f aca="false">B329-C329+E329</f>
        <v>0</v>
      </c>
      <c r="G329" s="15" t="n">
        <f aca="false">$J$262-E329</f>
        <v>250</v>
      </c>
      <c r="H329" s="15" t="n">
        <f aca="false">R328*(1+'1. Your Debts'!$C$5/12)+IF($L$262=1,D329,0)</f>
        <v>0</v>
      </c>
      <c r="I329" s="15" t="n">
        <f aca="false">S328*(1+'1. Your Debts'!$C$6/12)+IF($L$262=2,D329,0)</f>
        <v>0</v>
      </c>
      <c r="J329" s="15" t="n">
        <f aca="false">T328*(1+'1. Your Debts'!$C$7/12)+IF($L$262=3,D329,0)</f>
        <v>0</v>
      </c>
      <c r="K329" s="15" t="n">
        <f aca="false">U328*(1+'1. Your Debts'!$C$8/12)+IF($L$262=4,D329,0)</f>
        <v>0</v>
      </c>
      <c r="L329" s="15" t="n">
        <f aca="false">V328*(1+'1. Your Debts'!$C$9/12)+IF($L$262=5,D329,0)</f>
        <v>0</v>
      </c>
      <c r="M329" s="15" t="n">
        <f aca="false">MAX(0,H329-IF('1. Your Debts'!$F$5&gt;0,MIN('1. Your Debts'!$F$5,H329),MIN(MAX(H329*'1. Your Debts'!$D$5,'1. Your Debts'!$E$5),H329)))</f>
        <v>0</v>
      </c>
      <c r="N329" s="15" t="n">
        <f aca="false">MAX(0,I329-IF('1. Your Debts'!$F$6&gt;0,MIN('1. Your Debts'!$F$6,I329),MIN(MAX(I329*'1. Your Debts'!$D$6,'1. Your Debts'!$E$6),I329)))</f>
        <v>0</v>
      </c>
      <c r="O329" s="15" t="n">
        <f aca="false">MAX(0,J329-IF('1. Your Debts'!$F$7&gt;0,MIN('1. Your Debts'!$F$7,J329),MIN(MAX(J329*'1. Your Debts'!$D$7,'1. Your Debts'!$E$7),J329)))</f>
        <v>0</v>
      </c>
      <c r="P329" s="15" t="n">
        <f aca="false">MAX(0,K329-IF('1. Your Debts'!$F$8&gt;0,MIN('1. Your Debts'!$F$8,K329),MIN(MAX(K329*'1. Your Debts'!$D$8,'1. Your Debts'!$E$8),K329)))</f>
        <v>0</v>
      </c>
      <c r="Q329" s="15" t="n">
        <f aca="false">MAX(0,L329-IF('1. Your Debts'!$F$9&gt;0,MIN('1. Your Debts'!$F$9,L329),MIN(MAX(L329*'1. Your Debts'!$D$9,'1. Your Debts'!$E$9),L329)))</f>
        <v>0</v>
      </c>
      <c r="R329" s="15" t="n">
        <f aca="false">M329-MIN(M329,MAX(0,G329-SUMPRODUCT(($M$264:$Q$264&lt;M$264)*M329:Q329)))</f>
        <v>0</v>
      </c>
      <c r="S329" s="15" t="n">
        <f aca="false">N329-MIN(N329,MAX(0,G329-SUMPRODUCT(($M$264:$Q$264&lt;N$264)*M329:Q329)))</f>
        <v>0</v>
      </c>
      <c r="T329" s="15" t="n">
        <f aca="false">O329-MIN(O329,MAX(0,G329-SUMPRODUCT(($M$264:$Q$264&lt;O$264)*M329:Q329)))</f>
        <v>0</v>
      </c>
      <c r="U329" s="15" t="n">
        <f aca="false">P329-MIN(P329,MAX(0,G329-SUMPRODUCT(($M$264:$Q$264&lt;P$264)*M329:Q329)))</f>
        <v>0</v>
      </c>
      <c r="V329" s="15" t="n">
        <f aca="false">Q329-MIN(Q329,MAX(0,G329-SUMPRODUCT(($M$264:$Q$264&lt;Q$264)*M329:Q329)))</f>
        <v>0</v>
      </c>
      <c r="W329" s="15" t="n">
        <f aca="false">(R328*'1. Your Debts'!$C$5+S328*'1. Your Debts'!$C$6+T328*'1. Your Debts'!$C$7+U328*'1. Your Debts'!$C$8+V328*'1. Your Debts'!$C$9)/12</f>
        <v>0</v>
      </c>
      <c r="X329" s="15" t="n">
        <f aca="false">Y328+W329+D329-Y329</f>
        <v>0</v>
      </c>
      <c r="Y329" s="15" t="n">
        <f aca="false">SUM(R329:V329)</f>
        <v>0</v>
      </c>
    </row>
    <row r="330" customFormat="false" ht="15" hidden="false" customHeight="false" outlineLevel="0" collapsed="false">
      <c r="A330" s="10" t="n">
        <v>64</v>
      </c>
      <c r="B330" s="15" t="n">
        <f aca="false">F329</f>
        <v>0</v>
      </c>
      <c r="C330" s="15" t="n">
        <f aca="false">IF(A330=$D$262,MIN(B330,$B$262),0)</f>
        <v>0</v>
      </c>
      <c r="D330" s="15" t="n">
        <f aca="false">IF(A330=$D$262,$B$262-C330,0)</f>
        <v>0</v>
      </c>
      <c r="E330" s="15" t="n">
        <f aca="false">MIN($H$262,MAX(0,$F$262-(B330-C330)),$J$262)</f>
        <v>0</v>
      </c>
      <c r="F330" s="15" t="n">
        <f aca="false">B330-C330+E330</f>
        <v>0</v>
      </c>
      <c r="G330" s="15" t="n">
        <f aca="false">$J$262-E330</f>
        <v>250</v>
      </c>
      <c r="H330" s="15" t="n">
        <f aca="false">R329*(1+'1. Your Debts'!$C$5/12)+IF($L$262=1,D330,0)</f>
        <v>0</v>
      </c>
      <c r="I330" s="15" t="n">
        <f aca="false">S329*(1+'1. Your Debts'!$C$6/12)+IF($L$262=2,D330,0)</f>
        <v>0</v>
      </c>
      <c r="J330" s="15" t="n">
        <f aca="false">T329*(1+'1. Your Debts'!$C$7/12)+IF($L$262=3,D330,0)</f>
        <v>0</v>
      </c>
      <c r="K330" s="15" t="n">
        <f aca="false">U329*(1+'1. Your Debts'!$C$8/12)+IF($L$262=4,D330,0)</f>
        <v>0</v>
      </c>
      <c r="L330" s="15" t="n">
        <f aca="false">V329*(1+'1. Your Debts'!$C$9/12)+IF($L$262=5,D330,0)</f>
        <v>0</v>
      </c>
      <c r="M330" s="15" t="n">
        <f aca="false">MAX(0,H330-IF('1. Your Debts'!$F$5&gt;0,MIN('1. Your Debts'!$F$5,H330),MIN(MAX(H330*'1. Your Debts'!$D$5,'1. Your Debts'!$E$5),H330)))</f>
        <v>0</v>
      </c>
      <c r="N330" s="15" t="n">
        <f aca="false">MAX(0,I330-IF('1. Your Debts'!$F$6&gt;0,MIN('1. Your Debts'!$F$6,I330),MIN(MAX(I330*'1. Your Debts'!$D$6,'1. Your Debts'!$E$6),I330)))</f>
        <v>0</v>
      </c>
      <c r="O330" s="15" t="n">
        <f aca="false">MAX(0,J330-IF('1. Your Debts'!$F$7&gt;0,MIN('1. Your Debts'!$F$7,J330),MIN(MAX(J330*'1. Your Debts'!$D$7,'1. Your Debts'!$E$7),J330)))</f>
        <v>0</v>
      </c>
      <c r="P330" s="15" t="n">
        <f aca="false">MAX(0,K330-IF('1. Your Debts'!$F$8&gt;0,MIN('1. Your Debts'!$F$8,K330),MIN(MAX(K330*'1. Your Debts'!$D$8,'1. Your Debts'!$E$8),K330)))</f>
        <v>0</v>
      </c>
      <c r="Q330" s="15" t="n">
        <f aca="false">MAX(0,L330-IF('1. Your Debts'!$F$9&gt;0,MIN('1. Your Debts'!$F$9,L330),MIN(MAX(L330*'1. Your Debts'!$D$9,'1. Your Debts'!$E$9),L330)))</f>
        <v>0</v>
      </c>
      <c r="R330" s="15" t="n">
        <f aca="false">M330-MIN(M330,MAX(0,G330-SUMPRODUCT(($M$264:$Q$264&lt;M$264)*M330:Q330)))</f>
        <v>0</v>
      </c>
      <c r="S330" s="15" t="n">
        <f aca="false">N330-MIN(N330,MAX(0,G330-SUMPRODUCT(($M$264:$Q$264&lt;N$264)*M330:Q330)))</f>
        <v>0</v>
      </c>
      <c r="T330" s="15" t="n">
        <f aca="false">O330-MIN(O330,MAX(0,G330-SUMPRODUCT(($M$264:$Q$264&lt;O$264)*M330:Q330)))</f>
        <v>0</v>
      </c>
      <c r="U330" s="15" t="n">
        <f aca="false">P330-MIN(P330,MAX(0,G330-SUMPRODUCT(($M$264:$Q$264&lt;P$264)*M330:Q330)))</f>
        <v>0</v>
      </c>
      <c r="V330" s="15" t="n">
        <f aca="false">Q330-MIN(Q330,MAX(0,G330-SUMPRODUCT(($M$264:$Q$264&lt;Q$264)*M330:Q330)))</f>
        <v>0</v>
      </c>
      <c r="W330" s="15" t="n">
        <f aca="false">(R329*'1. Your Debts'!$C$5+S329*'1. Your Debts'!$C$6+T329*'1. Your Debts'!$C$7+U329*'1. Your Debts'!$C$8+V329*'1. Your Debts'!$C$9)/12</f>
        <v>0</v>
      </c>
      <c r="X330" s="15" t="n">
        <f aca="false">Y329+W330+D330-Y330</f>
        <v>0</v>
      </c>
      <c r="Y330" s="15" t="n">
        <f aca="false">SUM(R330:V330)</f>
        <v>0</v>
      </c>
    </row>
    <row r="331" customFormat="false" ht="15" hidden="false" customHeight="false" outlineLevel="0" collapsed="false">
      <c r="A331" s="10" t="n">
        <v>65</v>
      </c>
      <c r="B331" s="15" t="n">
        <f aca="false">F330</f>
        <v>0</v>
      </c>
      <c r="C331" s="15" t="n">
        <f aca="false">IF(A331=$D$262,MIN(B331,$B$262),0)</f>
        <v>0</v>
      </c>
      <c r="D331" s="15" t="n">
        <f aca="false">IF(A331=$D$262,$B$262-C331,0)</f>
        <v>0</v>
      </c>
      <c r="E331" s="15" t="n">
        <f aca="false">MIN($H$262,MAX(0,$F$262-(B331-C331)),$J$262)</f>
        <v>0</v>
      </c>
      <c r="F331" s="15" t="n">
        <f aca="false">B331-C331+E331</f>
        <v>0</v>
      </c>
      <c r="G331" s="15" t="n">
        <f aca="false">$J$262-E331</f>
        <v>250</v>
      </c>
      <c r="H331" s="15" t="n">
        <f aca="false">R330*(1+'1. Your Debts'!$C$5/12)+IF($L$262=1,D331,0)</f>
        <v>0</v>
      </c>
      <c r="I331" s="15" t="n">
        <f aca="false">S330*(1+'1. Your Debts'!$C$6/12)+IF($L$262=2,D331,0)</f>
        <v>0</v>
      </c>
      <c r="J331" s="15" t="n">
        <f aca="false">T330*(1+'1. Your Debts'!$C$7/12)+IF($L$262=3,D331,0)</f>
        <v>0</v>
      </c>
      <c r="K331" s="15" t="n">
        <f aca="false">U330*(1+'1. Your Debts'!$C$8/12)+IF($L$262=4,D331,0)</f>
        <v>0</v>
      </c>
      <c r="L331" s="15" t="n">
        <f aca="false">V330*(1+'1. Your Debts'!$C$9/12)+IF($L$262=5,D331,0)</f>
        <v>0</v>
      </c>
      <c r="M331" s="15" t="n">
        <f aca="false">MAX(0,H331-IF('1. Your Debts'!$F$5&gt;0,MIN('1. Your Debts'!$F$5,H331),MIN(MAX(H331*'1. Your Debts'!$D$5,'1. Your Debts'!$E$5),H331)))</f>
        <v>0</v>
      </c>
      <c r="N331" s="15" t="n">
        <f aca="false">MAX(0,I331-IF('1. Your Debts'!$F$6&gt;0,MIN('1. Your Debts'!$F$6,I331),MIN(MAX(I331*'1. Your Debts'!$D$6,'1. Your Debts'!$E$6),I331)))</f>
        <v>0</v>
      </c>
      <c r="O331" s="15" t="n">
        <f aca="false">MAX(0,J331-IF('1. Your Debts'!$F$7&gt;0,MIN('1. Your Debts'!$F$7,J331),MIN(MAX(J331*'1. Your Debts'!$D$7,'1. Your Debts'!$E$7),J331)))</f>
        <v>0</v>
      </c>
      <c r="P331" s="15" t="n">
        <f aca="false">MAX(0,K331-IF('1. Your Debts'!$F$8&gt;0,MIN('1. Your Debts'!$F$8,K331),MIN(MAX(K331*'1. Your Debts'!$D$8,'1. Your Debts'!$E$8),K331)))</f>
        <v>0</v>
      </c>
      <c r="Q331" s="15" t="n">
        <f aca="false">MAX(0,L331-IF('1. Your Debts'!$F$9&gt;0,MIN('1. Your Debts'!$F$9,L331),MIN(MAX(L331*'1. Your Debts'!$D$9,'1. Your Debts'!$E$9),L331)))</f>
        <v>0</v>
      </c>
      <c r="R331" s="15" t="n">
        <f aca="false">M331-MIN(M331,MAX(0,G331-SUMPRODUCT(($M$264:$Q$264&lt;M$264)*M331:Q331)))</f>
        <v>0</v>
      </c>
      <c r="S331" s="15" t="n">
        <f aca="false">N331-MIN(N331,MAX(0,G331-SUMPRODUCT(($M$264:$Q$264&lt;N$264)*M331:Q331)))</f>
        <v>0</v>
      </c>
      <c r="T331" s="15" t="n">
        <f aca="false">O331-MIN(O331,MAX(0,G331-SUMPRODUCT(($M$264:$Q$264&lt;O$264)*M331:Q331)))</f>
        <v>0</v>
      </c>
      <c r="U331" s="15" t="n">
        <f aca="false">P331-MIN(P331,MAX(0,G331-SUMPRODUCT(($M$264:$Q$264&lt;P$264)*M331:Q331)))</f>
        <v>0</v>
      </c>
      <c r="V331" s="15" t="n">
        <f aca="false">Q331-MIN(Q331,MAX(0,G331-SUMPRODUCT(($M$264:$Q$264&lt;Q$264)*M331:Q331)))</f>
        <v>0</v>
      </c>
      <c r="W331" s="15" t="n">
        <f aca="false">(R330*'1. Your Debts'!$C$5+S330*'1. Your Debts'!$C$6+T330*'1. Your Debts'!$C$7+U330*'1. Your Debts'!$C$8+V330*'1. Your Debts'!$C$9)/12</f>
        <v>0</v>
      </c>
      <c r="X331" s="15" t="n">
        <f aca="false">Y330+W331+D331-Y331</f>
        <v>0</v>
      </c>
      <c r="Y331" s="15" t="n">
        <f aca="false">SUM(R331:V331)</f>
        <v>0</v>
      </c>
    </row>
    <row r="332" customFormat="false" ht="15" hidden="false" customHeight="false" outlineLevel="0" collapsed="false">
      <c r="A332" s="10" t="n">
        <v>66</v>
      </c>
      <c r="B332" s="15" t="n">
        <f aca="false">F331</f>
        <v>0</v>
      </c>
      <c r="C332" s="15" t="n">
        <f aca="false">IF(A332=$D$262,MIN(B332,$B$262),0)</f>
        <v>0</v>
      </c>
      <c r="D332" s="15" t="n">
        <f aca="false">IF(A332=$D$262,$B$262-C332,0)</f>
        <v>0</v>
      </c>
      <c r="E332" s="15" t="n">
        <f aca="false">MIN($H$262,MAX(0,$F$262-(B332-C332)),$J$262)</f>
        <v>0</v>
      </c>
      <c r="F332" s="15" t="n">
        <f aca="false">B332-C332+E332</f>
        <v>0</v>
      </c>
      <c r="G332" s="15" t="n">
        <f aca="false">$J$262-E332</f>
        <v>250</v>
      </c>
      <c r="H332" s="15" t="n">
        <f aca="false">R331*(1+'1. Your Debts'!$C$5/12)+IF($L$262=1,D332,0)</f>
        <v>0</v>
      </c>
      <c r="I332" s="15" t="n">
        <f aca="false">S331*(1+'1. Your Debts'!$C$6/12)+IF($L$262=2,D332,0)</f>
        <v>0</v>
      </c>
      <c r="J332" s="15" t="n">
        <f aca="false">T331*(1+'1. Your Debts'!$C$7/12)+IF($L$262=3,D332,0)</f>
        <v>0</v>
      </c>
      <c r="K332" s="15" t="n">
        <f aca="false">U331*(1+'1. Your Debts'!$C$8/12)+IF($L$262=4,D332,0)</f>
        <v>0</v>
      </c>
      <c r="L332" s="15" t="n">
        <f aca="false">V331*(1+'1. Your Debts'!$C$9/12)+IF($L$262=5,D332,0)</f>
        <v>0</v>
      </c>
      <c r="M332" s="15" t="n">
        <f aca="false">MAX(0,H332-IF('1. Your Debts'!$F$5&gt;0,MIN('1. Your Debts'!$F$5,H332),MIN(MAX(H332*'1. Your Debts'!$D$5,'1. Your Debts'!$E$5),H332)))</f>
        <v>0</v>
      </c>
      <c r="N332" s="15" t="n">
        <f aca="false">MAX(0,I332-IF('1. Your Debts'!$F$6&gt;0,MIN('1. Your Debts'!$F$6,I332),MIN(MAX(I332*'1. Your Debts'!$D$6,'1. Your Debts'!$E$6),I332)))</f>
        <v>0</v>
      </c>
      <c r="O332" s="15" t="n">
        <f aca="false">MAX(0,J332-IF('1. Your Debts'!$F$7&gt;0,MIN('1. Your Debts'!$F$7,J332),MIN(MAX(J332*'1. Your Debts'!$D$7,'1. Your Debts'!$E$7),J332)))</f>
        <v>0</v>
      </c>
      <c r="P332" s="15" t="n">
        <f aca="false">MAX(0,K332-IF('1. Your Debts'!$F$8&gt;0,MIN('1. Your Debts'!$F$8,K332),MIN(MAX(K332*'1. Your Debts'!$D$8,'1. Your Debts'!$E$8),K332)))</f>
        <v>0</v>
      </c>
      <c r="Q332" s="15" t="n">
        <f aca="false">MAX(0,L332-IF('1. Your Debts'!$F$9&gt;0,MIN('1. Your Debts'!$F$9,L332),MIN(MAX(L332*'1. Your Debts'!$D$9,'1. Your Debts'!$E$9),L332)))</f>
        <v>0</v>
      </c>
      <c r="R332" s="15" t="n">
        <f aca="false">M332-MIN(M332,MAX(0,G332-SUMPRODUCT(($M$264:$Q$264&lt;M$264)*M332:Q332)))</f>
        <v>0</v>
      </c>
      <c r="S332" s="15" t="n">
        <f aca="false">N332-MIN(N332,MAX(0,G332-SUMPRODUCT(($M$264:$Q$264&lt;N$264)*M332:Q332)))</f>
        <v>0</v>
      </c>
      <c r="T332" s="15" t="n">
        <f aca="false">O332-MIN(O332,MAX(0,G332-SUMPRODUCT(($M$264:$Q$264&lt;O$264)*M332:Q332)))</f>
        <v>0</v>
      </c>
      <c r="U332" s="15" t="n">
        <f aca="false">P332-MIN(P332,MAX(0,G332-SUMPRODUCT(($M$264:$Q$264&lt;P$264)*M332:Q332)))</f>
        <v>0</v>
      </c>
      <c r="V332" s="15" t="n">
        <f aca="false">Q332-MIN(Q332,MAX(0,G332-SUMPRODUCT(($M$264:$Q$264&lt;Q$264)*M332:Q332)))</f>
        <v>0</v>
      </c>
      <c r="W332" s="15" t="n">
        <f aca="false">(R331*'1. Your Debts'!$C$5+S331*'1. Your Debts'!$C$6+T331*'1. Your Debts'!$C$7+U331*'1. Your Debts'!$C$8+V331*'1. Your Debts'!$C$9)/12</f>
        <v>0</v>
      </c>
      <c r="X332" s="15" t="n">
        <f aca="false">Y331+W332+D332-Y332</f>
        <v>0</v>
      </c>
      <c r="Y332" s="15" t="n">
        <f aca="false">SUM(R332:V332)</f>
        <v>0</v>
      </c>
    </row>
    <row r="333" customFormat="false" ht="15" hidden="false" customHeight="false" outlineLevel="0" collapsed="false">
      <c r="A333" s="10" t="n">
        <v>67</v>
      </c>
      <c r="B333" s="15" t="n">
        <f aca="false">F332</f>
        <v>0</v>
      </c>
      <c r="C333" s="15" t="n">
        <f aca="false">IF(A333=$D$262,MIN(B333,$B$262),0)</f>
        <v>0</v>
      </c>
      <c r="D333" s="15" t="n">
        <f aca="false">IF(A333=$D$262,$B$262-C333,0)</f>
        <v>0</v>
      </c>
      <c r="E333" s="15" t="n">
        <f aca="false">MIN($H$262,MAX(0,$F$262-(B333-C333)),$J$262)</f>
        <v>0</v>
      </c>
      <c r="F333" s="15" t="n">
        <f aca="false">B333-C333+E333</f>
        <v>0</v>
      </c>
      <c r="G333" s="15" t="n">
        <f aca="false">$J$262-E333</f>
        <v>250</v>
      </c>
      <c r="H333" s="15" t="n">
        <f aca="false">R332*(1+'1. Your Debts'!$C$5/12)+IF($L$262=1,D333,0)</f>
        <v>0</v>
      </c>
      <c r="I333" s="15" t="n">
        <f aca="false">S332*(1+'1. Your Debts'!$C$6/12)+IF($L$262=2,D333,0)</f>
        <v>0</v>
      </c>
      <c r="J333" s="15" t="n">
        <f aca="false">T332*(1+'1. Your Debts'!$C$7/12)+IF($L$262=3,D333,0)</f>
        <v>0</v>
      </c>
      <c r="K333" s="15" t="n">
        <f aca="false">U332*(1+'1. Your Debts'!$C$8/12)+IF($L$262=4,D333,0)</f>
        <v>0</v>
      </c>
      <c r="L333" s="15" t="n">
        <f aca="false">V332*(1+'1. Your Debts'!$C$9/12)+IF($L$262=5,D333,0)</f>
        <v>0</v>
      </c>
      <c r="M333" s="15" t="n">
        <f aca="false">MAX(0,H333-IF('1. Your Debts'!$F$5&gt;0,MIN('1. Your Debts'!$F$5,H333),MIN(MAX(H333*'1. Your Debts'!$D$5,'1. Your Debts'!$E$5),H333)))</f>
        <v>0</v>
      </c>
      <c r="N333" s="15" t="n">
        <f aca="false">MAX(0,I333-IF('1. Your Debts'!$F$6&gt;0,MIN('1. Your Debts'!$F$6,I333),MIN(MAX(I333*'1. Your Debts'!$D$6,'1. Your Debts'!$E$6),I333)))</f>
        <v>0</v>
      </c>
      <c r="O333" s="15" t="n">
        <f aca="false">MAX(0,J333-IF('1. Your Debts'!$F$7&gt;0,MIN('1. Your Debts'!$F$7,J333),MIN(MAX(J333*'1. Your Debts'!$D$7,'1. Your Debts'!$E$7),J333)))</f>
        <v>0</v>
      </c>
      <c r="P333" s="15" t="n">
        <f aca="false">MAX(0,K333-IF('1. Your Debts'!$F$8&gt;0,MIN('1. Your Debts'!$F$8,K333),MIN(MAX(K333*'1. Your Debts'!$D$8,'1. Your Debts'!$E$8),K333)))</f>
        <v>0</v>
      </c>
      <c r="Q333" s="15" t="n">
        <f aca="false">MAX(0,L333-IF('1. Your Debts'!$F$9&gt;0,MIN('1. Your Debts'!$F$9,L333),MIN(MAX(L333*'1. Your Debts'!$D$9,'1. Your Debts'!$E$9),L333)))</f>
        <v>0</v>
      </c>
      <c r="R333" s="15" t="n">
        <f aca="false">M333-MIN(M333,MAX(0,G333-SUMPRODUCT(($M$264:$Q$264&lt;M$264)*M333:Q333)))</f>
        <v>0</v>
      </c>
      <c r="S333" s="15" t="n">
        <f aca="false">N333-MIN(N333,MAX(0,G333-SUMPRODUCT(($M$264:$Q$264&lt;N$264)*M333:Q333)))</f>
        <v>0</v>
      </c>
      <c r="T333" s="15" t="n">
        <f aca="false">O333-MIN(O333,MAX(0,G333-SUMPRODUCT(($M$264:$Q$264&lt;O$264)*M333:Q333)))</f>
        <v>0</v>
      </c>
      <c r="U333" s="15" t="n">
        <f aca="false">P333-MIN(P333,MAX(0,G333-SUMPRODUCT(($M$264:$Q$264&lt;P$264)*M333:Q333)))</f>
        <v>0</v>
      </c>
      <c r="V333" s="15" t="n">
        <f aca="false">Q333-MIN(Q333,MAX(0,G333-SUMPRODUCT(($M$264:$Q$264&lt;Q$264)*M333:Q333)))</f>
        <v>0</v>
      </c>
      <c r="W333" s="15" t="n">
        <f aca="false">(R332*'1. Your Debts'!$C$5+S332*'1. Your Debts'!$C$6+T332*'1. Your Debts'!$C$7+U332*'1. Your Debts'!$C$8+V332*'1. Your Debts'!$C$9)/12</f>
        <v>0</v>
      </c>
      <c r="X333" s="15" t="n">
        <f aca="false">Y332+W333+D333-Y333</f>
        <v>0</v>
      </c>
      <c r="Y333" s="15" t="n">
        <f aca="false">SUM(R333:V333)</f>
        <v>0</v>
      </c>
    </row>
    <row r="334" customFormat="false" ht="15" hidden="false" customHeight="false" outlineLevel="0" collapsed="false">
      <c r="A334" s="10" t="n">
        <v>68</v>
      </c>
      <c r="B334" s="15" t="n">
        <f aca="false">F333</f>
        <v>0</v>
      </c>
      <c r="C334" s="15" t="n">
        <f aca="false">IF(A334=$D$262,MIN(B334,$B$262),0)</f>
        <v>0</v>
      </c>
      <c r="D334" s="15" t="n">
        <f aca="false">IF(A334=$D$262,$B$262-C334,0)</f>
        <v>0</v>
      </c>
      <c r="E334" s="15" t="n">
        <f aca="false">MIN($H$262,MAX(0,$F$262-(B334-C334)),$J$262)</f>
        <v>0</v>
      </c>
      <c r="F334" s="15" t="n">
        <f aca="false">B334-C334+E334</f>
        <v>0</v>
      </c>
      <c r="G334" s="15" t="n">
        <f aca="false">$J$262-E334</f>
        <v>250</v>
      </c>
      <c r="H334" s="15" t="n">
        <f aca="false">R333*(1+'1. Your Debts'!$C$5/12)+IF($L$262=1,D334,0)</f>
        <v>0</v>
      </c>
      <c r="I334" s="15" t="n">
        <f aca="false">S333*(1+'1. Your Debts'!$C$6/12)+IF($L$262=2,D334,0)</f>
        <v>0</v>
      </c>
      <c r="J334" s="15" t="n">
        <f aca="false">T333*(1+'1. Your Debts'!$C$7/12)+IF($L$262=3,D334,0)</f>
        <v>0</v>
      </c>
      <c r="K334" s="15" t="n">
        <f aca="false">U333*(1+'1. Your Debts'!$C$8/12)+IF($L$262=4,D334,0)</f>
        <v>0</v>
      </c>
      <c r="L334" s="15" t="n">
        <f aca="false">V333*(1+'1. Your Debts'!$C$9/12)+IF($L$262=5,D334,0)</f>
        <v>0</v>
      </c>
      <c r="M334" s="15" t="n">
        <f aca="false">MAX(0,H334-IF('1. Your Debts'!$F$5&gt;0,MIN('1. Your Debts'!$F$5,H334),MIN(MAX(H334*'1. Your Debts'!$D$5,'1. Your Debts'!$E$5),H334)))</f>
        <v>0</v>
      </c>
      <c r="N334" s="15" t="n">
        <f aca="false">MAX(0,I334-IF('1. Your Debts'!$F$6&gt;0,MIN('1. Your Debts'!$F$6,I334),MIN(MAX(I334*'1. Your Debts'!$D$6,'1. Your Debts'!$E$6),I334)))</f>
        <v>0</v>
      </c>
      <c r="O334" s="15" t="n">
        <f aca="false">MAX(0,J334-IF('1. Your Debts'!$F$7&gt;0,MIN('1. Your Debts'!$F$7,J334),MIN(MAX(J334*'1. Your Debts'!$D$7,'1. Your Debts'!$E$7),J334)))</f>
        <v>0</v>
      </c>
      <c r="P334" s="15" t="n">
        <f aca="false">MAX(0,K334-IF('1. Your Debts'!$F$8&gt;0,MIN('1. Your Debts'!$F$8,K334),MIN(MAX(K334*'1. Your Debts'!$D$8,'1. Your Debts'!$E$8),K334)))</f>
        <v>0</v>
      </c>
      <c r="Q334" s="15" t="n">
        <f aca="false">MAX(0,L334-IF('1. Your Debts'!$F$9&gt;0,MIN('1. Your Debts'!$F$9,L334),MIN(MAX(L334*'1. Your Debts'!$D$9,'1. Your Debts'!$E$9),L334)))</f>
        <v>0</v>
      </c>
      <c r="R334" s="15" t="n">
        <f aca="false">M334-MIN(M334,MAX(0,G334-SUMPRODUCT(($M$264:$Q$264&lt;M$264)*M334:Q334)))</f>
        <v>0</v>
      </c>
      <c r="S334" s="15" t="n">
        <f aca="false">N334-MIN(N334,MAX(0,G334-SUMPRODUCT(($M$264:$Q$264&lt;N$264)*M334:Q334)))</f>
        <v>0</v>
      </c>
      <c r="T334" s="15" t="n">
        <f aca="false">O334-MIN(O334,MAX(0,G334-SUMPRODUCT(($M$264:$Q$264&lt;O$264)*M334:Q334)))</f>
        <v>0</v>
      </c>
      <c r="U334" s="15" t="n">
        <f aca="false">P334-MIN(P334,MAX(0,G334-SUMPRODUCT(($M$264:$Q$264&lt;P$264)*M334:Q334)))</f>
        <v>0</v>
      </c>
      <c r="V334" s="15" t="n">
        <f aca="false">Q334-MIN(Q334,MAX(0,G334-SUMPRODUCT(($M$264:$Q$264&lt;Q$264)*M334:Q334)))</f>
        <v>0</v>
      </c>
      <c r="W334" s="15" t="n">
        <f aca="false">(R333*'1. Your Debts'!$C$5+S333*'1. Your Debts'!$C$6+T333*'1. Your Debts'!$C$7+U333*'1. Your Debts'!$C$8+V333*'1. Your Debts'!$C$9)/12</f>
        <v>0</v>
      </c>
      <c r="X334" s="15" t="n">
        <f aca="false">Y333+W334+D334-Y334</f>
        <v>0</v>
      </c>
      <c r="Y334" s="15" t="n">
        <f aca="false">SUM(R334:V334)</f>
        <v>0</v>
      </c>
    </row>
    <row r="335" customFormat="false" ht="15" hidden="false" customHeight="false" outlineLevel="0" collapsed="false">
      <c r="A335" s="10" t="n">
        <v>69</v>
      </c>
      <c r="B335" s="15" t="n">
        <f aca="false">F334</f>
        <v>0</v>
      </c>
      <c r="C335" s="15" t="n">
        <f aca="false">IF(A335=$D$262,MIN(B335,$B$262),0)</f>
        <v>0</v>
      </c>
      <c r="D335" s="15" t="n">
        <f aca="false">IF(A335=$D$262,$B$262-C335,0)</f>
        <v>0</v>
      </c>
      <c r="E335" s="15" t="n">
        <f aca="false">MIN($H$262,MAX(0,$F$262-(B335-C335)),$J$262)</f>
        <v>0</v>
      </c>
      <c r="F335" s="15" t="n">
        <f aca="false">B335-C335+E335</f>
        <v>0</v>
      </c>
      <c r="G335" s="15" t="n">
        <f aca="false">$J$262-E335</f>
        <v>250</v>
      </c>
      <c r="H335" s="15" t="n">
        <f aca="false">R334*(1+'1. Your Debts'!$C$5/12)+IF($L$262=1,D335,0)</f>
        <v>0</v>
      </c>
      <c r="I335" s="15" t="n">
        <f aca="false">S334*(1+'1. Your Debts'!$C$6/12)+IF($L$262=2,D335,0)</f>
        <v>0</v>
      </c>
      <c r="J335" s="15" t="n">
        <f aca="false">T334*(1+'1. Your Debts'!$C$7/12)+IF($L$262=3,D335,0)</f>
        <v>0</v>
      </c>
      <c r="K335" s="15" t="n">
        <f aca="false">U334*(1+'1. Your Debts'!$C$8/12)+IF($L$262=4,D335,0)</f>
        <v>0</v>
      </c>
      <c r="L335" s="15" t="n">
        <f aca="false">V334*(1+'1. Your Debts'!$C$9/12)+IF($L$262=5,D335,0)</f>
        <v>0</v>
      </c>
      <c r="M335" s="15" t="n">
        <f aca="false">MAX(0,H335-IF('1. Your Debts'!$F$5&gt;0,MIN('1. Your Debts'!$F$5,H335),MIN(MAX(H335*'1. Your Debts'!$D$5,'1. Your Debts'!$E$5),H335)))</f>
        <v>0</v>
      </c>
      <c r="N335" s="15" t="n">
        <f aca="false">MAX(0,I335-IF('1. Your Debts'!$F$6&gt;0,MIN('1. Your Debts'!$F$6,I335),MIN(MAX(I335*'1. Your Debts'!$D$6,'1. Your Debts'!$E$6),I335)))</f>
        <v>0</v>
      </c>
      <c r="O335" s="15" t="n">
        <f aca="false">MAX(0,J335-IF('1. Your Debts'!$F$7&gt;0,MIN('1. Your Debts'!$F$7,J335),MIN(MAX(J335*'1. Your Debts'!$D$7,'1. Your Debts'!$E$7),J335)))</f>
        <v>0</v>
      </c>
      <c r="P335" s="15" t="n">
        <f aca="false">MAX(0,K335-IF('1. Your Debts'!$F$8&gt;0,MIN('1. Your Debts'!$F$8,K335),MIN(MAX(K335*'1. Your Debts'!$D$8,'1. Your Debts'!$E$8),K335)))</f>
        <v>0</v>
      </c>
      <c r="Q335" s="15" t="n">
        <f aca="false">MAX(0,L335-IF('1. Your Debts'!$F$9&gt;0,MIN('1. Your Debts'!$F$9,L335),MIN(MAX(L335*'1. Your Debts'!$D$9,'1. Your Debts'!$E$9),L335)))</f>
        <v>0</v>
      </c>
      <c r="R335" s="15" t="n">
        <f aca="false">M335-MIN(M335,MAX(0,G335-SUMPRODUCT(($M$264:$Q$264&lt;M$264)*M335:Q335)))</f>
        <v>0</v>
      </c>
      <c r="S335" s="15" t="n">
        <f aca="false">N335-MIN(N335,MAX(0,G335-SUMPRODUCT(($M$264:$Q$264&lt;N$264)*M335:Q335)))</f>
        <v>0</v>
      </c>
      <c r="T335" s="15" t="n">
        <f aca="false">O335-MIN(O335,MAX(0,G335-SUMPRODUCT(($M$264:$Q$264&lt;O$264)*M335:Q335)))</f>
        <v>0</v>
      </c>
      <c r="U335" s="15" t="n">
        <f aca="false">P335-MIN(P335,MAX(0,G335-SUMPRODUCT(($M$264:$Q$264&lt;P$264)*M335:Q335)))</f>
        <v>0</v>
      </c>
      <c r="V335" s="15" t="n">
        <f aca="false">Q335-MIN(Q335,MAX(0,G335-SUMPRODUCT(($M$264:$Q$264&lt;Q$264)*M335:Q335)))</f>
        <v>0</v>
      </c>
      <c r="W335" s="15" t="n">
        <f aca="false">(R334*'1. Your Debts'!$C$5+S334*'1. Your Debts'!$C$6+T334*'1. Your Debts'!$C$7+U334*'1. Your Debts'!$C$8+V334*'1. Your Debts'!$C$9)/12</f>
        <v>0</v>
      </c>
      <c r="X335" s="15" t="n">
        <f aca="false">Y334+W335+D335-Y335</f>
        <v>0</v>
      </c>
      <c r="Y335" s="15" t="n">
        <f aca="false">SUM(R335:V335)</f>
        <v>0</v>
      </c>
    </row>
    <row r="336" customFormat="false" ht="15" hidden="false" customHeight="false" outlineLevel="0" collapsed="false">
      <c r="A336" s="10" t="n">
        <v>70</v>
      </c>
      <c r="B336" s="15" t="n">
        <f aca="false">F335</f>
        <v>0</v>
      </c>
      <c r="C336" s="15" t="n">
        <f aca="false">IF(A336=$D$262,MIN(B336,$B$262),0)</f>
        <v>0</v>
      </c>
      <c r="D336" s="15" t="n">
        <f aca="false">IF(A336=$D$262,$B$262-C336,0)</f>
        <v>0</v>
      </c>
      <c r="E336" s="15" t="n">
        <f aca="false">MIN($H$262,MAX(0,$F$262-(B336-C336)),$J$262)</f>
        <v>0</v>
      </c>
      <c r="F336" s="15" t="n">
        <f aca="false">B336-C336+E336</f>
        <v>0</v>
      </c>
      <c r="G336" s="15" t="n">
        <f aca="false">$J$262-E336</f>
        <v>250</v>
      </c>
      <c r="H336" s="15" t="n">
        <f aca="false">R335*(1+'1. Your Debts'!$C$5/12)+IF($L$262=1,D336,0)</f>
        <v>0</v>
      </c>
      <c r="I336" s="15" t="n">
        <f aca="false">S335*(1+'1. Your Debts'!$C$6/12)+IF($L$262=2,D336,0)</f>
        <v>0</v>
      </c>
      <c r="J336" s="15" t="n">
        <f aca="false">T335*(1+'1. Your Debts'!$C$7/12)+IF($L$262=3,D336,0)</f>
        <v>0</v>
      </c>
      <c r="K336" s="15" t="n">
        <f aca="false">U335*(1+'1. Your Debts'!$C$8/12)+IF($L$262=4,D336,0)</f>
        <v>0</v>
      </c>
      <c r="L336" s="15" t="n">
        <f aca="false">V335*(1+'1. Your Debts'!$C$9/12)+IF($L$262=5,D336,0)</f>
        <v>0</v>
      </c>
      <c r="M336" s="15" t="n">
        <f aca="false">MAX(0,H336-IF('1. Your Debts'!$F$5&gt;0,MIN('1. Your Debts'!$F$5,H336),MIN(MAX(H336*'1. Your Debts'!$D$5,'1. Your Debts'!$E$5),H336)))</f>
        <v>0</v>
      </c>
      <c r="N336" s="15" t="n">
        <f aca="false">MAX(0,I336-IF('1. Your Debts'!$F$6&gt;0,MIN('1. Your Debts'!$F$6,I336),MIN(MAX(I336*'1. Your Debts'!$D$6,'1. Your Debts'!$E$6),I336)))</f>
        <v>0</v>
      </c>
      <c r="O336" s="15" t="n">
        <f aca="false">MAX(0,J336-IF('1. Your Debts'!$F$7&gt;0,MIN('1. Your Debts'!$F$7,J336),MIN(MAX(J336*'1. Your Debts'!$D$7,'1. Your Debts'!$E$7),J336)))</f>
        <v>0</v>
      </c>
      <c r="P336" s="15" t="n">
        <f aca="false">MAX(0,K336-IF('1. Your Debts'!$F$8&gt;0,MIN('1. Your Debts'!$F$8,K336),MIN(MAX(K336*'1. Your Debts'!$D$8,'1. Your Debts'!$E$8),K336)))</f>
        <v>0</v>
      </c>
      <c r="Q336" s="15" t="n">
        <f aca="false">MAX(0,L336-IF('1. Your Debts'!$F$9&gt;0,MIN('1. Your Debts'!$F$9,L336),MIN(MAX(L336*'1. Your Debts'!$D$9,'1. Your Debts'!$E$9),L336)))</f>
        <v>0</v>
      </c>
      <c r="R336" s="15" t="n">
        <f aca="false">M336-MIN(M336,MAX(0,G336-SUMPRODUCT(($M$264:$Q$264&lt;M$264)*M336:Q336)))</f>
        <v>0</v>
      </c>
      <c r="S336" s="15" t="n">
        <f aca="false">N336-MIN(N336,MAX(0,G336-SUMPRODUCT(($M$264:$Q$264&lt;N$264)*M336:Q336)))</f>
        <v>0</v>
      </c>
      <c r="T336" s="15" t="n">
        <f aca="false">O336-MIN(O336,MAX(0,G336-SUMPRODUCT(($M$264:$Q$264&lt;O$264)*M336:Q336)))</f>
        <v>0</v>
      </c>
      <c r="U336" s="15" t="n">
        <f aca="false">P336-MIN(P336,MAX(0,G336-SUMPRODUCT(($M$264:$Q$264&lt;P$264)*M336:Q336)))</f>
        <v>0</v>
      </c>
      <c r="V336" s="15" t="n">
        <f aca="false">Q336-MIN(Q336,MAX(0,G336-SUMPRODUCT(($M$264:$Q$264&lt;Q$264)*M336:Q336)))</f>
        <v>0</v>
      </c>
      <c r="W336" s="15" t="n">
        <f aca="false">(R335*'1. Your Debts'!$C$5+S335*'1. Your Debts'!$C$6+T335*'1. Your Debts'!$C$7+U335*'1. Your Debts'!$C$8+V335*'1. Your Debts'!$C$9)/12</f>
        <v>0</v>
      </c>
      <c r="X336" s="15" t="n">
        <f aca="false">Y335+W336+D336-Y336</f>
        <v>0</v>
      </c>
      <c r="Y336" s="15" t="n">
        <f aca="false">SUM(R336:V336)</f>
        <v>0</v>
      </c>
    </row>
    <row r="337" customFormat="false" ht="15" hidden="false" customHeight="false" outlineLevel="0" collapsed="false">
      <c r="A337" s="10" t="n">
        <v>71</v>
      </c>
      <c r="B337" s="15" t="n">
        <f aca="false">F336</f>
        <v>0</v>
      </c>
      <c r="C337" s="15" t="n">
        <f aca="false">IF(A337=$D$262,MIN(B337,$B$262),0)</f>
        <v>0</v>
      </c>
      <c r="D337" s="15" t="n">
        <f aca="false">IF(A337=$D$262,$B$262-C337,0)</f>
        <v>0</v>
      </c>
      <c r="E337" s="15" t="n">
        <f aca="false">MIN($H$262,MAX(0,$F$262-(B337-C337)),$J$262)</f>
        <v>0</v>
      </c>
      <c r="F337" s="15" t="n">
        <f aca="false">B337-C337+E337</f>
        <v>0</v>
      </c>
      <c r="G337" s="15" t="n">
        <f aca="false">$J$262-E337</f>
        <v>250</v>
      </c>
      <c r="H337" s="15" t="n">
        <f aca="false">R336*(1+'1. Your Debts'!$C$5/12)+IF($L$262=1,D337,0)</f>
        <v>0</v>
      </c>
      <c r="I337" s="15" t="n">
        <f aca="false">S336*(1+'1. Your Debts'!$C$6/12)+IF($L$262=2,D337,0)</f>
        <v>0</v>
      </c>
      <c r="J337" s="15" t="n">
        <f aca="false">T336*(1+'1. Your Debts'!$C$7/12)+IF($L$262=3,D337,0)</f>
        <v>0</v>
      </c>
      <c r="K337" s="15" t="n">
        <f aca="false">U336*(1+'1. Your Debts'!$C$8/12)+IF($L$262=4,D337,0)</f>
        <v>0</v>
      </c>
      <c r="L337" s="15" t="n">
        <f aca="false">V336*(1+'1. Your Debts'!$C$9/12)+IF($L$262=5,D337,0)</f>
        <v>0</v>
      </c>
      <c r="M337" s="15" t="n">
        <f aca="false">MAX(0,H337-IF('1. Your Debts'!$F$5&gt;0,MIN('1. Your Debts'!$F$5,H337),MIN(MAX(H337*'1. Your Debts'!$D$5,'1. Your Debts'!$E$5),H337)))</f>
        <v>0</v>
      </c>
      <c r="N337" s="15" t="n">
        <f aca="false">MAX(0,I337-IF('1. Your Debts'!$F$6&gt;0,MIN('1. Your Debts'!$F$6,I337),MIN(MAX(I337*'1. Your Debts'!$D$6,'1. Your Debts'!$E$6),I337)))</f>
        <v>0</v>
      </c>
      <c r="O337" s="15" t="n">
        <f aca="false">MAX(0,J337-IF('1. Your Debts'!$F$7&gt;0,MIN('1. Your Debts'!$F$7,J337),MIN(MAX(J337*'1. Your Debts'!$D$7,'1. Your Debts'!$E$7),J337)))</f>
        <v>0</v>
      </c>
      <c r="P337" s="15" t="n">
        <f aca="false">MAX(0,K337-IF('1. Your Debts'!$F$8&gt;0,MIN('1. Your Debts'!$F$8,K337),MIN(MAX(K337*'1. Your Debts'!$D$8,'1. Your Debts'!$E$8),K337)))</f>
        <v>0</v>
      </c>
      <c r="Q337" s="15" t="n">
        <f aca="false">MAX(0,L337-IF('1. Your Debts'!$F$9&gt;0,MIN('1. Your Debts'!$F$9,L337),MIN(MAX(L337*'1. Your Debts'!$D$9,'1. Your Debts'!$E$9),L337)))</f>
        <v>0</v>
      </c>
      <c r="R337" s="15" t="n">
        <f aca="false">M337-MIN(M337,MAX(0,G337-SUMPRODUCT(($M$264:$Q$264&lt;M$264)*M337:Q337)))</f>
        <v>0</v>
      </c>
      <c r="S337" s="15" t="n">
        <f aca="false">N337-MIN(N337,MAX(0,G337-SUMPRODUCT(($M$264:$Q$264&lt;N$264)*M337:Q337)))</f>
        <v>0</v>
      </c>
      <c r="T337" s="15" t="n">
        <f aca="false">O337-MIN(O337,MAX(0,G337-SUMPRODUCT(($M$264:$Q$264&lt;O$264)*M337:Q337)))</f>
        <v>0</v>
      </c>
      <c r="U337" s="15" t="n">
        <f aca="false">P337-MIN(P337,MAX(0,G337-SUMPRODUCT(($M$264:$Q$264&lt;P$264)*M337:Q337)))</f>
        <v>0</v>
      </c>
      <c r="V337" s="15" t="n">
        <f aca="false">Q337-MIN(Q337,MAX(0,G337-SUMPRODUCT(($M$264:$Q$264&lt;Q$264)*M337:Q337)))</f>
        <v>0</v>
      </c>
      <c r="W337" s="15" t="n">
        <f aca="false">(R336*'1. Your Debts'!$C$5+S336*'1. Your Debts'!$C$6+T336*'1. Your Debts'!$C$7+U336*'1. Your Debts'!$C$8+V336*'1. Your Debts'!$C$9)/12</f>
        <v>0</v>
      </c>
      <c r="X337" s="15" t="n">
        <f aca="false">Y336+W337+D337-Y337</f>
        <v>0</v>
      </c>
      <c r="Y337" s="15" t="n">
        <f aca="false">SUM(R337:V337)</f>
        <v>0</v>
      </c>
    </row>
    <row r="338" customFormat="false" ht="15" hidden="false" customHeight="false" outlineLevel="0" collapsed="false">
      <c r="A338" s="10" t="n">
        <v>72</v>
      </c>
      <c r="B338" s="15" t="n">
        <f aca="false">F337</f>
        <v>0</v>
      </c>
      <c r="C338" s="15" t="n">
        <f aca="false">IF(A338=$D$262,MIN(B338,$B$262),0)</f>
        <v>0</v>
      </c>
      <c r="D338" s="15" t="n">
        <f aca="false">IF(A338=$D$262,$B$262-C338,0)</f>
        <v>0</v>
      </c>
      <c r="E338" s="15" t="n">
        <f aca="false">MIN($H$262,MAX(0,$F$262-(B338-C338)),$J$262)</f>
        <v>0</v>
      </c>
      <c r="F338" s="15" t="n">
        <f aca="false">B338-C338+E338</f>
        <v>0</v>
      </c>
      <c r="G338" s="15" t="n">
        <f aca="false">$J$262-E338</f>
        <v>250</v>
      </c>
      <c r="H338" s="15" t="n">
        <f aca="false">R337*(1+'1. Your Debts'!$C$5/12)+IF($L$262=1,D338,0)</f>
        <v>0</v>
      </c>
      <c r="I338" s="15" t="n">
        <f aca="false">S337*(1+'1. Your Debts'!$C$6/12)+IF($L$262=2,D338,0)</f>
        <v>0</v>
      </c>
      <c r="J338" s="15" t="n">
        <f aca="false">T337*(1+'1. Your Debts'!$C$7/12)+IF($L$262=3,D338,0)</f>
        <v>0</v>
      </c>
      <c r="K338" s="15" t="n">
        <f aca="false">U337*(1+'1. Your Debts'!$C$8/12)+IF($L$262=4,D338,0)</f>
        <v>0</v>
      </c>
      <c r="L338" s="15" t="n">
        <f aca="false">V337*(1+'1. Your Debts'!$C$9/12)+IF($L$262=5,D338,0)</f>
        <v>0</v>
      </c>
      <c r="M338" s="15" t="n">
        <f aca="false">MAX(0,H338-IF('1. Your Debts'!$F$5&gt;0,MIN('1. Your Debts'!$F$5,H338),MIN(MAX(H338*'1. Your Debts'!$D$5,'1. Your Debts'!$E$5),H338)))</f>
        <v>0</v>
      </c>
      <c r="N338" s="15" t="n">
        <f aca="false">MAX(0,I338-IF('1. Your Debts'!$F$6&gt;0,MIN('1. Your Debts'!$F$6,I338),MIN(MAX(I338*'1. Your Debts'!$D$6,'1. Your Debts'!$E$6),I338)))</f>
        <v>0</v>
      </c>
      <c r="O338" s="15" t="n">
        <f aca="false">MAX(0,J338-IF('1. Your Debts'!$F$7&gt;0,MIN('1. Your Debts'!$F$7,J338),MIN(MAX(J338*'1. Your Debts'!$D$7,'1. Your Debts'!$E$7),J338)))</f>
        <v>0</v>
      </c>
      <c r="P338" s="15" t="n">
        <f aca="false">MAX(0,K338-IF('1. Your Debts'!$F$8&gt;0,MIN('1. Your Debts'!$F$8,K338),MIN(MAX(K338*'1. Your Debts'!$D$8,'1. Your Debts'!$E$8),K338)))</f>
        <v>0</v>
      </c>
      <c r="Q338" s="15" t="n">
        <f aca="false">MAX(0,L338-IF('1. Your Debts'!$F$9&gt;0,MIN('1. Your Debts'!$F$9,L338),MIN(MAX(L338*'1. Your Debts'!$D$9,'1. Your Debts'!$E$9),L338)))</f>
        <v>0</v>
      </c>
      <c r="R338" s="15" t="n">
        <f aca="false">M338-MIN(M338,MAX(0,G338-SUMPRODUCT(($M$264:$Q$264&lt;M$264)*M338:Q338)))</f>
        <v>0</v>
      </c>
      <c r="S338" s="15" t="n">
        <f aca="false">N338-MIN(N338,MAX(0,G338-SUMPRODUCT(($M$264:$Q$264&lt;N$264)*M338:Q338)))</f>
        <v>0</v>
      </c>
      <c r="T338" s="15" t="n">
        <f aca="false">O338-MIN(O338,MAX(0,G338-SUMPRODUCT(($M$264:$Q$264&lt;O$264)*M338:Q338)))</f>
        <v>0</v>
      </c>
      <c r="U338" s="15" t="n">
        <f aca="false">P338-MIN(P338,MAX(0,G338-SUMPRODUCT(($M$264:$Q$264&lt;P$264)*M338:Q338)))</f>
        <v>0</v>
      </c>
      <c r="V338" s="15" t="n">
        <f aca="false">Q338-MIN(Q338,MAX(0,G338-SUMPRODUCT(($M$264:$Q$264&lt;Q$264)*M338:Q338)))</f>
        <v>0</v>
      </c>
      <c r="W338" s="15" t="n">
        <f aca="false">(R337*'1. Your Debts'!$C$5+S337*'1. Your Debts'!$C$6+T337*'1. Your Debts'!$C$7+U337*'1. Your Debts'!$C$8+V337*'1. Your Debts'!$C$9)/12</f>
        <v>0</v>
      </c>
      <c r="X338" s="15" t="n">
        <f aca="false">Y337+W338+D338-Y338</f>
        <v>0</v>
      </c>
      <c r="Y338" s="15" t="n">
        <f aca="false">SUM(R338:V338)</f>
        <v>0</v>
      </c>
    </row>
    <row r="339" customFormat="false" ht="15" hidden="false" customHeight="false" outlineLevel="0" collapsed="false">
      <c r="A339" s="10" t="n">
        <v>73</v>
      </c>
      <c r="B339" s="15" t="n">
        <f aca="false">F338</f>
        <v>0</v>
      </c>
      <c r="C339" s="15" t="n">
        <f aca="false">IF(A339=$D$262,MIN(B339,$B$262),0)</f>
        <v>0</v>
      </c>
      <c r="D339" s="15" t="n">
        <f aca="false">IF(A339=$D$262,$B$262-C339,0)</f>
        <v>0</v>
      </c>
      <c r="E339" s="15" t="n">
        <f aca="false">MIN($H$262,MAX(0,$F$262-(B339-C339)),$J$262)</f>
        <v>0</v>
      </c>
      <c r="F339" s="15" t="n">
        <f aca="false">B339-C339+E339</f>
        <v>0</v>
      </c>
      <c r="G339" s="15" t="n">
        <f aca="false">$J$262-E339</f>
        <v>250</v>
      </c>
      <c r="H339" s="15" t="n">
        <f aca="false">R338*(1+'1. Your Debts'!$C$5/12)+IF($L$262=1,D339,0)</f>
        <v>0</v>
      </c>
      <c r="I339" s="15" t="n">
        <f aca="false">S338*(1+'1. Your Debts'!$C$6/12)+IF($L$262=2,D339,0)</f>
        <v>0</v>
      </c>
      <c r="J339" s="15" t="n">
        <f aca="false">T338*(1+'1. Your Debts'!$C$7/12)+IF($L$262=3,D339,0)</f>
        <v>0</v>
      </c>
      <c r="K339" s="15" t="n">
        <f aca="false">U338*(1+'1. Your Debts'!$C$8/12)+IF($L$262=4,D339,0)</f>
        <v>0</v>
      </c>
      <c r="L339" s="15" t="n">
        <f aca="false">V338*(1+'1. Your Debts'!$C$9/12)+IF($L$262=5,D339,0)</f>
        <v>0</v>
      </c>
      <c r="M339" s="15" t="n">
        <f aca="false">MAX(0,H339-IF('1. Your Debts'!$F$5&gt;0,MIN('1. Your Debts'!$F$5,H339),MIN(MAX(H339*'1. Your Debts'!$D$5,'1. Your Debts'!$E$5),H339)))</f>
        <v>0</v>
      </c>
      <c r="N339" s="15" t="n">
        <f aca="false">MAX(0,I339-IF('1. Your Debts'!$F$6&gt;0,MIN('1. Your Debts'!$F$6,I339),MIN(MAX(I339*'1. Your Debts'!$D$6,'1. Your Debts'!$E$6),I339)))</f>
        <v>0</v>
      </c>
      <c r="O339" s="15" t="n">
        <f aca="false">MAX(0,J339-IF('1. Your Debts'!$F$7&gt;0,MIN('1. Your Debts'!$F$7,J339),MIN(MAX(J339*'1. Your Debts'!$D$7,'1. Your Debts'!$E$7),J339)))</f>
        <v>0</v>
      </c>
      <c r="P339" s="15" t="n">
        <f aca="false">MAX(0,K339-IF('1. Your Debts'!$F$8&gt;0,MIN('1. Your Debts'!$F$8,K339),MIN(MAX(K339*'1. Your Debts'!$D$8,'1. Your Debts'!$E$8),K339)))</f>
        <v>0</v>
      </c>
      <c r="Q339" s="15" t="n">
        <f aca="false">MAX(0,L339-IF('1. Your Debts'!$F$9&gt;0,MIN('1. Your Debts'!$F$9,L339),MIN(MAX(L339*'1. Your Debts'!$D$9,'1. Your Debts'!$E$9),L339)))</f>
        <v>0</v>
      </c>
      <c r="R339" s="15" t="n">
        <f aca="false">M339-MIN(M339,MAX(0,G339-SUMPRODUCT(($M$264:$Q$264&lt;M$264)*M339:Q339)))</f>
        <v>0</v>
      </c>
      <c r="S339" s="15" t="n">
        <f aca="false">N339-MIN(N339,MAX(0,G339-SUMPRODUCT(($M$264:$Q$264&lt;N$264)*M339:Q339)))</f>
        <v>0</v>
      </c>
      <c r="T339" s="15" t="n">
        <f aca="false">O339-MIN(O339,MAX(0,G339-SUMPRODUCT(($M$264:$Q$264&lt;O$264)*M339:Q339)))</f>
        <v>0</v>
      </c>
      <c r="U339" s="15" t="n">
        <f aca="false">P339-MIN(P339,MAX(0,G339-SUMPRODUCT(($M$264:$Q$264&lt;P$264)*M339:Q339)))</f>
        <v>0</v>
      </c>
      <c r="V339" s="15" t="n">
        <f aca="false">Q339-MIN(Q339,MAX(0,G339-SUMPRODUCT(($M$264:$Q$264&lt;Q$264)*M339:Q339)))</f>
        <v>0</v>
      </c>
      <c r="W339" s="15" t="n">
        <f aca="false">(R338*'1. Your Debts'!$C$5+S338*'1. Your Debts'!$C$6+T338*'1. Your Debts'!$C$7+U338*'1. Your Debts'!$C$8+V338*'1. Your Debts'!$C$9)/12</f>
        <v>0</v>
      </c>
      <c r="X339" s="15" t="n">
        <f aca="false">Y338+W339+D339-Y339</f>
        <v>0</v>
      </c>
      <c r="Y339" s="15" t="n">
        <f aca="false">SUM(R339:V339)</f>
        <v>0</v>
      </c>
    </row>
    <row r="340" customFormat="false" ht="15" hidden="false" customHeight="false" outlineLevel="0" collapsed="false">
      <c r="A340" s="10" t="n">
        <v>74</v>
      </c>
      <c r="B340" s="15" t="n">
        <f aca="false">F339</f>
        <v>0</v>
      </c>
      <c r="C340" s="15" t="n">
        <f aca="false">IF(A340=$D$262,MIN(B340,$B$262),0)</f>
        <v>0</v>
      </c>
      <c r="D340" s="15" t="n">
        <f aca="false">IF(A340=$D$262,$B$262-C340,0)</f>
        <v>0</v>
      </c>
      <c r="E340" s="15" t="n">
        <f aca="false">MIN($H$262,MAX(0,$F$262-(B340-C340)),$J$262)</f>
        <v>0</v>
      </c>
      <c r="F340" s="15" t="n">
        <f aca="false">B340-C340+E340</f>
        <v>0</v>
      </c>
      <c r="G340" s="15" t="n">
        <f aca="false">$J$262-E340</f>
        <v>250</v>
      </c>
      <c r="H340" s="15" t="n">
        <f aca="false">R339*(1+'1. Your Debts'!$C$5/12)+IF($L$262=1,D340,0)</f>
        <v>0</v>
      </c>
      <c r="I340" s="15" t="n">
        <f aca="false">S339*(1+'1. Your Debts'!$C$6/12)+IF($L$262=2,D340,0)</f>
        <v>0</v>
      </c>
      <c r="J340" s="15" t="n">
        <f aca="false">T339*(1+'1. Your Debts'!$C$7/12)+IF($L$262=3,D340,0)</f>
        <v>0</v>
      </c>
      <c r="K340" s="15" t="n">
        <f aca="false">U339*(1+'1. Your Debts'!$C$8/12)+IF($L$262=4,D340,0)</f>
        <v>0</v>
      </c>
      <c r="L340" s="15" t="n">
        <f aca="false">V339*(1+'1. Your Debts'!$C$9/12)+IF($L$262=5,D340,0)</f>
        <v>0</v>
      </c>
      <c r="M340" s="15" t="n">
        <f aca="false">MAX(0,H340-IF('1. Your Debts'!$F$5&gt;0,MIN('1. Your Debts'!$F$5,H340),MIN(MAX(H340*'1. Your Debts'!$D$5,'1. Your Debts'!$E$5),H340)))</f>
        <v>0</v>
      </c>
      <c r="N340" s="15" t="n">
        <f aca="false">MAX(0,I340-IF('1. Your Debts'!$F$6&gt;0,MIN('1. Your Debts'!$F$6,I340),MIN(MAX(I340*'1. Your Debts'!$D$6,'1. Your Debts'!$E$6),I340)))</f>
        <v>0</v>
      </c>
      <c r="O340" s="15" t="n">
        <f aca="false">MAX(0,J340-IF('1. Your Debts'!$F$7&gt;0,MIN('1. Your Debts'!$F$7,J340),MIN(MAX(J340*'1. Your Debts'!$D$7,'1. Your Debts'!$E$7),J340)))</f>
        <v>0</v>
      </c>
      <c r="P340" s="15" t="n">
        <f aca="false">MAX(0,K340-IF('1. Your Debts'!$F$8&gt;0,MIN('1. Your Debts'!$F$8,K340),MIN(MAX(K340*'1. Your Debts'!$D$8,'1. Your Debts'!$E$8),K340)))</f>
        <v>0</v>
      </c>
      <c r="Q340" s="15" t="n">
        <f aca="false">MAX(0,L340-IF('1. Your Debts'!$F$9&gt;0,MIN('1. Your Debts'!$F$9,L340),MIN(MAX(L340*'1. Your Debts'!$D$9,'1. Your Debts'!$E$9),L340)))</f>
        <v>0</v>
      </c>
      <c r="R340" s="15" t="n">
        <f aca="false">M340-MIN(M340,MAX(0,G340-SUMPRODUCT(($M$264:$Q$264&lt;M$264)*M340:Q340)))</f>
        <v>0</v>
      </c>
      <c r="S340" s="15" t="n">
        <f aca="false">N340-MIN(N340,MAX(0,G340-SUMPRODUCT(($M$264:$Q$264&lt;N$264)*M340:Q340)))</f>
        <v>0</v>
      </c>
      <c r="T340" s="15" t="n">
        <f aca="false">O340-MIN(O340,MAX(0,G340-SUMPRODUCT(($M$264:$Q$264&lt;O$264)*M340:Q340)))</f>
        <v>0</v>
      </c>
      <c r="U340" s="15" t="n">
        <f aca="false">P340-MIN(P340,MAX(0,G340-SUMPRODUCT(($M$264:$Q$264&lt;P$264)*M340:Q340)))</f>
        <v>0</v>
      </c>
      <c r="V340" s="15" t="n">
        <f aca="false">Q340-MIN(Q340,MAX(0,G340-SUMPRODUCT(($M$264:$Q$264&lt;Q$264)*M340:Q340)))</f>
        <v>0</v>
      </c>
      <c r="W340" s="15" t="n">
        <f aca="false">(R339*'1. Your Debts'!$C$5+S339*'1. Your Debts'!$C$6+T339*'1. Your Debts'!$C$7+U339*'1. Your Debts'!$C$8+V339*'1. Your Debts'!$C$9)/12</f>
        <v>0</v>
      </c>
      <c r="X340" s="15" t="n">
        <f aca="false">Y339+W340+D340-Y340</f>
        <v>0</v>
      </c>
      <c r="Y340" s="15" t="n">
        <f aca="false">SUM(R340:V340)</f>
        <v>0</v>
      </c>
    </row>
    <row r="341" customFormat="false" ht="15" hidden="false" customHeight="false" outlineLevel="0" collapsed="false">
      <c r="A341" s="10" t="n">
        <v>75</v>
      </c>
      <c r="B341" s="15" t="n">
        <f aca="false">F340</f>
        <v>0</v>
      </c>
      <c r="C341" s="15" t="n">
        <f aca="false">IF(A341=$D$262,MIN(B341,$B$262),0)</f>
        <v>0</v>
      </c>
      <c r="D341" s="15" t="n">
        <f aca="false">IF(A341=$D$262,$B$262-C341,0)</f>
        <v>0</v>
      </c>
      <c r="E341" s="15" t="n">
        <f aca="false">MIN($H$262,MAX(0,$F$262-(B341-C341)),$J$262)</f>
        <v>0</v>
      </c>
      <c r="F341" s="15" t="n">
        <f aca="false">B341-C341+E341</f>
        <v>0</v>
      </c>
      <c r="G341" s="15" t="n">
        <f aca="false">$J$262-E341</f>
        <v>250</v>
      </c>
      <c r="H341" s="15" t="n">
        <f aca="false">R340*(1+'1. Your Debts'!$C$5/12)+IF($L$262=1,D341,0)</f>
        <v>0</v>
      </c>
      <c r="I341" s="15" t="n">
        <f aca="false">S340*(1+'1. Your Debts'!$C$6/12)+IF($L$262=2,D341,0)</f>
        <v>0</v>
      </c>
      <c r="J341" s="15" t="n">
        <f aca="false">T340*(1+'1. Your Debts'!$C$7/12)+IF($L$262=3,D341,0)</f>
        <v>0</v>
      </c>
      <c r="K341" s="15" t="n">
        <f aca="false">U340*(1+'1. Your Debts'!$C$8/12)+IF($L$262=4,D341,0)</f>
        <v>0</v>
      </c>
      <c r="L341" s="15" t="n">
        <f aca="false">V340*(1+'1. Your Debts'!$C$9/12)+IF($L$262=5,D341,0)</f>
        <v>0</v>
      </c>
      <c r="M341" s="15" t="n">
        <f aca="false">MAX(0,H341-IF('1. Your Debts'!$F$5&gt;0,MIN('1. Your Debts'!$F$5,H341),MIN(MAX(H341*'1. Your Debts'!$D$5,'1. Your Debts'!$E$5),H341)))</f>
        <v>0</v>
      </c>
      <c r="N341" s="15" t="n">
        <f aca="false">MAX(0,I341-IF('1. Your Debts'!$F$6&gt;0,MIN('1. Your Debts'!$F$6,I341),MIN(MAX(I341*'1. Your Debts'!$D$6,'1. Your Debts'!$E$6),I341)))</f>
        <v>0</v>
      </c>
      <c r="O341" s="15" t="n">
        <f aca="false">MAX(0,J341-IF('1. Your Debts'!$F$7&gt;0,MIN('1. Your Debts'!$F$7,J341),MIN(MAX(J341*'1. Your Debts'!$D$7,'1. Your Debts'!$E$7),J341)))</f>
        <v>0</v>
      </c>
      <c r="P341" s="15" t="n">
        <f aca="false">MAX(0,K341-IF('1. Your Debts'!$F$8&gt;0,MIN('1. Your Debts'!$F$8,K341),MIN(MAX(K341*'1. Your Debts'!$D$8,'1. Your Debts'!$E$8),K341)))</f>
        <v>0</v>
      </c>
      <c r="Q341" s="15" t="n">
        <f aca="false">MAX(0,L341-IF('1. Your Debts'!$F$9&gt;0,MIN('1. Your Debts'!$F$9,L341),MIN(MAX(L341*'1. Your Debts'!$D$9,'1. Your Debts'!$E$9),L341)))</f>
        <v>0</v>
      </c>
      <c r="R341" s="15" t="n">
        <f aca="false">M341-MIN(M341,MAX(0,G341-SUMPRODUCT(($M$264:$Q$264&lt;M$264)*M341:Q341)))</f>
        <v>0</v>
      </c>
      <c r="S341" s="15" t="n">
        <f aca="false">N341-MIN(N341,MAX(0,G341-SUMPRODUCT(($M$264:$Q$264&lt;N$264)*M341:Q341)))</f>
        <v>0</v>
      </c>
      <c r="T341" s="15" t="n">
        <f aca="false">O341-MIN(O341,MAX(0,G341-SUMPRODUCT(($M$264:$Q$264&lt;O$264)*M341:Q341)))</f>
        <v>0</v>
      </c>
      <c r="U341" s="15" t="n">
        <f aca="false">P341-MIN(P341,MAX(0,G341-SUMPRODUCT(($M$264:$Q$264&lt;P$264)*M341:Q341)))</f>
        <v>0</v>
      </c>
      <c r="V341" s="15" t="n">
        <f aca="false">Q341-MIN(Q341,MAX(0,G341-SUMPRODUCT(($M$264:$Q$264&lt;Q$264)*M341:Q341)))</f>
        <v>0</v>
      </c>
      <c r="W341" s="15" t="n">
        <f aca="false">(R340*'1. Your Debts'!$C$5+S340*'1. Your Debts'!$C$6+T340*'1. Your Debts'!$C$7+U340*'1. Your Debts'!$C$8+V340*'1. Your Debts'!$C$9)/12</f>
        <v>0</v>
      </c>
      <c r="X341" s="15" t="n">
        <f aca="false">Y340+W341+D341-Y341</f>
        <v>0</v>
      </c>
      <c r="Y341" s="15" t="n">
        <f aca="false">SUM(R341:V341)</f>
        <v>0</v>
      </c>
    </row>
    <row r="342" customFormat="false" ht="15" hidden="false" customHeight="false" outlineLevel="0" collapsed="false">
      <c r="A342" s="10" t="n">
        <v>76</v>
      </c>
      <c r="B342" s="15" t="n">
        <f aca="false">F341</f>
        <v>0</v>
      </c>
      <c r="C342" s="15" t="n">
        <f aca="false">IF(A342=$D$262,MIN(B342,$B$262),0)</f>
        <v>0</v>
      </c>
      <c r="D342" s="15" t="n">
        <f aca="false">IF(A342=$D$262,$B$262-C342,0)</f>
        <v>0</v>
      </c>
      <c r="E342" s="15" t="n">
        <f aca="false">MIN($H$262,MAX(0,$F$262-(B342-C342)),$J$262)</f>
        <v>0</v>
      </c>
      <c r="F342" s="15" t="n">
        <f aca="false">B342-C342+E342</f>
        <v>0</v>
      </c>
      <c r="G342" s="15" t="n">
        <f aca="false">$J$262-E342</f>
        <v>250</v>
      </c>
      <c r="H342" s="15" t="n">
        <f aca="false">R341*(1+'1. Your Debts'!$C$5/12)+IF($L$262=1,D342,0)</f>
        <v>0</v>
      </c>
      <c r="I342" s="15" t="n">
        <f aca="false">S341*(1+'1. Your Debts'!$C$6/12)+IF($L$262=2,D342,0)</f>
        <v>0</v>
      </c>
      <c r="J342" s="15" t="n">
        <f aca="false">T341*(1+'1. Your Debts'!$C$7/12)+IF($L$262=3,D342,0)</f>
        <v>0</v>
      </c>
      <c r="K342" s="15" t="n">
        <f aca="false">U341*(1+'1. Your Debts'!$C$8/12)+IF($L$262=4,D342,0)</f>
        <v>0</v>
      </c>
      <c r="L342" s="15" t="n">
        <f aca="false">V341*(1+'1. Your Debts'!$C$9/12)+IF($L$262=5,D342,0)</f>
        <v>0</v>
      </c>
      <c r="M342" s="15" t="n">
        <f aca="false">MAX(0,H342-IF('1. Your Debts'!$F$5&gt;0,MIN('1. Your Debts'!$F$5,H342),MIN(MAX(H342*'1. Your Debts'!$D$5,'1. Your Debts'!$E$5),H342)))</f>
        <v>0</v>
      </c>
      <c r="N342" s="15" t="n">
        <f aca="false">MAX(0,I342-IF('1. Your Debts'!$F$6&gt;0,MIN('1. Your Debts'!$F$6,I342),MIN(MAX(I342*'1. Your Debts'!$D$6,'1. Your Debts'!$E$6),I342)))</f>
        <v>0</v>
      </c>
      <c r="O342" s="15" t="n">
        <f aca="false">MAX(0,J342-IF('1. Your Debts'!$F$7&gt;0,MIN('1. Your Debts'!$F$7,J342),MIN(MAX(J342*'1. Your Debts'!$D$7,'1. Your Debts'!$E$7),J342)))</f>
        <v>0</v>
      </c>
      <c r="P342" s="15" t="n">
        <f aca="false">MAX(0,K342-IF('1. Your Debts'!$F$8&gt;0,MIN('1. Your Debts'!$F$8,K342),MIN(MAX(K342*'1. Your Debts'!$D$8,'1. Your Debts'!$E$8),K342)))</f>
        <v>0</v>
      </c>
      <c r="Q342" s="15" t="n">
        <f aca="false">MAX(0,L342-IF('1. Your Debts'!$F$9&gt;0,MIN('1. Your Debts'!$F$9,L342),MIN(MAX(L342*'1. Your Debts'!$D$9,'1. Your Debts'!$E$9),L342)))</f>
        <v>0</v>
      </c>
      <c r="R342" s="15" t="n">
        <f aca="false">M342-MIN(M342,MAX(0,G342-SUMPRODUCT(($M$264:$Q$264&lt;M$264)*M342:Q342)))</f>
        <v>0</v>
      </c>
      <c r="S342" s="15" t="n">
        <f aca="false">N342-MIN(N342,MAX(0,G342-SUMPRODUCT(($M$264:$Q$264&lt;N$264)*M342:Q342)))</f>
        <v>0</v>
      </c>
      <c r="T342" s="15" t="n">
        <f aca="false">O342-MIN(O342,MAX(0,G342-SUMPRODUCT(($M$264:$Q$264&lt;O$264)*M342:Q342)))</f>
        <v>0</v>
      </c>
      <c r="U342" s="15" t="n">
        <f aca="false">P342-MIN(P342,MAX(0,G342-SUMPRODUCT(($M$264:$Q$264&lt;P$264)*M342:Q342)))</f>
        <v>0</v>
      </c>
      <c r="V342" s="15" t="n">
        <f aca="false">Q342-MIN(Q342,MAX(0,G342-SUMPRODUCT(($M$264:$Q$264&lt;Q$264)*M342:Q342)))</f>
        <v>0</v>
      </c>
      <c r="W342" s="15" t="n">
        <f aca="false">(R341*'1. Your Debts'!$C$5+S341*'1. Your Debts'!$C$6+T341*'1. Your Debts'!$C$7+U341*'1. Your Debts'!$C$8+V341*'1. Your Debts'!$C$9)/12</f>
        <v>0</v>
      </c>
      <c r="X342" s="15" t="n">
        <f aca="false">Y341+W342+D342-Y342</f>
        <v>0</v>
      </c>
      <c r="Y342" s="15" t="n">
        <f aca="false">SUM(R342:V342)</f>
        <v>0</v>
      </c>
    </row>
    <row r="343" customFormat="false" ht="15" hidden="false" customHeight="false" outlineLevel="0" collapsed="false">
      <c r="A343" s="10" t="n">
        <v>77</v>
      </c>
      <c r="B343" s="15" t="n">
        <f aca="false">F342</f>
        <v>0</v>
      </c>
      <c r="C343" s="15" t="n">
        <f aca="false">IF(A343=$D$262,MIN(B343,$B$262),0)</f>
        <v>0</v>
      </c>
      <c r="D343" s="15" t="n">
        <f aca="false">IF(A343=$D$262,$B$262-C343,0)</f>
        <v>0</v>
      </c>
      <c r="E343" s="15" t="n">
        <f aca="false">MIN($H$262,MAX(0,$F$262-(B343-C343)),$J$262)</f>
        <v>0</v>
      </c>
      <c r="F343" s="15" t="n">
        <f aca="false">B343-C343+E343</f>
        <v>0</v>
      </c>
      <c r="G343" s="15" t="n">
        <f aca="false">$J$262-E343</f>
        <v>250</v>
      </c>
      <c r="H343" s="15" t="n">
        <f aca="false">R342*(1+'1. Your Debts'!$C$5/12)+IF($L$262=1,D343,0)</f>
        <v>0</v>
      </c>
      <c r="I343" s="15" t="n">
        <f aca="false">S342*(1+'1. Your Debts'!$C$6/12)+IF($L$262=2,D343,0)</f>
        <v>0</v>
      </c>
      <c r="J343" s="15" t="n">
        <f aca="false">T342*(1+'1. Your Debts'!$C$7/12)+IF($L$262=3,D343,0)</f>
        <v>0</v>
      </c>
      <c r="K343" s="15" t="n">
        <f aca="false">U342*(1+'1. Your Debts'!$C$8/12)+IF($L$262=4,D343,0)</f>
        <v>0</v>
      </c>
      <c r="L343" s="15" t="n">
        <f aca="false">V342*(1+'1. Your Debts'!$C$9/12)+IF($L$262=5,D343,0)</f>
        <v>0</v>
      </c>
      <c r="M343" s="15" t="n">
        <f aca="false">MAX(0,H343-IF('1. Your Debts'!$F$5&gt;0,MIN('1. Your Debts'!$F$5,H343),MIN(MAX(H343*'1. Your Debts'!$D$5,'1. Your Debts'!$E$5),H343)))</f>
        <v>0</v>
      </c>
      <c r="N343" s="15" t="n">
        <f aca="false">MAX(0,I343-IF('1. Your Debts'!$F$6&gt;0,MIN('1. Your Debts'!$F$6,I343),MIN(MAX(I343*'1. Your Debts'!$D$6,'1. Your Debts'!$E$6),I343)))</f>
        <v>0</v>
      </c>
      <c r="O343" s="15" t="n">
        <f aca="false">MAX(0,J343-IF('1. Your Debts'!$F$7&gt;0,MIN('1. Your Debts'!$F$7,J343),MIN(MAX(J343*'1. Your Debts'!$D$7,'1. Your Debts'!$E$7),J343)))</f>
        <v>0</v>
      </c>
      <c r="P343" s="15" t="n">
        <f aca="false">MAX(0,K343-IF('1. Your Debts'!$F$8&gt;0,MIN('1. Your Debts'!$F$8,K343),MIN(MAX(K343*'1. Your Debts'!$D$8,'1. Your Debts'!$E$8),K343)))</f>
        <v>0</v>
      </c>
      <c r="Q343" s="15" t="n">
        <f aca="false">MAX(0,L343-IF('1. Your Debts'!$F$9&gt;0,MIN('1. Your Debts'!$F$9,L343),MIN(MAX(L343*'1. Your Debts'!$D$9,'1. Your Debts'!$E$9),L343)))</f>
        <v>0</v>
      </c>
      <c r="R343" s="15" t="n">
        <f aca="false">M343-MIN(M343,MAX(0,G343-SUMPRODUCT(($M$264:$Q$264&lt;M$264)*M343:Q343)))</f>
        <v>0</v>
      </c>
      <c r="S343" s="15" t="n">
        <f aca="false">N343-MIN(N343,MAX(0,G343-SUMPRODUCT(($M$264:$Q$264&lt;N$264)*M343:Q343)))</f>
        <v>0</v>
      </c>
      <c r="T343" s="15" t="n">
        <f aca="false">O343-MIN(O343,MAX(0,G343-SUMPRODUCT(($M$264:$Q$264&lt;O$264)*M343:Q343)))</f>
        <v>0</v>
      </c>
      <c r="U343" s="15" t="n">
        <f aca="false">P343-MIN(P343,MAX(0,G343-SUMPRODUCT(($M$264:$Q$264&lt;P$264)*M343:Q343)))</f>
        <v>0</v>
      </c>
      <c r="V343" s="15" t="n">
        <f aca="false">Q343-MIN(Q343,MAX(0,G343-SUMPRODUCT(($M$264:$Q$264&lt;Q$264)*M343:Q343)))</f>
        <v>0</v>
      </c>
      <c r="W343" s="15" t="n">
        <f aca="false">(R342*'1. Your Debts'!$C$5+S342*'1. Your Debts'!$C$6+T342*'1. Your Debts'!$C$7+U342*'1. Your Debts'!$C$8+V342*'1. Your Debts'!$C$9)/12</f>
        <v>0</v>
      </c>
      <c r="X343" s="15" t="n">
        <f aca="false">Y342+W343+D343-Y343</f>
        <v>0</v>
      </c>
      <c r="Y343" s="15" t="n">
        <f aca="false">SUM(R343:V343)</f>
        <v>0</v>
      </c>
    </row>
    <row r="344" customFormat="false" ht="15" hidden="false" customHeight="false" outlineLevel="0" collapsed="false">
      <c r="A344" s="10" t="n">
        <v>78</v>
      </c>
      <c r="B344" s="15" t="n">
        <f aca="false">F343</f>
        <v>0</v>
      </c>
      <c r="C344" s="15" t="n">
        <f aca="false">IF(A344=$D$262,MIN(B344,$B$262),0)</f>
        <v>0</v>
      </c>
      <c r="D344" s="15" t="n">
        <f aca="false">IF(A344=$D$262,$B$262-C344,0)</f>
        <v>0</v>
      </c>
      <c r="E344" s="15" t="n">
        <f aca="false">MIN($H$262,MAX(0,$F$262-(B344-C344)),$J$262)</f>
        <v>0</v>
      </c>
      <c r="F344" s="15" t="n">
        <f aca="false">B344-C344+E344</f>
        <v>0</v>
      </c>
      <c r="G344" s="15" t="n">
        <f aca="false">$J$262-E344</f>
        <v>250</v>
      </c>
      <c r="H344" s="15" t="n">
        <f aca="false">R343*(1+'1. Your Debts'!$C$5/12)+IF($L$262=1,D344,0)</f>
        <v>0</v>
      </c>
      <c r="I344" s="15" t="n">
        <f aca="false">S343*(1+'1. Your Debts'!$C$6/12)+IF($L$262=2,D344,0)</f>
        <v>0</v>
      </c>
      <c r="J344" s="15" t="n">
        <f aca="false">T343*(1+'1. Your Debts'!$C$7/12)+IF($L$262=3,D344,0)</f>
        <v>0</v>
      </c>
      <c r="K344" s="15" t="n">
        <f aca="false">U343*(1+'1. Your Debts'!$C$8/12)+IF($L$262=4,D344,0)</f>
        <v>0</v>
      </c>
      <c r="L344" s="15" t="n">
        <f aca="false">V343*(1+'1. Your Debts'!$C$9/12)+IF($L$262=5,D344,0)</f>
        <v>0</v>
      </c>
      <c r="M344" s="15" t="n">
        <f aca="false">MAX(0,H344-IF('1. Your Debts'!$F$5&gt;0,MIN('1. Your Debts'!$F$5,H344),MIN(MAX(H344*'1. Your Debts'!$D$5,'1. Your Debts'!$E$5),H344)))</f>
        <v>0</v>
      </c>
      <c r="N344" s="15" t="n">
        <f aca="false">MAX(0,I344-IF('1. Your Debts'!$F$6&gt;0,MIN('1. Your Debts'!$F$6,I344),MIN(MAX(I344*'1. Your Debts'!$D$6,'1. Your Debts'!$E$6),I344)))</f>
        <v>0</v>
      </c>
      <c r="O344" s="15" t="n">
        <f aca="false">MAX(0,J344-IF('1. Your Debts'!$F$7&gt;0,MIN('1. Your Debts'!$F$7,J344),MIN(MAX(J344*'1. Your Debts'!$D$7,'1. Your Debts'!$E$7),J344)))</f>
        <v>0</v>
      </c>
      <c r="P344" s="15" t="n">
        <f aca="false">MAX(0,K344-IF('1. Your Debts'!$F$8&gt;0,MIN('1. Your Debts'!$F$8,K344),MIN(MAX(K344*'1. Your Debts'!$D$8,'1. Your Debts'!$E$8),K344)))</f>
        <v>0</v>
      </c>
      <c r="Q344" s="15" t="n">
        <f aca="false">MAX(0,L344-IF('1. Your Debts'!$F$9&gt;0,MIN('1. Your Debts'!$F$9,L344),MIN(MAX(L344*'1. Your Debts'!$D$9,'1. Your Debts'!$E$9),L344)))</f>
        <v>0</v>
      </c>
      <c r="R344" s="15" t="n">
        <f aca="false">M344-MIN(M344,MAX(0,G344-SUMPRODUCT(($M$264:$Q$264&lt;M$264)*M344:Q344)))</f>
        <v>0</v>
      </c>
      <c r="S344" s="15" t="n">
        <f aca="false">N344-MIN(N344,MAX(0,G344-SUMPRODUCT(($M$264:$Q$264&lt;N$264)*M344:Q344)))</f>
        <v>0</v>
      </c>
      <c r="T344" s="15" t="n">
        <f aca="false">O344-MIN(O344,MAX(0,G344-SUMPRODUCT(($M$264:$Q$264&lt;O$264)*M344:Q344)))</f>
        <v>0</v>
      </c>
      <c r="U344" s="15" t="n">
        <f aca="false">P344-MIN(P344,MAX(0,G344-SUMPRODUCT(($M$264:$Q$264&lt;P$264)*M344:Q344)))</f>
        <v>0</v>
      </c>
      <c r="V344" s="15" t="n">
        <f aca="false">Q344-MIN(Q344,MAX(0,G344-SUMPRODUCT(($M$264:$Q$264&lt;Q$264)*M344:Q344)))</f>
        <v>0</v>
      </c>
      <c r="W344" s="15" t="n">
        <f aca="false">(R343*'1. Your Debts'!$C$5+S343*'1. Your Debts'!$C$6+T343*'1. Your Debts'!$C$7+U343*'1. Your Debts'!$C$8+V343*'1. Your Debts'!$C$9)/12</f>
        <v>0</v>
      </c>
      <c r="X344" s="15" t="n">
        <f aca="false">Y343+W344+D344-Y344</f>
        <v>0</v>
      </c>
      <c r="Y344" s="15" t="n">
        <f aca="false">SUM(R344:V344)</f>
        <v>0</v>
      </c>
    </row>
    <row r="345" customFormat="false" ht="15" hidden="false" customHeight="false" outlineLevel="0" collapsed="false">
      <c r="A345" s="10" t="n">
        <v>79</v>
      </c>
      <c r="B345" s="15" t="n">
        <f aca="false">F344</f>
        <v>0</v>
      </c>
      <c r="C345" s="15" t="n">
        <f aca="false">IF(A345=$D$262,MIN(B345,$B$262),0)</f>
        <v>0</v>
      </c>
      <c r="D345" s="15" t="n">
        <f aca="false">IF(A345=$D$262,$B$262-C345,0)</f>
        <v>0</v>
      </c>
      <c r="E345" s="15" t="n">
        <f aca="false">MIN($H$262,MAX(0,$F$262-(B345-C345)),$J$262)</f>
        <v>0</v>
      </c>
      <c r="F345" s="15" t="n">
        <f aca="false">B345-C345+E345</f>
        <v>0</v>
      </c>
      <c r="G345" s="15" t="n">
        <f aca="false">$J$262-E345</f>
        <v>250</v>
      </c>
      <c r="H345" s="15" t="n">
        <f aca="false">R344*(1+'1. Your Debts'!$C$5/12)+IF($L$262=1,D345,0)</f>
        <v>0</v>
      </c>
      <c r="I345" s="15" t="n">
        <f aca="false">S344*(1+'1. Your Debts'!$C$6/12)+IF($L$262=2,D345,0)</f>
        <v>0</v>
      </c>
      <c r="J345" s="15" t="n">
        <f aca="false">T344*(1+'1. Your Debts'!$C$7/12)+IF($L$262=3,D345,0)</f>
        <v>0</v>
      </c>
      <c r="K345" s="15" t="n">
        <f aca="false">U344*(1+'1. Your Debts'!$C$8/12)+IF($L$262=4,D345,0)</f>
        <v>0</v>
      </c>
      <c r="L345" s="15" t="n">
        <f aca="false">V344*(1+'1. Your Debts'!$C$9/12)+IF($L$262=5,D345,0)</f>
        <v>0</v>
      </c>
      <c r="M345" s="15" t="n">
        <f aca="false">MAX(0,H345-IF('1. Your Debts'!$F$5&gt;0,MIN('1. Your Debts'!$F$5,H345),MIN(MAX(H345*'1. Your Debts'!$D$5,'1. Your Debts'!$E$5),H345)))</f>
        <v>0</v>
      </c>
      <c r="N345" s="15" t="n">
        <f aca="false">MAX(0,I345-IF('1. Your Debts'!$F$6&gt;0,MIN('1. Your Debts'!$F$6,I345),MIN(MAX(I345*'1. Your Debts'!$D$6,'1. Your Debts'!$E$6),I345)))</f>
        <v>0</v>
      </c>
      <c r="O345" s="15" t="n">
        <f aca="false">MAX(0,J345-IF('1. Your Debts'!$F$7&gt;0,MIN('1. Your Debts'!$F$7,J345),MIN(MAX(J345*'1. Your Debts'!$D$7,'1. Your Debts'!$E$7),J345)))</f>
        <v>0</v>
      </c>
      <c r="P345" s="15" t="n">
        <f aca="false">MAX(0,K345-IF('1. Your Debts'!$F$8&gt;0,MIN('1. Your Debts'!$F$8,K345),MIN(MAX(K345*'1. Your Debts'!$D$8,'1. Your Debts'!$E$8),K345)))</f>
        <v>0</v>
      </c>
      <c r="Q345" s="15" t="n">
        <f aca="false">MAX(0,L345-IF('1. Your Debts'!$F$9&gt;0,MIN('1. Your Debts'!$F$9,L345),MIN(MAX(L345*'1. Your Debts'!$D$9,'1. Your Debts'!$E$9),L345)))</f>
        <v>0</v>
      </c>
      <c r="R345" s="15" t="n">
        <f aca="false">M345-MIN(M345,MAX(0,G345-SUMPRODUCT(($M$264:$Q$264&lt;M$264)*M345:Q345)))</f>
        <v>0</v>
      </c>
      <c r="S345" s="15" t="n">
        <f aca="false">N345-MIN(N345,MAX(0,G345-SUMPRODUCT(($M$264:$Q$264&lt;N$264)*M345:Q345)))</f>
        <v>0</v>
      </c>
      <c r="T345" s="15" t="n">
        <f aca="false">O345-MIN(O345,MAX(0,G345-SUMPRODUCT(($M$264:$Q$264&lt;O$264)*M345:Q345)))</f>
        <v>0</v>
      </c>
      <c r="U345" s="15" t="n">
        <f aca="false">P345-MIN(P345,MAX(0,G345-SUMPRODUCT(($M$264:$Q$264&lt;P$264)*M345:Q345)))</f>
        <v>0</v>
      </c>
      <c r="V345" s="15" t="n">
        <f aca="false">Q345-MIN(Q345,MAX(0,G345-SUMPRODUCT(($M$264:$Q$264&lt;Q$264)*M345:Q345)))</f>
        <v>0</v>
      </c>
      <c r="W345" s="15" t="n">
        <f aca="false">(R344*'1. Your Debts'!$C$5+S344*'1. Your Debts'!$C$6+T344*'1. Your Debts'!$C$7+U344*'1. Your Debts'!$C$8+V344*'1. Your Debts'!$C$9)/12</f>
        <v>0</v>
      </c>
      <c r="X345" s="15" t="n">
        <f aca="false">Y344+W345+D345-Y345</f>
        <v>0</v>
      </c>
      <c r="Y345" s="15" t="n">
        <f aca="false">SUM(R345:V345)</f>
        <v>0</v>
      </c>
    </row>
    <row r="346" customFormat="false" ht="15" hidden="false" customHeight="false" outlineLevel="0" collapsed="false">
      <c r="A346" s="10" t="n">
        <v>80</v>
      </c>
      <c r="B346" s="15" t="n">
        <f aca="false">F345</f>
        <v>0</v>
      </c>
      <c r="C346" s="15" t="n">
        <f aca="false">IF(A346=$D$262,MIN(B346,$B$262),0)</f>
        <v>0</v>
      </c>
      <c r="D346" s="15" t="n">
        <f aca="false">IF(A346=$D$262,$B$262-C346,0)</f>
        <v>0</v>
      </c>
      <c r="E346" s="15" t="n">
        <f aca="false">MIN($H$262,MAX(0,$F$262-(B346-C346)),$J$262)</f>
        <v>0</v>
      </c>
      <c r="F346" s="15" t="n">
        <f aca="false">B346-C346+E346</f>
        <v>0</v>
      </c>
      <c r="G346" s="15" t="n">
        <f aca="false">$J$262-E346</f>
        <v>250</v>
      </c>
      <c r="H346" s="15" t="n">
        <f aca="false">R345*(1+'1. Your Debts'!$C$5/12)+IF($L$262=1,D346,0)</f>
        <v>0</v>
      </c>
      <c r="I346" s="15" t="n">
        <f aca="false">S345*(1+'1. Your Debts'!$C$6/12)+IF($L$262=2,D346,0)</f>
        <v>0</v>
      </c>
      <c r="J346" s="15" t="n">
        <f aca="false">T345*(1+'1. Your Debts'!$C$7/12)+IF($L$262=3,D346,0)</f>
        <v>0</v>
      </c>
      <c r="K346" s="15" t="n">
        <f aca="false">U345*(1+'1. Your Debts'!$C$8/12)+IF($L$262=4,D346,0)</f>
        <v>0</v>
      </c>
      <c r="L346" s="15" t="n">
        <f aca="false">V345*(1+'1. Your Debts'!$C$9/12)+IF($L$262=5,D346,0)</f>
        <v>0</v>
      </c>
      <c r="M346" s="15" t="n">
        <f aca="false">MAX(0,H346-IF('1. Your Debts'!$F$5&gt;0,MIN('1. Your Debts'!$F$5,H346),MIN(MAX(H346*'1. Your Debts'!$D$5,'1. Your Debts'!$E$5),H346)))</f>
        <v>0</v>
      </c>
      <c r="N346" s="15" t="n">
        <f aca="false">MAX(0,I346-IF('1. Your Debts'!$F$6&gt;0,MIN('1. Your Debts'!$F$6,I346),MIN(MAX(I346*'1. Your Debts'!$D$6,'1. Your Debts'!$E$6),I346)))</f>
        <v>0</v>
      </c>
      <c r="O346" s="15" t="n">
        <f aca="false">MAX(0,J346-IF('1. Your Debts'!$F$7&gt;0,MIN('1. Your Debts'!$F$7,J346),MIN(MAX(J346*'1. Your Debts'!$D$7,'1. Your Debts'!$E$7),J346)))</f>
        <v>0</v>
      </c>
      <c r="P346" s="15" t="n">
        <f aca="false">MAX(0,K346-IF('1. Your Debts'!$F$8&gt;0,MIN('1. Your Debts'!$F$8,K346),MIN(MAX(K346*'1. Your Debts'!$D$8,'1. Your Debts'!$E$8),K346)))</f>
        <v>0</v>
      </c>
      <c r="Q346" s="15" t="n">
        <f aca="false">MAX(0,L346-IF('1. Your Debts'!$F$9&gt;0,MIN('1. Your Debts'!$F$9,L346),MIN(MAX(L346*'1. Your Debts'!$D$9,'1. Your Debts'!$E$9),L346)))</f>
        <v>0</v>
      </c>
      <c r="R346" s="15" t="n">
        <f aca="false">M346-MIN(M346,MAX(0,G346-SUMPRODUCT(($M$264:$Q$264&lt;M$264)*M346:Q346)))</f>
        <v>0</v>
      </c>
      <c r="S346" s="15" t="n">
        <f aca="false">N346-MIN(N346,MAX(0,G346-SUMPRODUCT(($M$264:$Q$264&lt;N$264)*M346:Q346)))</f>
        <v>0</v>
      </c>
      <c r="T346" s="15" t="n">
        <f aca="false">O346-MIN(O346,MAX(0,G346-SUMPRODUCT(($M$264:$Q$264&lt;O$264)*M346:Q346)))</f>
        <v>0</v>
      </c>
      <c r="U346" s="15" t="n">
        <f aca="false">P346-MIN(P346,MAX(0,G346-SUMPRODUCT(($M$264:$Q$264&lt;P$264)*M346:Q346)))</f>
        <v>0</v>
      </c>
      <c r="V346" s="15" t="n">
        <f aca="false">Q346-MIN(Q346,MAX(0,G346-SUMPRODUCT(($M$264:$Q$264&lt;Q$264)*M346:Q346)))</f>
        <v>0</v>
      </c>
      <c r="W346" s="15" t="n">
        <f aca="false">(R345*'1. Your Debts'!$C$5+S345*'1. Your Debts'!$C$6+T345*'1. Your Debts'!$C$7+U345*'1. Your Debts'!$C$8+V345*'1. Your Debts'!$C$9)/12</f>
        <v>0</v>
      </c>
      <c r="X346" s="15" t="n">
        <f aca="false">Y345+W346+D346-Y346</f>
        <v>0</v>
      </c>
      <c r="Y346" s="15" t="n">
        <f aca="false">SUM(R346:V346)</f>
        <v>0</v>
      </c>
    </row>
    <row r="347" customFormat="false" ht="15" hidden="false" customHeight="false" outlineLevel="0" collapsed="false">
      <c r="A347" s="10" t="n">
        <v>81</v>
      </c>
      <c r="B347" s="15" t="n">
        <f aca="false">F346</f>
        <v>0</v>
      </c>
      <c r="C347" s="15" t="n">
        <f aca="false">IF(A347=$D$262,MIN(B347,$B$262),0)</f>
        <v>0</v>
      </c>
      <c r="D347" s="15" t="n">
        <f aca="false">IF(A347=$D$262,$B$262-C347,0)</f>
        <v>0</v>
      </c>
      <c r="E347" s="15" t="n">
        <f aca="false">MIN($H$262,MAX(0,$F$262-(B347-C347)),$J$262)</f>
        <v>0</v>
      </c>
      <c r="F347" s="15" t="n">
        <f aca="false">B347-C347+E347</f>
        <v>0</v>
      </c>
      <c r="G347" s="15" t="n">
        <f aca="false">$J$262-E347</f>
        <v>250</v>
      </c>
      <c r="H347" s="15" t="n">
        <f aca="false">R346*(1+'1. Your Debts'!$C$5/12)+IF($L$262=1,D347,0)</f>
        <v>0</v>
      </c>
      <c r="I347" s="15" t="n">
        <f aca="false">S346*(1+'1. Your Debts'!$C$6/12)+IF($L$262=2,D347,0)</f>
        <v>0</v>
      </c>
      <c r="J347" s="15" t="n">
        <f aca="false">T346*(1+'1. Your Debts'!$C$7/12)+IF($L$262=3,D347,0)</f>
        <v>0</v>
      </c>
      <c r="K347" s="15" t="n">
        <f aca="false">U346*(1+'1. Your Debts'!$C$8/12)+IF($L$262=4,D347,0)</f>
        <v>0</v>
      </c>
      <c r="L347" s="15" t="n">
        <f aca="false">V346*(1+'1. Your Debts'!$C$9/12)+IF($L$262=5,D347,0)</f>
        <v>0</v>
      </c>
      <c r="M347" s="15" t="n">
        <f aca="false">MAX(0,H347-IF('1. Your Debts'!$F$5&gt;0,MIN('1. Your Debts'!$F$5,H347),MIN(MAX(H347*'1. Your Debts'!$D$5,'1. Your Debts'!$E$5),H347)))</f>
        <v>0</v>
      </c>
      <c r="N347" s="15" t="n">
        <f aca="false">MAX(0,I347-IF('1. Your Debts'!$F$6&gt;0,MIN('1. Your Debts'!$F$6,I347),MIN(MAX(I347*'1. Your Debts'!$D$6,'1. Your Debts'!$E$6),I347)))</f>
        <v>0</v>
      </c>
      <c r="O347" s="15" t="n">
        <f aca="false">MAX(0,J347-IF('1. Your Debts'!$F$7&gt;0,MIN('1. Your Debts'!$F$7,J347),MIN(MAX(J347*'1. Your Debts'!$D$7,'1. Your Debts'!$E$7),J347)))</f>
        <v>0</v>
      </c>
      <c r="P347" s="15" t="n">
        <f aca="false">MAX(0,K347-IF('1. Your Debts'!$F$8&gt;0,MIN('1. Your Debts'!$F$8,K347),MIN(MAX(K347*'1. Your Debts'!$D$8,'1. Your Debts'!$E$8),K347)))</f>
        <v>0</v>
      </c>
      <c r="Q347" s="15" t="n">
        <f aca="false">MAX(0,L347-IF('1. Your Debts'!$F$9&gt;0,MIN('1. Your Debts'!$F$9,L347),MIN(MAX(L347*'1. Your Debts'!$D$9,'1. Your Debts'!$E$9),L347)))</f>
        <v>0</v>
      </c>
      <c r="R347" s="15" t="n">
        <f aca="false">M347-MIN(M347,MAX(0,G347-SUMPRODUCT(($M$264:$Q$264&lt;M$264)*M347:Q347)))</f>
        <v>0</v>
      </c>
      <c r="S347" s="15" t="n">
        <f aca="false">N347-MIN(N347,MAX(0,G347-SUMPRODUCT(($M$264:$Q$264&lt;N$264)*M347:Q347)))</f>
        <v>0</v>
      </c>
      <c r="T347" s="15" t="n">
        <f aca="false">O347-MIN(O347,MAX(0,G347-SUMPRODUCT(($M$264:$Q$264&lt;O$264)*M347:Q347)))</f>
        <v>0</v>
      </c>
      <c r="U347" s="15" t="n">
        <f aca="false">P347-MIN(P347,MAX(0,G347-SUMPRODUCT(($M$264:$Q$264&lt;P$264)*M347:Q347)))</f>
        <v>0</v>
      </c>
      <c r="V347" s="15" t="n">
        <f aca="false">Q347-MIN(Q347,MAX(0,G347-SUMPRODUCT(($M$264:$Q$264&lt;Q$264)*M347:Q347)))</f>
        <v>0</v>
      </c>
      <c r="W347" s="15" t="n">
        <f aca="false">(R346*'1. Your Debts'!$C$5+S346*'1. Your Debts'!$C$6+T346*'1. Your Debts'!$C$7+U346*'1. Your Debts'!$C$8+V346*'1. Your Debts'!$C$9)/12</f>
        <v>0</v>
      </c>
      <c r="X347" s="15" t="n">
        <f aca="false">Y346+W347+D347-Y347</f>
        <v>0</v>
      </c>
      <c r="Y347" s="15" t="n">
        <f aca="false">SUM(R347:V347)</f>
        <v>0</v>
      </c>
    </row>
    <row r="348" customFormat="false" ht="15" hidden="false" customHeight="false" outlineLevel="0" collapsed="false">
      <c r="A348" s="10" t="n">
        <v>82</v>
      </c>
      <c r="B348" s="15" t="n">
        <f aca="false">F347</f>
        <v>0</v>
      </c>
      <c r="C348" s="15" t="n">
        <f aca="false">IF(A348=$D$262,MIN(B348,$B$262),0)</f>
        <v>0</v>
      </c>
      <c r="D348" s="15" t="n">
        <f aca="false">IF(A348=$D$262,$B$262-C348,0)</f>
        <v>0</v>
      </c>
      <c r="E348" s="15" t="n">
        <f aca="false">MIN($H$262,MAX(0,$F$262-(B348-C348)),$J$262)</f>
        <v>0</v>
      </c>
      <c r="F348" s="15" t="n">
        <f aca="false">B348-C348+E348</f>
        <v>0</v>
      </c>
      <c r="G348" s="15" t="n">
        <f aca="false">$J$262-E348</f>
        <v>250</v>
      </c>
      <c r="H348" s="15" t="n">
        <f aca="false">R347*(1+'1. Your Debts'!$C$5/12)+IF($L$262=1,D348,0)</f>
        <v>0</v>
      </c>
      <c r="I348" s="15" t="n">
        <f aca="false">S347*(1+'1. Your Debts'!$C$6/12)+IF($L$262=2,D348,0)</f>
        <v>0</v>
      </c>
      <c r="J348" s="15" t="n">
        <f aca="false">T347*(1+'1. Your Debts'!$C$7/12)+IF($L$262=3,D348,0)</f>
        <v>0</v>
      </c>
      <c r="K348" s="15" t="n">
        <f aca="false">U347*(1+'1. Your Debts'!$C$8/12)+IF($L$262=4,D348,0)</f>
        <v>0</v>
      </c>
      <c r="L348" s="15" t="n">
        <f aca="false">V347*(1+'1. Your Debts'!$C$9/12)+IF($L$262=5,D348,0)</f>
        <v>0</v>
      </c>
      <c r="M348" s="15" t="n">
        <f aca="false">MAX(0,H348-IF('1. Your Debts'!$F$5&gt;0,MIN('1. Your Debts'!$F$5,H348),MIN(MAX(H348*'1. Your Debts'!$D$5,'1. Your Debts'!$E$5),H348)))</f>
        <v>0</v>
      </c>
      <c r="N348" s="15" t="n">
        <f aca="false">MAX(0,I348-IF('1. Your Debts'!$F$6&gt;0,MIN('1. Your Debts'!$F$6,I348),MIN(MAX(I348*'1. Your Debts'!$D$6,'1. Your Debts'!$E$6),I348)))</f>
        <v>0</v>
      </c>
      <c r="O348" s="15" t="n">
        <f aca="false">MAX(0,J348-IF('1. Your Debts'!$F$7&gt;0,MIN('1. Your Debts'!$F$7,J348),MIN(MAX(J348*'1. Your Debts'!$D$7,'1. Your Debts'!$E$7),J348)))</f>
        <v>0</v>
      </c>
      <c r="P348" s="15" t="n">
        <f aca="false">MAX(0,K348-IF('1. Your Debts'!$F$8&gt;0,MIN('1. Your Debts'!$F$8,K348),MIN(MAX(K348*'1. Your Debts'!$D$8,'1. Your Debts'!$E$8),K348)))</f>
        <v>0</v>
      </c>
      <c r="Q348" s="15" t="n">
        <f aca="false">MAX(0,L348-IF('1. Your Debts'!$F$9&gt;0,MIN('1. Your Debts'!$F$9,L348),MIN(MAX(L348*'1. Your Debts'!$D$9,'1. Your Debts'!$E$9),L348)))</f>
        <v>0</v>
      </c>
      <c r="R348" s="15" t="n">
        <f aca="false">M348-MIN(M348,MAX(0,G348-SUMPRODUCT(($M$264:$Q$264&lt;M$264)*M348:Q348)))</f>
        <v>0</v>
      </c>
      <c r="S348" s="15" t="n">
        <f aca="false">N348-MIN(N348,MAX(0,G348-SUMPRODUCT(($M$264:$Q$264&lt;N$264)*M348:Q348)))</f>
        <v>0</v>
      </c>
      <c r="T348" s="15" t="n">
        <f aca="false">O348-MIN(O348,MAX(0,G348-SUMPRODUCT(($M$264:$Q$264&lt;O$264)*M348:Q348)))</f>
        <v>0</v>
      </c>
      <c r="U348" s="15" t="n">
        <f aca="false">P348-MIN(P348,MAX(0,G348-SUMPRODUCT(($M$264:$Q$264&lt;P$264)*M348:Q348)))</f>
        <v>0</v>
      </c>
      <c r="V348" s="15" t="n">
        <f aca="false">Q348-MIN(Q348,MAX(0,G348-SUMPRODUCT(($M$264:$Q$264&lt;Q$264)*M348:Q348)))</f>
        <v>0</v>
      </c>
      <c r="W348" s="15" t="n">
        <f aca="false">(R347*'1. Your Debts'!$C$5+S347*'1. Your Debts'!$C$6+T347*'1. Your Debts'!$C$7+U347*'1. Your Debts'!$C$8+V347*'1. Your Debts'!$C$9)/12</f>
        <v>0</v>
      </c>
      <c r="X348" s="15" t="n">
        <f aca="false">Y347+W348+D348-Y348</f>
        <v>0</v>
      </c>
      <c r="Y348" s="15" t="n">
        <f aca="false">SUM(R348:V348)</f>
        <v>0</v>
      </c>
    </row>
    <row r="349" customFormat="false" ht="15" hidden="false" customHeight="false" outlineLevel="0" collapsed="false">
      <c r="A349" s="10" t="n">
        <v>83</v>
      </c>
      <c r="B349" s="15" t="n">
        <f aca="false">F348</f>
        <v>0</v>
      </c>
      <c r="C349" s="15" t="n">
        <f aca="false">IF(A349=$D$262,MIN(B349,$B$262),0)</f>
        <v>0</v>
      </c>
      <c r="D349" s="15" t="n">
        <f aca="false">IF(A349=$D$262,$B$262-C349,0)</f>
        <v>0</v>
      </c>
      <c r="E349" s="15" t="n">
        <f aca="false">MIN($H$262,MAX(0,$F$262-(B349-C349)),$J$262)</f>
        <v>0</v>
      </c>
      <c r="F349" s="15" t="n">
        <f aca="false">B349-C349+E349</f>
        <v>0</v>
      </c>
      <c r="G349" s="15" t="n">
        <f aca="false">$J$262-E349</f>
        <v>250</v>
      </c>
      <c r="H349" s="15" t="n">
        <f aca="false">R348*(1+'1. Your Debts'!$C$5/12)+IF($L$262=1,D349,0)</f>
        <v>0</v>
      </c>
      <c r="I349" s="15" t="n">
        <f aca="false">S348*(1+'1. Your Debts'!$C$6/12)+IF($L$262=2,D349,0)</f>
        <v>0</v>
      </c>
      <c r="J349" s="15" t="n">
        <f aca="false">T348*(1+'1. Your Debts'!$C$7/12)+IF($L$262=3,D349,0)</f>
        <v>0</v>
      </c>
      <c r="K349" s="15" t="n">
        <f aca="false">U348*(1+'1. Your Debts'!$C$8/12)+IF($L$262=4,D349,0)</f>
        <v>0</v>
      </c>
      <c r="L349" s="15" t="n">
        <f aca="false">V348*(1+'1. Your Debts'!$C$9/12)+IF($L$262=5,D349,0)</f>
        <v>0</v>
      </c>
      <c r="M349" s="15" t="n">
        <f aca="false">MAX(0,H349-IF('1. Your Debts'!$F$5&gt;0,MIN('1. Your Debts'!$F$5,H349),MIN(MAX(H349*'1. Your Debts'!$D$5,'1. Your Debts'!$E$5),H349)))</f>
        <v>0</v>
      </c>
      <c r="N349" s="15" t="n">
        <f aca="false">MAX(0,I349-IF('1. Your Debts'!$F$6&gt;0,MIN('1. Your Debts'!$F$6,I349),MIN(MAX(I349*'1. Your Debts'!$D$6,'1. Your Debts'!$E$6),I349)))</f>
        <v>0</v>
      </c>
      <c r="O349" s="15" t="n">
        <f aca="false">MAX(0,J349-IF('1. Your Debts'!$F$7&gt;0,MIN('1. Your Debts'!$F$7,J349),MIN(MAX(J349*'1. Your Debts'!$D$7,'1. Your Debts'!$E$7),J349)))</f>
        <v>0</v>
      </c>
      <c r="P349" s="15" t="n">
        <f aca="false">MAX(0,K349-IF('1. Your Debts'!$F$8&gt;0,MIN('1. Your Debts'!$F$8,K349),MIN(MAX(K349*'1. Your Debts'!$D$8,'1. Your Debts'!$E$8),K349)))</f>
        <v>0</v>
      </c>
      <c r="Q349" s="15" t="n">
        <f aca="false">MAX(0,L349-IF('1. Your Debts'!$F$9&gt;0,MIN('1. Your Debts'!$F$9,L349),MIN(MAX(L349*'1. Your Debts'!$D$9,'1. Your Debts'!$E$9),L349)))</f>
        <v>0</v>
      </c>
      <c r="R349" s="15" t="n">
        <f aca="false">M349-MIN(M349,MAX(0,G349-SUMPRODUCT(($M$264:$Q$264&lt;M$264)*M349:Q349)))</f>
        <v>0</v>
      </c>
      <c r="S349" s="15" t="n">
        <f aca="false">N349-MIN(N349,MAX(0,G349-SUMPRODUCT(($M$264:$Q$264&lt;N$264)*M349:Q349)))</f>
        <v>0</v>
      </c>
      <c r="T349" s="15" t="n">
        <f aca="false">O349-MIN(O349,MAX(0,G349-SUMPRODUCT(($M$264:$Q$264&lt;O$264)*M349:Q349)))</f>
        <v>0</v>
      </c>
      <c r="U349" s="15" t="n">
        <f aca="false">P349-MIN(P349,MAX(0,G349-SUMPRODUCT(($M$264:$Q$264&lt;P$264)*M349:Q349)))</f>
        <v>0</v>
      </c>
      <c r="V349" s="15" t="n">
        <f aca="false">Q349-MIN(Q349,MAX(0,G349-SUMPRODUCT(($M$264:$Q$264&lt;Q$264)*M349:Q349)))</f>
        <v>0</v>
      </c>
      <c r="W349" s="15" t="n">
        <f aca="false">(R348*'1. Your Debts'!$C$5+S348*'1. Your Debts'!$C$6+T348*'1. Your Debts'!$C$7+U348*'1. Your Debts'!$C$8+V348*'1. Your Debts'!$C$9)/12</f>
        <v>0</v>
      </c>
      <c r="X349" s="15" t="n">
        <f aca="false">Y348+W349+D349-Y349</f>
        <v>0</v>
      </c>
      <c r="Y349" s="15" t="n">
        <f aca="false">SUM(R349:V349)</f>
        <v>0</v>
      </c>
    </row>
    <row r="350" customFormat="false" ht="15" hidden="false" customHeight="false" outlineLevel="0" collapsed="false">
      <c r="A350" s="10" t="n">
        <v>84</v>
      </c>
      <c r="B350" s="15" t="n">
        <f aca="false">F349</f>
        <v>0</v>
      </c>
      <c r="C350" s="15" t="n">
        <f aca="false">IF(A350=$D$262,MIN(B350,$B$262),0)</f>
        <v>0</v>
      </c>
      <c r="D350" s="15" t="n">
        <f aca="false">IF(A350=$D$262,$B$262-C350,0)</f>
        <v>0</v>
      </c>
      <c r="E350" s="15" t="n">
        <f aca="false">MIN($H$262,MAX(0,$F$262-(B350-C350)),$J$262)</f>
        <v>0</v>
      </c>
      <c r="F350" s="15" t="n">
        <f aca="false">B350-C350+E350</f>
        <v>0</v>
      </c>
      <c r="G350" s="15" t="n">
        <f aca="false">$J$262-E350</f>
        <v>250</v>
      </c>
      <c r="H350" s="15" t="n">
        <f aca="false">R349*(1+'1. Your Debts'!$C$5/12)+IF($L$262=1,D350,0)</f>
        <v>0</v>
      </c>
      <c r="I350" s="15" t="n">
        <f aca="false">S349*(1+'1. Your Debts'!$C$6/12)+IF($L$262=2,D350,0)</f>
        <v>0</v>
      </c>
      <c r="J350" s="15" t="n">
        <f aca="false">T349*(1+'1. Your Debts'!$C$7/12)+IF($L$262=3,D350,0)</f>
        <v>0</v>
      </c>
      <c r="K350" s="15" t="n">
        <f aca="false">U349*(1+'1. Your Debts'!$C$8/12)+IF($L$262=4,D350,0)</f>
        <v>0</v>
      </c>
      <c r="L350" s="15" t="n">
        <f aca="false">V349*(1+'1. Your Debts'!$C$9/12)+IF($L$262=5,D350,0)</f>
        <v>0</v>
      </c>
      <c r="M350" s="15" t="n">
        <f aca="false">MAX(0,H350-IF('1. Your Debts'!$F$5&gt;0,MIN('1. Your Debts'!$F$5,H350),MIN(MAX(H350*'1. Your Debts'!$D$5,'1. Your Debts'!$E$5),H350)))</f>
        <v>0</v>
      </c>
      <c r="N350" s="15" t="n">
        <f aca="false">MAX(0,I350-IF('1. Your Debts'!$F$6&gt;0,MIN('1. Your Debts'!$F$6,I350),MIN(MAX(I350*'1. Your Debts'!$D$6,'1. Your Debts'!$E$6),I350)))</f>
        <v>0</v>
      </c>
      <c r="O350" s="15" t="n">
        <f aca="false">MAX(0,J350-IF('1. Your Debts'!$F$7&gt;0,MIN('1. Your Debts'!$F$7,J350),MIN(MAX(J350*'1. Your Debts'!$D$7,'1. Your Debts'!$E$7),J350)))</f>
        <v>0</v>
      </c>
      <c r="P350" s="15" t="n">
        <f aca="false">MAX(0,K350-IF('1. Your Debts'!$F$8&gt;0,MIN('1. Your Debts'!$F$8,K350),MIN(MAX(K350*'1. Your Debts'!$D$8,'1. Your Debts'!$E$8),K350)))</f>
        <v>0</v>
      </c>
      <c r="Q350" s="15" t="n">
        <f aca="false">MAX(0,L350-IF('1. Your Debts'!$F$9&gt;0,MIN('1. Your Debts'!$F$9,L350),MIN(MAX(L350*'1. Your Debts'!$D$9,'1. Your Debts'!$E$9),L350)))</f>
        <v>0</v>
      </c>
      <c r="R350" s="15" t="n">
        <f aca="false">M350-MIN(M350,MAX(0,G350-SUMPRODUCT(($M$264:$Q$264&lt;M$264)*M350:Q350)))</f>
        <v>0</v>
      </c>
      <c r="S350" s="15" t="n">
        <f aca="false">N350-MIN(N350,MAX(0,G350-SUMPRODUCT(($M$264:$Q$264&lt;N$264)*M350:Q350)))</f>
        <v>0</v>
      </c>
      <c r="T350" s="15" t="n">
        <f aca="false">O350-MIN(O350,MAX(0,G350-SUMPRODUCT(($M$264:$Q$264&lt;O$264)*M350:Q350)))</f>
        <v>0</v>
      </c>
      <c r="U350" s="15" t="n">
        <f aca="false">P350-MIN(P350,MAX(0,G350-SUMPRODUCT(($M$264:$Q$264&lt;P$264)*M350:Q350)))</f>
        <v>0</v>
      </c>
      <c r="V350" s="15" t="n">
        <f aca="false">Q350-MIN(Q350,MAX(0,G350-SUMPRODUCT(($M$264:$Q$264&lt;Q$264)*M350:Q350)))</f>
        <v>0</v>
      </c>
      <c r="W350" s="15" t="n">
        <f aca="false">(R349*'1. Your Debts'!$C$5+S349*'1. Your Debts'!$C$6+T349*'1. Your Debts'!$C$7+U349*'1. Your Debts'!$C$8+V349*'1. Your Debts'!$C$9)/12</f>
        <v>0</v>
      </c>
      <c r="X350" s="15" t="n">
        <f aca="false">Y349+W350+D350-Y350</f>
        <v>0</v>
      </c>
      <c r="Y350" s="15" t="n">
        <f aca="false">SUM(R350:V350)</f>
        <v>0</v>
      </c>
    </row>
    <row r="351" customFormat="false" ht="15" hidden="false" customHeight="false" outlineLevel="0" collapsed="false">
      <c r="A351" s="10" t="n">
        <v>85</v>
      </c>
      <c r="B351" s="15" t="n">
        <f aca="false">F350</f>
        <v>0</v>
      </c>
      <c r="C351" s="15" t="n">
        <f aca="false">IF(A351=$D$262,MIN(B351,$B$262),0)</f>
        <v>0</v>
      </c>
      <c r="D351" s="15" t="n">
        <f aca="false">IF(A351=$D$262,$B$262-C351,0)</f>
        <v>0</v>
      </c>
      <c r="E351" s="15" t="n">
        <f aca="false">MIN($H$262,MAX(0,$F$262-(B351-C351)),$J$262)</f>
        <v>0</v>
      </c>
      <c r="F351" s="15" t="n">
        <f aca="false">B351-C351+E351</f>
        <v>0</v>
      </c>
      <c r="G351" s="15" t="n">
        <f aca="false">$J$262-E351</f>
        <v>250</v>
      </c>
      <c r="H351" s="15" t="n">
        <f aca="false">R350*(1+'1. Your Debts'!$C$5/12)+IF($L$262=1,D351,0)</f>
        <v>0</v>
      </c>
      <c r="I351" s="15" t="n">
        <f aca="false">S350*(1+'1. Your Debts'!$C$6/12)+IF($L$262=2,D351,0)</f>
        <v>0</v>
      </c>
      <c r="J351" s="15" t="n">
        <f aca="false">T350*(1+'1. Your Debts'!$C$7/12)+IF($L$262=3,D351,0)</f>
        <v>0</v>
      </c>
      <c r="K351" s="15" t="n">
        <f aca="false">U350*(1+'1. Your Debts'!$C$8/12)+IF($L$262=4,D351,0)</f>
        <v>0</v>
      </c>
      <c r="L351" s="15" t="n">
        <f aca="false">V350*(1+'1. Your Debts'!$C$9/12)+IF($L$262=5,D351,0)</f>
        <v>0</v>
      </c>
      <c r="M351" s="15" t="n">
        <f aca="false">MAX(0,H351-IF('1. Your Debts'!$F$5&gt;0,MIN('1. Your Debts'!$F$5,H351),MIN(MAX(H351*'1. Your Debts'!$D$5,'1. Your Debts'!$E$5),H351)))</f>
        <v>0</v>
      </c>
      <c r="N351" s="15" t="n">
        <f aca="false">MAX(0,I351-IF('1. Your Debts'!$F$6&gt;0,MIN('1. Your Debts'!$F$6,I351),MIN(MAX(I351*'1. Your Debts'!$D$6,'1. Your Debts'!$E$6),I351)))</f>
        <v>0</v>
      </c>
      <c r="O351" s="15" t="n">
        <f aca="false">MAX(0,J351-IF('1. Your Debts'!$F$7&gt;0,MIN('1. Your Debts'!$F$7,J351),MIN(MAX(J351*'1. Your Debts'!$D$7,'1. Your Debts'!$E$7),J351)))</f>
        <v>0</v>
      </c>
      <c r="P351" s="15" t="n">
        <f aca="false">MAX(0,K351-IF('1. Your Debts'!$F$8&gt;0,MIN('1. Your Debts'!$F$8,K351),MIN(MAX(K351*'1. Your Debts'!$D$8,'1. Your Debts'!$E$8),K351)))</f>
        <v>0</v>
      </c>
      <c r="Q351" s="15" t="n">
        <f aca="false">MAX(0,L351-IF('1. Your Debts'!$F$9&gt;0,MIN('1. Your Debts'!$F$9,L351),MIN(MAX(L351*'1. Your Debts'!$D$9,'1. Your Debts'!$E$9),L351)))</f>
        <v>0</v>
      </c>
      <c r="R351" s="15" t="n">
        <f aca="false">M351-MIN(M351,MAX(0,G351-SUMPRODUCT(($M$264:$Q$264&lt;M$264)*M351:Q351)))</f>
        <v>0</v>
      </c>
      <c r="S351" s="15" t="n">
        <f aca="false">N351-MIN(N351,MAX(0,G351-SUMPRODUCT(($M$264:$Q$264&lt;N$264)*M351:Q351)))</f>
        <v>0</v>
      </c>
      <c r="T351" s="15" t="n">
        <f aca="false">O351-MIN(O351,MAX(0,G351-SUMPRODUCT(($M$264:$Q$264&lt;O$264)*M351:Q351)))</f>
        <v>0</v>
      </c>
      <c r="U351" s="15" t="n">
        <f aca="false">P351-MIN(P351,MAX(0,G351-SUMPRODUCT(($M$264:$Q$264&lt;P$264)*M351:Q351)))</f>
        <v>0</v>
      </c>
      <c r="V351" s="15" t="n">
        <f aca="false">Q351-MIN(Q351,MAX(0,G351-SUMPRODUCT(($M$264:$Q$264&lt;Q$264)*M351:Q351)))</f>
        <v>0</v>
      </c>
      <c r="W351" s="15" t="n">
        <f aca="false">(R350*'1. Your Debts'!$C$5+S350*'1. Your Debts'!$C$6+T350*'1. Your Debts'!$C$7+U350*'1. Your Debts'!$C$8+V350*'1. Your Debts'!$C$9)/12</f>
        <v>0</v>
      </c>
      <c r="X351" s="15" t="n">
        <f aca="false">Y350+W351+D351-Y351</f>
        <v>0</v>
      </c>
      <c r="Y351" s="15" t="n">
        <f aca="false">SUM(R351:V351)</f>
        <v>0</v>
      </c>
    </row>
    <row r="352" customFormat="false" ht="15" hidden="false" customHeight="false" outlineLevel="0" collapsed="false">
      <c r="A352" s="10" t="n">
        <v>86</v>
      </c>
      <c r="B352" s="15" t="n">
        <f aca="false">F351</f>
        <v>0</v>
      </c>
      <c r="C352" s="15" t="n">
        <f aca="false">IF(A352=$D$262,MIN(B352,$B$262),0)</f>
        <v>0</v>
      </c>
      <c r="D352" s="15" t="n">
        <f aca="false">IF(A352=$D$262,$B$262-C352,0)</f>
        <v>0</v>
      </c>
      <c r="E352" s="15" t="n">
        <f aca="false">MIN($H$262,MAX(0,$F$262-(B352-C352)),$J$262)</f>
        <v>0</v>
      </c>
      <c r="F352" s="15" t="n">
        <f aca="false">B352-C352+E352</f>
        <v>0</v>
      </c>
      <c r="G352" s="15" t="n">
        <f aca="false">$J$262-E352</f>
        <v>250</v>
      </c>
      <c r="H352" s="15" t="n">
        <f aca="false">R351*(1+'1. Your Debts'!$C$5/12)+IF($L$262=1,D352,0)</f>
        <v>0</v>
      </c>
      <c r="I352" s="15" t="n">
        <f aca="false">S351*(1+'1. Your Debts'!$C$6/12)+IF($L$262=2,D352,0)</f>
        <v>0</v>
      </c>
      <c r="J352" s="15" t="n">
        <f aca="false">T351*(1+'1. Your Debts'!$C$7/12)+IF($L$262=3,D352,0)</f>
        <v>0</v>
      </c>
      <c r="K352" s="15" t="n">
        <f aca="false">U351*(1+'1. Your Debts'!$C$8/12)+IF($L$262=4,D352,0)</f>
        <v>0</v>
      </c>
      <c r="L352" s="15" t="n">
        <f aca="false">V351*(1+'1. Your Debts'!$C$9/12)+IF($L$262=5,D352,0)</f>
        <v>0</v>
      </c>
      <c r="M352" s="15" t="n">
        <f aca="false">MAX(0,H352-IF('1. Your Debts'!$F$5&gt;0,MIN('1. Your Debts'!$F$5,H352),MIN(MAX(H352*'1. Your Debts'!$D$5,'1. Your Debts'!$E$5),H352)))</f>
        <v>0</v>
      </c>
      <c r="N352" s="15" t="n">
        <f aca="false">MAX(0,I352-IF('1. Your Debts'!$F$6&gt;0,MIN('1. Your Debts'!$F$6,I352),MIN(MAX(I352*'1. Your Debts'!$D$6,'1. Your Debts'!$E$6),I352)))</f>
        <v>0</v>
      </c>
      <c r="O352" s="15" t="n">
        <f aca="false">MAX(0,J352-IF('1. Your Debts'!$F$7&gt;0,MIN('1. Your Debts'!$F$7,J352),MIN(MAX(J352*'1. Your Debts'!$D$7,'1. Your Debts'!$E$7),J352)))</f>
        <v>0</v>
      </c>
      <c r="P352" s="15" t="n">
        <f aca="false">MAX(0,K352-IF('1. Your Debts'!$F$8&gt;0,MIN('1. Your Debts'!$F$8,K352),MIN(MAX(K352*'1. Your Debts'!$D$8,'1. Your Debts'!$E$8),K352)))</f>
        <v>0</v>
      </c>
      <c r="Q352" s="15" t="n">
        <f aca="false">MAX(0,L352-IF('1. Your Debts'!$F$9&gt;0,MIN('1. Your Debts'!$F$9,L352),MIN(MAX(L352*'1. Your Debts'!$D$9,'1. Your Debts'!$E$9),L352)))</f>
        <v>0</v>
      </c>
      <c r="R352" s="15" t="n">
        <f aca="false">M352-MIN(M352,MAX(0,G352-SUMPRODUCT(($M$264:$Q$264&lt;M$264)*M352:Q352)))</f>
        <v>0</v>
      </c>
      <c r="S352" s="15" t="n">
        <f aca="false">N352-MIN(N352,MAX(0,G352-SUMPRODUCT(($M$264:$Q$264&lt;N$264)*M352:Q352)))</f>
        <v>0</v>
      </c>
      <c r="T352" s="15" t="n">
        <f aca="false">O352-MIN(O352,MAX(0,G352-SUMPRODUCT(($M$264:$Q$264&lt;O$264)*M352:Q352)))</f>
        <v>0</v>
      </c>
      <c r="U352" s="15" t="n">
        <f aca="false">P352-MIN(P352,MAX(0,G352-SUMPRODUCT(($M$264:$Q$264&lt;P$264)*M352:Q352)))</f>
        <v>0</v>
      </c>
      <c r="V352" s="15" t="n">
        <f aca="false">Q352-MIN(Q352,MAX(0,G352-SUMPRODUCT(($M$264:$Q$264&lt;Q$264)*M352:Q352)))</f>
        <v>0</v>
      </c>
      <c r="W352" s="15" t="n">
        <f aca="false">(R351*'1. Your Debts'!$C$5+S351*'1. Your Debts'!$C$6+T351*'1. Your Debts'!$C$7+U351*'1. Your Debts'!$C$8+V351*'1. Your Debts'!$C$9)/12</f>
        <v>0</v>
      </c>
      <c r="X352" s="15" t="n">
        <f aca="false">Y351+W352+D352-Y352</f>
        <v>0</v>
      </c>
      <c r="Y352" s="15" t="n">
        <f aca="false">SUM(R352:V352)</f>
        <v>0</v>
      </c>
    </row>
    <row r="353" customFormat="false" ht="15" hidden="false" customHeight="false" outlineLevel="0" collapsed="false">
      <c r="A353" s="10" t="n">
        <v>87</v>
      </c>
      <c r="B353" s="15" t="n">
        <f aca="false">F352</f>
        <v>0</v>
      </c>
      <c r="C353" s="15" t="n">
        <f aca="false">IF(A353=$D$262,MIN(B353,$B$262),0)</f>
        <v>0</v>
      </c>
      <c r="D353" s="15" t="n">
        <f aca="false">IF(A353=$D$262,$B$262-C353,0)</f>
        <v>0</v>
      </c>
      <c r="E353" s="15" t="n">
        <f aca="false">MIN($H$262,MAX(0,$F$262-(B353-C353)),$J$262)</f>
        <v>0</v>
      </c>
      <c r="F353" s="15" t="n">
        <f aca="false">B353-C353+E353</f>
        <v>0</v>
      </c>
      <c r="G353" s="15" t="n">
        <f aca="false">$J$262-E353</f>
        <v>250</v>
      </c>
      <c r="H353" s="15" t="n">
        <f aca="false">R352*(1+'1. Your Debts'!$C$5/12)+IF($L$262=1,D353,0)</f>
        <v>0</v>
      </c>
      <c r="I353" s="15" t="n">
        <f aca="false">S352*(1+'1. Your Debts'!$C$6/12)+IF($L$262=2,D353,0)</f>
        <v>0</v>
      </c>
      <c r="J353" s="15" t="n">
        <f aca="false">T352*(1+'1. Your Debts'!$C$7/12)+IF($L$262=3,D353,0)</f>
        <v>0</v>
      </c>
      <c r="K353" s="15" t="n">
        <f aca="false">U352*(1+'1. Your Debts'!$C$8/12)+IF($L$262=4,D353,0)</f>
        <v>0</v>
      </c>
      <c r="L353" s="15" t="n">
        <f aca="false">V352*(1+'1. Your Debts'!$C$9/12)+IF($L$262=5,D353,0)</f>
        <v>0</v>
      </c>
      <c r="M353" s="15" t="n">
        <f aca="false">MAX(0,H353-IF('1. Your Debts'!$F$5&gt;0,MIN('1. Your Debts'!$F$5,H353),MIN(MAX(H353*'1. Your Debts'!$D$5,'1. Your Debts'!$E$5),H353)))</f>
        <v>0</v>
      </c>
      <c r="N353" s="15" t="n">
        <f aca="false">MAX(0,I353-IF('1. Your Debts'!$F$6&gt;0,MIN('1. Your Debts'!$F$6,I353),MIN(MAX(I353*'1. Your Debts'!$D$6,'1. Your Debts'!$E$6),I353)))</f>
        <v>0</v>
      </c>
      <c r="O353" s="15" t="n">
        <f aca="false">MAX(0,J353-IF('1. Your Debts'!$F$7&gt;0,MIN('1. Your Debts'!$F$7,J353),MIN(MAX(J353*'1. Your Debts'!$D$7,'1. Your Debts'!$E$7),J353)))</f>
        <v>0</v>
      </c>
      <c r="P353" s="15" t="n">
        <f aca="false">MAX(0,K353-IF('1. Your Debts'!$F$8&gt;0,MIN('1. Your Debts'!$F$8,K353),MIN(MAX(K353*'1. Your Debts'!$D$8,'1. Your Debts'!$E$8),K353)))</f>
        <v>0</v>
      </c>
      <c r="Q353" s="15" t="n">
        <f aca="false">MAX(0,L353-IF('1. Your Debts'!$F$9&gt;0,MIN('1. Your Debts'!$F$9,L353),MIN(MAX(L353*'1. Your Debts'!$D$9,'1. Your Debts'!$E$9),L353)))</f>
        <v>0</v>
      </c>
      <c r="R353" s="15" t="n">
        <f aca="false">M353-MIN(M353,MAX(0,G353-SUMPRODUCT(($M$264:$Q$264&lt;M$264)*M353:Q353)))</f>
        <v>0</v>
      </c>
      <c r="S353" s="15" t="n">
        <f aca="false">N353-MIN(N353,MAX(0,G353-SUMPRODUCT(($M$264:$Q$264&lt;N$264)*M353:Q353)))</f>
        <v>0</v>
      </c>
      <c r="T353" s="15" t="n">
        <f aca="false">O353-MIN(O353,MAX(0,G353-SUMPRODUCT(($M$264:$Q$264&lt;O$264)*M353:Q353)))</f>
        <v>0</v>
      </c>
      <c r="U353" s="15" t="n">
        <f aca="false">P353-MIN(P353,MAX(0,G353-SUMPRODUCT(($M$264:$Q$264&lt;P$264)*M353:Q353)))</f>
        <v>0</v>
      </c>
      <c r="V353" s="15" t="n">
        <f aca="false">Q353-MIN(Q353,MAX(0,G353-SUMPRODUCT(($M$264:$Q$264&lt;Q$264)*M353:Q353)))</f>
        <v>0</v>
      </c>
      <c r="W353" s="15" t="n">
        <f aca="false">(R352*'1. Your Debts'!$C$5+S352*'1. Your Debts'!$C$6+T352*'1. Your Debts'!$C$7+U352*'1. Your Debts'!$C$8+V352*'1. Your Debts'!$C$9)/12</f>
        <v>0</v>
      </c>
      <c r="X353" s="15" t="n">
        <f aca="false">Y352+W353+D353-Y353</f>
        <v>0</v>
      </c>
      <c r="Y353" s="15" t="n">
        <f aca="false">SUM(R353:V353)</f>
        <v>0</v>
      </c>
    </row>
    <row r="354" customFormat="false" ht="15" hidden="false" customHeight="false" outlineLevel="0" collapsed="false">
      <c r="A354" s="10" t="n">
        <v>88</v>
      </c>
      <c r="B354" s="15" t="n">
        <f aca="false">F353</f>
        <v>0</v>
      </c>
      <c r="C354" s="15" t="n">
        <f aca="false">IF(A354=$D$262,MIN(B354,$B$262),0)</f>
        <v>0</v>
      </c>
      <c r="D354" s="15" t="n">
        <f aca="false">IF(A354=$D$262,$B$262-C354,0)</f>
        <v>0</v>
      </c>
      <c r="E354" s="15" t="n">
        <f aca="false">MIN($H$262,MAX(0,$F$262-(B354-C354)),$J$262)</f>
        <v>0</v>
      </c>
      <c r="F354" s="15" t="n">
        <f aca="false">B354-C354+E354</f>
        <v>0</v>
      </c>
      <c r="G354" s="15" t="n">
        <f aca="false">$J$262-E354</f>
        <v>250</v>
      </c>
      <c r="H354" s="15" t="n">
        <f aca="false">R353*(1+'1. Your Debts'!$C$5/12)+IF($L$262=1,D354,0)</f>
        <v>0</v>
      </c>
      <c r="I354" s="15" t="n">
        <f aca="false">S353*(1+'1. Your Debts'!$C$6/12)+IF($L$262=2,D354,0)</f>
        <v>0</v>
      </c>
      <c r="J354" s="15" t="n">
        <f aca="false">T353*(1+'1. Your Debts'!$C$7/12)+IF($L$262=3,D354,0)</f>
        <v>0</v>
      </c>
      <c r="K354" s="15" t="n">
        <f aca="false">U353*(1+'1. Your Debts'!$C$8/12)+IF($L$262=4,D354,0)</f>
        <v>0</v>
      </c>
      <c r="L354" s="15" t="n">
        <f aca="false">V353*(1+'1. Your Debts'!$C$9/12)+IF($L$262=5,D354,0)</f>
        <v>0</v>
      </c>
      <c r="M354" s="15" t="n">
        <f aca="false">MAX(0,H354-IF('1. Your Debts'!$F$5&gt;0,MIN('1. Your Debts'!$F$5,H354),MIN(MAX(H354*'1. Your Debts'!$D$5,'1. Your Debts'!$E$5),H354)))</f>
        <v>0</v>
      </c>
      <c r="N354" s="15" t="n">
        <f aca="false">MAX(0,I354-IF('1. Your Debts'!$F$6&gt;0,MIN('1. Your Debts'!$F$6,I354),MIN(MAX(I354*'1. Your Debts'!$D$6,'1. Your Debts'!$E$6),I354)))</f>
        <v>0</v>
      </c>
      <c r="O354" s="15" t="n">
        <f aca="false">MAX(0,J354-IF('1. Your Debts'!$F$7&gt;0,MIN('1. Your Debts'!$F$7,J354),MIN(MAX(J354*'1. Your Debts'!$D$7,'1. Your Debts'!$E$7),J354)))</f>
        <v>0</v>
      </c>
      <c r="P354" s="15" t="n">
        <f aca="false">MAX(0,K354-IF('1. Your Debts'!$F$8&gt;0,MIN('1. Your Debts'!$F$8,K354),MIN(MAX(K354*'1. Your Debts'!$D$8,'1. Your Debts'!$E$8),K354)))</f>
        <v>0</v>
      </c>
      <c r="Q354" s="15" t="n">
        <f aca="false">MAX(0,L354-IF('1. Your Debts'!$F$9&gt;0,MIN('1. Your Debts'!$F$9,L354),MIN(MAX(L354*'1. Your Debts'!$D$9,'1. Your Debts'!$E$9),L354)))</f>
        <v>0</v>
      </c>
      <c r="R354" s="15" t="n">
        <f aca="false">M354-MIN(M354,MAX(0,G354-SUMPRODUCT(($M$264:$Q$264&lt;M$264)*M354:Q354)))</f>
        <v>0</v>
      </c>
      <c r="S354" s="15" t="n">
        <f aca="false">N354-MIN(N354,MAX(0,G354-SUMPRODUCT(($M$264:$Q$264&lt;N$264)*M354:Q354)))</f>
        <v>0</v>
      </c>
      <c r="T354" s="15" t="n">
        <f aca="false">O354-MIN(O354,MAX(0,G354-SUMPRODUCT(($M$264:$Q$264&lt;O$264)*M354:Q354)))</f>
        <v>0</v>
      </c>
      <c r="U354" s="15" t="n">
        <f aca="false">P354-MIN(P354,MAX(0,G354-SUMPRODUCT(($M$264:$Q$264&lt;P$264)*M354:Q354)))</f>
        <v>0</v>
      </c>
      <c r="V354" s="15" t="n">
        <f aca="false">Q354-MIN(Q354,MAX(0,G354-SUMPRODUCT(($M$264:$Q$264&lt;Q$264)*M354:Q354)))</f>
        <v>0</v>
      </c>
      <c r="W354" s="15" t="n">
        <f aca="false">(R353*'1. Your Debts'!$C$5+S353*'1. Your Debts'!$C$6+T353*'1. Your Debts'!$C$7+U353*'1. Your Debts'!$C$8+V353*'1. Your Debts'!$C$9)/12</f>
        <v>0</v>
      </c>
      <c r="X354" s="15" t="n">
        <f aca="false">Y353+W354+D354-Y354</f>
        <v>0</v>
      </c>
      <c r="Y354" s="15" t="n">
        <f aca="false">SUM(R354:V354)</f>
        <v>0</v>
      </c>
    </row>
    <row r="355" customFormat="false" ht="15" hidden="false" customHeight="false" outlineLevel="0" collapsed="false">
      <c r="A355" s="10" t="n">
        <v>89</v>
      </c>
      <c r="B355" s="15" t="n">
        <f aca="false">F354</f>
        <v>0</v>
      </c>
      <c r="C355" s="15" t="n">
        <f aca="false">IF(A355=$D$262,MIN(B355,$B$262),0)</f>
        <v>0</v>
      </c>
      <c r="D355" s="15" t="n">
        <f aca="false">IF(A355=$D$262,$B$262-C355,0)</f>
        <v>0</v>
      </c>
      <c r="E355" s="15" t="n">
        <f aca="false">MIN($H$262,MAX(0,$F$262-(B355-C355)),$J$262)</f>
        <v>0</v>
      </c>
      <c r="F355" s="15" t="n">
        <f aca="false">B355-C355+E355</f>
        <v>0</v>
      </c>
      <c r="G355" s="15" t="n">
        <f aca="false">$J$262-E355</f>
        <v>250</v>
      </c>
      <c r="H355" s="15" t="n">
        <f aca="false">R354*(1+'1. Your Debts'!$C$5/12)+IF($L$262=1,D355,0)</f>
        <v>0</v>
      </c>
      <c r="I355" s="15" t="n">
        <f aca="false">S354*(1+'1. Your Debts'!$C$6/12)+IF($L$262=2,D355,0)</f>
        <v>0</v>
      </c>
      <c r="J355" s="15" t="n">
        <f aca="false">T354*(1+'1. Your Debts'!$C$7/12)+IF($L$262=3,D355,0)</f>
        <v>0</v>
      </c>
      <c r="K355" s="15" t="n">
        <f aca="false">U354*(1+'1. Your Debts'!$C$8/12)+IF($L$262=4,D355,0)</f>
        <v>0</v>
      </c>
      <c r="L355" s="15" t="n">
        <f aca="false">V354*(1+'1. Your Debts'!$C$9/12)+IF($L$262=5,D355,0)</f>
        <v>0</v>
      </c>
      <c r="M355" s="15" t="n">
        <f aca="false">MAX(0,H355-IF('1. Your Debts'!$F$5&gt;0,MIN('1. Your Debts'!$F$5,H355),MIN(MAX(H355*'1. Your Debts'!$D$5,'1. Your Debts'!$E$5),H355)))</f>
        <v>0</v>
      </c>
      <c r="N355" s="15" t="n">
        <f aca="false">MAX(0,I355-IF('1. Your Debts'!$F$6&gt;0,MIN('1. Your Debts'!$F$6,I355),MIN(MAX(I355*'1. Your Debts'!$D$6,'1. Your Debts'!$E$6),I355)))</f>
        <v>0</v>
      </c>
      <c r="O355" s="15" t="n">
        <f aca="false">MAX(0,J355-IF('1. Your Debts'!$F$7&gt;0,MIN('1. Your Debts'!$F$7,J355),MIN(MAX(J355*'1. Your Debts'!$D$7,'1. Your Debts'!$E$7),J355)))</f>
        <v>0</v>
      </c>
      <c r="P355" s="15" t="n">
        <f aca="false">MAX(0,K355-IF('1. Your Debts'!$F$8&gt;0,MIN('1. Your Debts'!$F$8,K355),MIN(MAX(K355*'1. Your Debts'!$D$8,'1. Your Debts'!$E$8),K355)))</f>
        <v>0</v>
      </c>
      <c r="Q355" s="15" t="n">
        <f aca="false">MAX(0,L355-IF('1. Your Debts'!$F$9&gt;0,MIN('1. Your Debts'!$F$9,L355),MIN(MAX(L355*'1. Your Debts'!$D$9,'1. Your Debts'!$E$9),L355)))</f>
        <v>0</v>
      </c>
      <c r="R355" s="15" t="n">
        <f aca="false">M355-MIN(M355,MAX(0,G355-SUMPRODUCT(($M$264:$Q$264&lt;M$264)*M355:Q355)))</f>
        <v>0</v>
      </c>
      <c r="S355" s="15" t="n">
        <f aca="false">N355-MIN(N355,MAX(0,G355-SUMPRODUCT(($M$264:$Q$264&lt;N$264)*M355:Q355)))</f>
        <v>0</v>
      </c>
      <c r="T355" s="15" t="n">
        <f aca="false">O355-MIN(O355,MAX(0,G355-SUMPRODUCT(($M$264:$Q$264&lt;O$264)*M355:Q355)))</f>
        <v>0</v>
      </c>
      <c r="U355" s="15" t="n">
        <f aca="false">P355-MIN(P355,MAX(0,G355-SUMPRODUCT(($M$264:$Q$264&lt;P$264)*M355:Q355)))</f>
        <v>0</v>
      </c>
      <c r="V355" s="15" t="n">
        <f aca="false">Q355-MIN(Q355,MAX(0,G355-SUMPRODUCT(($M$264:$Q$264&lt;Q$264)*M355:Q355)))</f>
        <v>0</v>
      </c>
      <c r="W355" s="15" t="n">
        <f aca="false">(R354*'1. Your Debts'!$C$5+S354*'1. Your Debts'!$C$6+T354*'1. Your Debts'!$C$7+U354*'1. Your Debts'!$C$8+V354*'1. Your Debts'!$C$9)/12</f>
        <v>0</v>
      </c>
      <c r="X355" s="15" t="n">
        <f aca="false">Y354+W355+D355-Y355</f>
        <v>0</v>
      </c>
      <c r="Y355" s="15" t="n">
        <f aca="false">SUM(R355:V355)</f>
        <v>0</v>
      </c>
    </row>
    <row r="356" customFormat="false" ht="15" hidden="false" customHeight="false" outlineLevel="0" collapsed="false">
      <c r="A356" s="10" t="n">
        <v>90</v>
      </c>
      <c r="B356" s="15" t="n">
        <f aca="false">F355</f>
        <v>0</v>
      </c>
      <c r="C356" s="15" t="n">
        <f aca="false">IF(A356=$D$262,MIN(B356,$B$262),0)</f>
        <v>0</v>
      </c>
      <c r="D356" s="15" t="n">
        <f aca="false">IF(A356=$D$262,$B$262-C356,0)</f>
        <v>0</v>
      </c>
      <c r="E356" s="15" t="n">
        <f aca="false">MIN($H$262,MAX(0,$F$262-(B356-C356)),$J$262)</f>
        <v>0</v>
      </c>
      <c r="F356" s="15" t="n">
        <f aca="false">B356-C356+E356</f>
        <v>0</v>
      </c>
      <c r="G356" s="15" t="n">
        <f aca="false">$J$262-E356</f>
        <v>250</v>
      </c>
      <c r="H356" s="15" t="n">
        <f aca="false">R355*(1+'1. Your Debts'!$C$5/12)+IF($L$262=1,D356,0)</f>
        <v>0</v>
      </c>
      <c r="I356" s="15" t="n">
        <f aca="false">S355*(1+'1. Your Debts'!$C$6/12)+IF($L$262=2,D356,0)</f>
        <v>0</v>
      </c>
      <c r="J356" s="15" t="n">
        <f aca="false">T355*(1+'1. Your Debts'!$C$7/12)+IF($L$262=3,D356,0)</f>
        <v>0</v>
      </c>
      <c r="K356" s="15" t="n">
        <f aca="false">U355*(1+'1. Your Debts'!$C$8/12)+IF($L$262=4,D356,0)</f>
        <v>0</v>
      </c>
      <c r="L356" s="15" t="n">
        <f aca="false">V355*(1+'1. Your Debts'!$C$9/12)+IF($L$262=5,D356,0)</f>
        <v>0</v>
      </c>
      <c r="M356" s="15" t="n">
        <f aca="false">MAX(0,H356-IF('1. Your Debts'!$F$5&gt;0,MIN('1. Your Debts'!$F$5,H356),MIN(MAX(H356*'1. Your Debts'!$D$5,'1. Your Debts'!$E$5),H356)))</f>
        <v>0</v>
      </c>
      <c r="N356" s="15" t="n">
        <f aca="false">MAX(0,I356-IF('1. Your Debts'!$F$6&gt;0,MIN('1. Your Debts'!$F$6,I356),MIN(MAX(I356*'1. Your Debts'!$D$6,'1. Your Debts'!$E$6),I356)))</f>
        <v>0</v>
      </c>
      <c r="O356" s="15" t="n">
        <f aca="false">MAX(0,J356-IF('1. Your Debts'!$F$7&gt;0,MIN('1. Your Debts'!$F$7,J356),MIN(MAX(J356*'1. Your Debts'!$D$7,'1. Your Debts'!$E$7),J356)))</f>
        <v>0</v>
      </c>
      <c r="P356" s="15" t="n">
        <f aca="false">MAX(0,K356-IF('1. Your Debts'!$F$8&gt;0,MIN('1. Your Debts'!$F$8,K356),MIN(MAX(K356*'1. Your Debts'!$D$8,'1. Your Debts'!$E$8),K356)))</f>
        <v>0</v>
      </c>
      <c r="Q356" s="15" t="n">
        <f aca="false">MAX(0,L356-IF('1. Your Debts'!$F$9&gt;0,MIN('1. Your Debts'!$F$9,L356),MIN(MAX(L356*'1. Your Debts'!$D$9,'1. Your Debts'!$E$9),L356)))</f>
        <v>0</v>
      </c>
      <c r="R356" s="15" t="n">
        <f aca="false">M356-MIN(M356,MAX(0,G356-SUMPRODUCT(($M$264:$Q$264&lt;M$264)*M356:Q356)))</f>
        <v>0</v>
      </c>
      <c r="S356" s="15" t="n">
        <f aca="false">N356-MIN(N356,MAX(0,G356-SUMPRODUCT(($M$264:$Q$264&lt;N$264)*M356:Q356)))</f>
        <v>0</v>
      </c>
      <c r="T356" s="15" t="n">
        <f aca="false">O356-MIN(O356,MAX(0,G356-SUMPRODUCT(($M$264:$Q$264&lt;O$264)*M356:Q356)))</f>
        <v>0</v>
      </c>
      <c r="U356" s="15" t="n">
        <f aca="false">P356-MIN(P356,MAX(0,G356-SUMPRODUCT(($M$264:$Q$264&lt;P$264)*M356:Q356)))</f>
        <v>0</v>
      </c>
      <c r="V356" s="15" t="n">
        <f aca="false">Q356-MIN(Q356,MAX(0,G356-SUMPRODUCT(($M$264:$Q$264&lt;Q$264)*M356:Q356)))</f>
        <v>0</v>
      </c>
      <c r="W356" s="15" t="n">
        <f aca="false">(R355*'1. Your Debts'!$C$5+S355*'1. Your Debts'!$C$6+T355*'1. Your Debts'!$C$7+U355*'1. Your Debts'!$C$8+V355*'1. Your Debts'!$C$9)/12</f>
        <v>0</v>
      </c>
      <c r="X356" s="15" t="n">
        <f aca="false">Y355+W356+D356-Y356</f>
        <v>0</v>
      </c>
      <c r="Y356" s="15" t="n">
        <f aca="false">SUM(R356:V356)</f>
        <v>0</v>
      </c>
    </row>
    <row r="357" customFormat="false" ht="15" hidden="false" customHeight="false" outlineLevel="0" collapsed="false">
      <c r="A357" s="10" t="n">
        <v>91</v>
      </c>
      <c r="B357" s="15" t="n">
        <f aca="false">F356</f>
        <v>0</v>
      </c>
      <c r="C357" s="15" t="n">
        <f aca="false">IF(A357=$D$262,MIN(B357,$B$262),0)</f>
        <v>0</v>
      </c>
      <c r="D357" s="15" t="n">
        <f aca="false">IF(A357=$D$262,$B$262-C357,0)</f>
        <v>0</v>
      </c>
      <c r="E357" s="15" t="n">
        <f aca="false">MIN($H$262,MAX(0,$F$262-(B357-C357)),$J$262)</f>
        <v>0</v>
      </c>
      <c r="F357" s="15" t="n">
        <f aca="false">B357-C357+E357</f>
        <v>0</v>
      </c>
      <c r="G357" s="15" t="n">
        <f aca="false">$J$262-E357</f>
        <v>250</v>
      </c>
      <c r="H357" s="15" t="n">
        <f aca="false">R356*(1+'1. Your Debts'!$C$5/12)+IF($L$262=1,D357,0)</f>
        <v>0</v>
      </c>
      <c r="I357" s="15" t="n">
        <f aca="false">S356*(1+'1. Your Debts'!$C$6/12)+IF($L$262=2,D357,0)</f>
        <v>0</v>
      </c>
      <c r="J357" s="15" t="n">
        <f aca="false">T356*(1+'1. Your Debts'!$C$7/12)+IF($L$262=3,D357,0)</f>
        <v>0</v>
      </c>
      <c r="K357" s="15" t="n">
        <f aca="false">U356*(1+'1. Your Debts'!$C$8/12)+IF($L$262=4,D357,0)</f>
        <v>0</v>
      </c>
      <c r="L357" s="15" t="n">
        <f aca="false">V356*(1+'1. Your Debts'!$C$9/12)+IF($L$262=5,D357,0)</f>
        <v>0</v>
      </c>
      <c r="M357" s="15" t="n">
        <f aca="false">MAX(0,H357-IF('1. Your Debts'!$F$5&gt;0,MIN('1. Your Debts'!$F$5,H357),MIN(MAX(H357*'1. Your Debts'!$D$5,'1. Your Debts'!$E$5),H357)))</f>
        <v>0</v>
      </c>
      <c r="N357" s="15" t="n">
        <f aca="false">MAX(0,I357-IF('1. Your Debts'!$F$6&gt;0,MIN('1. Your Debts'!$F$6,I357),MIN(MAX(I357*'1. Your Debts'!$D$6,'1. Your Debts'!$E$6),I357)))</f>
        <v>0</v>
      </c>
      <c r="O357" s="15" t="n">
        <f aca="false">MAX(0,J357-IF('1. Your Debts'!$F$7&gt;0,MIN('1. Your Debts'!$F$7,J357),MIN(MAX(J357*'1. Your Debts'!$D$7,'1. Your Debts'!$E$7),J357)))</f>
        <v>0</v>
      </c>
      <c r="P357" s="15" t="n">
        <f aca="false">MAX(0,K357-IF('1. Your Debts'!$F$8&gt;0,MIN('1. Your Debts'!$F$8,K357),MIN(MAX(K357*'1. Your Debts'!$D$8,'1. Your Debts'!$E$8),K357)))</f>
        <v>0</v>
      </c>
      <c r="Q357" s="15" t="n">
        <f aca="false">MAX(0,L357-IF('1. Your Debts'!$F$9&gt;0,MIN('1. Your Debts'!$F$9,L357),MIN(MAX(L357*'1. Your Debts'!$D$9,'1. Your Debts'!$E$9),L357)))</f>
        <v>0</v>
      </c>
      <c r="R357" s="15" t="n">
        <f aca="false">M357-MIN(M357,MAX(0,G357-SUMPRODUCT(($M$264:$Q$264&lt;M$264)*M357:Q357)))</f>
        <v>0</v>
      </c>
      <c r="S357" s="15" t="n">
        <f aca="false">N357-MIN(N357,MAX(0,G357-SUMPRODUCT(($M$264:$Q$264&lt;N$264)*M357:Q357)))</f>
        <v>0</v>
      </c>
      <c r="T357" s="15" t="n">
        <f aca="false">O357-MIN(O357,MAX(0,G357-SUMPRODUCT(($M$264:$Q$264&lt;O$264)*M357:Q357)))</f>
        <v>0</v>
      </c>
      <c r="U357" s="15" t="n">
        <f aca="false">P357-MIN(P357,MAX(0,G357-SUMPRODUCT(($M$264:$Q$264&lt;P$264)*M357:Q357)))</f>
        <v>0</v>
      </c>
      <c r="V357" s="15" t="n">
        <f aca="false">Q357-MIN(Q357,MAX(0,G357-SUMPRODUCT(($M$264:$Q$264&lt;Q$264)*M357:Q357)))</f>
        <v>0</v>
      </c>
      <c r="W357" s="15" t="n">
        <f aca="false">(R356*'1. Your Debts'!$C$5+S356*'1. Your Debts'!$C$6+T356*'1. Your Debts'!$C$7+U356*'1. Your Debts'!$C$8+V356*'1. Your Debts'!$C$9)/12</f>
        <v>0</v>
      </c>
      <c r="X357" s="15" t="n">
        <f aca="false">Y356+W357+D357-Y357</f>
        <v>0</v>
      </c>
      <c r="Y357" s="15" t="n">
        <f aca="false">SUM(R357:V357)</f>
        <v>0</v>
      </c>
    </row>
    <row r="358" customFormat="false" ht="15" hidden="false" customHeight="false" outlineLevel="0" collapsed="false">
      <c r="A358" s="10" t="n">
        <v>92</v>
      </c>
      <c r="B358" s="15" t="n">
        <f aca="false">F357</f>
        <v>0</v>
      </c>
      <c r="C358" s="15" t="n">
        <f aca="false">IF(A358=$D$262,MIN(B358,$B$262),0)</f>
        <v>0</v>
      </c>
      <c r="D358" s="15" t="n">
        <f aca="false">IF(A358=$D$262,$B$262-C358,0)</f>
        <v>0</v>
      </c>
      <c r="E358" s="15" t="n">
        <f aca="false">MIN($H$262,MAX(0,$F$262-(B358-C358)),$J$262)</f>
        <v>0</v>
      </c>
      <c r="F358" s="15" t="n">
        <f aca="false">B358-C358+E358</f>
        <v>0</v>
      </c>
      <c r="G358" s="15" t="n">
        <f aca="false">$J$262-E358</f>
        <v>250</v>
      </c>
      <c r="H358" s="15" t="n">
        <f aca="false">R357*(1+'1. Your Debts'!$C$5/12)+IF($L$262=1,D358,0)</f>
        <v>0</v>
      </c>
      <c r="I358" s="15" t="n">
        <f aca="false">S357*(1+'1. Your Debts'!$C$6/12)+IF($L$262=2,D358,0)</f>
        <v>0</v>
      </c>
      <c r="J358" s="15" t="n">
        <f aca="false">T357*(1+'1. Your Debts'!$C$7/12)+IF($L$262=3,D358,0)</f>
        <v>0</v>
      </c>
      <c r="K358" s="15" t="n">
        <f aca="false">U357*(1+'1. Your Debts'!$C$8/12)+IF($L$262=4,D358,0)</f>
        <v>0</v>
      </c>
      <c r="L358" s="15" t="n">
        <f aca="false">V357*(1+'1. Your Debts'!$C$9/12)+IF($L$262=5,D358,0)</f>
        <v>0</v>
      </c>
      <c r="M358" s="15" t="n">
        <f aca="false">MAX(0,H358-IF('1. Your Debts'!$F$5&gt;0,MIN('1. Your Debts'!$F$5,H358),MIN(MAX(H358*'1. Your Debts'!$D$5,'1. Your Debts'!$E$5),H358)))</f>
        <v>0</v>
      </c>
      <c r="N358" s="15" t="n">
        <f aca="false">MAX(0,I358-IF('1. Your Debts'!$F$6&gt;0,MIN('1. Your Debts'!$F$6,I358),MIN(MAX(I358*'1. Your Debts'!$D$6,'1. Your Debts'!$E$6),I358)))</f>
        <v>0</v>
      </c>
      <c r="O358" s="15" t="n">
        <f aca="false">MAX(0,J358-IF('1. Your Debts'!$F$7&gt;0,MIN('1. Your Debts'!$F$7,J358),MIN(MAX(J358*'1. Your Debts'!$D$7,'1. Your Debts'!$E$7),J358)))</f>
        <v>0</v>
      </c>
      <c r="P358" s="15" t="n">
        <f aca="false">MAX(0,K358-IF('1. Your Debts'!$F$8&gt;0,MIN('1. Your Debts'!$F$8,K358),MIN(MAX(K358*'1. Your Debts'!$D$8,'1. Your Debts'!$E$8),K358)))</f>
        <v>0</v>
      </c>
      <c r="Q358" s="15" t="n">
        <f aca="false">MAX(0,L358-IF('1. Your Debts'!$F$9&gt;0,MIN('1. Your Debts'!$F$9,L358),MIN(MAX(L358*'1. Your Debts'!$D$9,'1. Your Debts'!$E$9),L358)))</f>
        <v>0</v>
      </c>
      <c r="R358" s="15" t="n">
        <f aca="false">M358-MIN(M358,MAX(0,G358-SUMPRODUCT(($M$264:$Q$264&lt;M$264)*M358:Q358)))</f>
        <v>0</v>
      </c>
      <c r="S358" s="15" t="n">
        <f aca="false">N358-MIN(N358,MAX(0,G358-SUMPRODUCT(($M$264:$Q$264&lt;N$264)*M358:Q358)))</f>
        <v>0</v>
      </c>
      <c r="T358" s="15" t="n">
        <f aca="false">O358-MIN(O358,MAX(0,G358-SUMPRODUCT(($M$264:$Q$264&lt;O$264)*M358:Q358)))</f>
        <v>0</v>
      </c>
      <c r="U358" s="15" t="n">
        <f aca="false">P358-MIN(P358,MAX(0,G358-SUMPRODUCT(($M$264:$Q$264&lt;P$264)*M358:Q358)))</f>
        <v>0</v>
      </c>
      <c r="V358" s="15" t="n">
        <f aca="false">Q358-MIN(Q358,MAX(0,G358-SUMPRODUCT(($M$264:$Q$264&lt;Q$264)*M358:Q358)))</f>
        <v>0</v>
      </c>
      <c r="W358" s="15" t="n">
        <f aca="false">(R357*'1. Your Debts'!$C$5+S357*'1. Your Debts'!$C$6+T357*'1. Your Debts'!$C$7+U357*'1. Your Debts'!$C$8+V357*'1. Your Debts'!$C$9)/12</f>
        <v>0</v>
      </c>
      <c r="X358" s="15" t="n">
        <f aca="false">Y357+W358+D358-Y358</f>
        <v>0</v>
      </c>
      <c r="Y358" s="15" t="n">
        <f aca="false">SUM(R358:V358)</f>
        <v>0</v>
      </c>
    </row>
    <row r="359" customFormat="false" ht="15" hidden="false" customHeight="false" outlineLevel="0" collapsed="false">
      <c r="A359" s="10" t="n">
        <v>93</v>
      </c>
      <c r="B359" s="15" t="n">
        <f aca="false">F358</f>
        <v>0</v>
      </c>
      <c r="C359" s="15" t="n">
        <f aca="false">IF(A359=$D$262,MIN(B359,$B$262),0)</f>
        <v>0</v>
      </c>
      <c r="D359" s="15" t="n">
        <f aca="false">IF(A359=$D$262,$B$262-C359,0)</f>
        <v>0</v>
      </c>
      <c r="E359" s="15" t="n">
        <f aca="false">MIN($H$262,MAX(0,$F$262-(B359-C359)),$J$262)</f>
        <v>0</v>
      </c>
      <c r="F359" s="15" t="n">
        <f aca="false">B359-C359+E359</f>
        <v>0</v>
      </c>
      <c r="G359" s="15" t="n">
        <f aca="false">$J$262-E359</f>
        <v>250</v>
      </c>
      <c r="H359" s="15" t="n">
        <f aca="false">R358*(1+'1. Your Debts'!$C$5/12)+IF($L$262=1,D359,0)</f>
        <v>0</v>
      </c>
      <c r="I359" s="15" t="n">
        <f aca="false">S358*(1+'1. Your Debts'!$C$6/12)+IF($L$262=2,D359,0)</f>
        <v>0</v>
      </c>
      <c r="J359" s="15" t="n">
        <f aca="false">T358*(1+'1. Your Debts'!$C$7/12)+IF($L$262=3,D359,0)</f>
        <v>0</v>
      </c>
      <c r="K359" s="15" t="n">
        <f aca="false">U358*(1+'1. Your Debts'!$C$8/12)+IF($L$262=4,D359,0)</f>
        <v>0</v>
      </c>
      <c r="L359" s="15" t="n">
        <f aca="false">V358*(1+'1. Your Debts'!$C$9/12)+IF($L$262=5,D359,0)</f>
        <v>0</v>
      </c>
      <c r="M359" s="15" t="n">
        <f aca="false">MAX(0,H359-IF('1. Your Debts'!$F$5&gt;0,MIN('1. Your Debts'!$F$5,H359),MIN(MAX(H359*'1. Your Debts'!$D$5,'1. Your Debts'!$E$5),H359)))</f>
        <v>0</v>
      </c>
      <c r="N359" s="15" t="n">
        <f aca="false">MAX(0,I359-IF('1. Your Debts'!$F$6&gt;0,MIN('1. Your Debts'!$F$6,I359),MIN(MAX(I359*'1. Your Debts'!$D$6,'1. Your Debts'!$E$6),I359)))</f>
        <v>0</v>
      </c>
      <c r="O359" s="15" t="n">
        <f aca="false">MAX(0,J359-IF('1. Your Debts'!$F$7&gt;0,MIN('1. Your Debts'!$F$7,J359),MIN(MAX(J359*'1. Your Debts'!$D$7,'1. Your Debts'!$E$7),J359)))</f>
        <v>0</v>
      </c>
      <c r="P359" s="15" t="n">
        <f aca="false">MAX(0,K359-IF('1. Your Debts'!$F$8&gt;0,MIN('1. Your Debts'!$F$8,K359),MIN(MAX(K359*'1. Your Debts'!$D$8,'1. Your Debts'!$E$8),K359)))</f>
        <v>0</v>
      </c>
      <c r="Q359" s="15" t="n">
        <f aca="false">MAX(0,L359-IF('1. Your Debts'!$F$9&gt;0,MIN('1. Your Debts'!$F$9,L359),MIN(MAX(L359*'1. Your Debts'!$D$9,'1. Your Debts'!$E$9),L359)))</f>
        <v>0</v>
      </c>
      <c r="R359" s="15" t="n">
        <f aca="false">M359-MIN(M359,MAX(0,G359-SUMPRODUCT(($M$264:$Q$264&lt;M$264)*M359:Q359)))</f>
        <v>0</v>
      </c>
      <c r="S359" s="15" t="n">
        <f aca="false">N359-MIN(N359,MAX(0,G359-SUMPRODUCT(($M$264:$Q$264&lt;N$264)*M359:Q359)))</f>
        <v>0</v>
      </c>
      <c r="T359" s="15" t="n">
        <f aca="false">O359-MIN(O359,MAX(0,G359-SUMPRODUCT(($M$264:$Q$264&lt;O$264)*M359:Q359)))</f>
        <v>0</v>
      </c>
      <c r="U359" s="15" t="n">
        <f aca="false">P359-MIN(P359,MAX(0,G359-SUMPRODUCT(($M$264:$Q$264&lt;P$264)*M359:Q359)))</f>
        <v>0</v>
      </c>
      <c r="V359" s="15" t="n">
        <f aca="false">Q359-MIN(Q359,MAX(0,G359-SUMPRODUCT(($M$264:$Q$264&lt;Q$264)*M359:Q359)))</f>
        <v>0</v>
      </c>
      <c r="W359" s="15" t="n">
        <f aca="false">(R358*'1. Your Debts'!$C$5+S358*'1. Your Debts'!$C$6+T358*'1. Your Debts'!$C$7+U358*'1. Your Debts'!$C$8+V358*'1. Your Debts'!$C$9)/12</f>
        <v>0</v>
      </c>
      <c r="X359" s="15" t="n">
        <f aca="false">Y358+W359+D359-Y359</f>
        <v>0</v>
      </c>
      <c r="Y359" s="15" t="n">
        <f aca="false">SUM(R359:V359)</f>
        <v>0</v>
      </c>
    </row>
    <row r="360" customFormat="false" ht="15" hidden="false" customHeight="false" outlineLevel="0" collapsed="false">
      <c r="A360" s="10" t="n">
        <v>94</v>
      </c>
      <c r="B360" s="15" t="n">
        <f aca="false">F359</f>
        <v>0</v>
      </c>
      <c r="C360" s="15" t="n">
        <f aca="false">IF(A360=$D$262,MIN(B360,$B$262),0)</f>
        <v>0</v>
      </c>
      <c r="D360" s="15" t="n">
        <f aca="false">IF(A360=$D$262,$B$262-C360,0)</f>
        <v>0</v>
      </c>
      <c r="E360" s="15" t="n">
        <f aca="false">MIN($H$262,MAX(0,$F$262-(B360-C360)),$J$262)</f>
        <v>0</v>
      </c>
      <c r="F360" s="15" t="n">
        <f aca="false">B360-C360+E360</f>
        <v>0</v>
      </c>
      <c r="G360" s="15" t="n">
        <f aca="false">$J$262-E360</f>
        <v>250</v>
      </c>
      <c r="H360" s="15" t="n">
        <f aca="false">R359*(1+'1. Your Debts'!$C$5/12)+IF($L$262=1,D360,0)</f>
        <v>0</v>
      </c>
      <c r="I360" s="15" t="n">
        <f aca="false">S359*(1+'1. Your Debts'!$C$6/12)+IF($L$262=2,D360,0)</f>
        <v>0</v>
      </c>
      <c r="J360" s="15" t="n">
        <f aca="false">T359*(1+'1. Your Debts'!$C$7/12)+IF($L$262=3,D360,0)</f>
        <v>0</v>
      </c>
      <c r="K360" s="15" t="n">
        <f aca="false">U359*(1+'1. Your Debts'!$C$8/12)+IF($L$262=4,D360,0)</f>
        <v>0</v>
      </c>
      <c r="L360" s="15" t="n">
        <f aca="false">V359*(1+'1. Your Debts'!$C$9/12)+IF($L$262=5,D360,0)</f>
        <v>0</v>
      </c>
      <c r="M360" s="15" t="n">
        <f aca="false">MAX(0,H360-IF('1. Your Debts'!$F$5&gt;0,MIN('1. Your Debts'!$F$5,H360),MIN(MAX(H360*'1. Your Debts'!$D$5,'1. Your Debts'!$E$5),H360)))</f>
        <v>0</v>
      </c>
      <c r="N360" s="15" t="n">
        <f aca="false">MAX(0,I360-IF('1. Your Debts'!$F$6&gt;0,MIN('1. Your Debts'!$F$6,I360),MIN(MAX(I360*'1. Your Debts'!$D$6,'1. Your Debts'!$E$6),I360)))</f>
        <v>0</v>
      </c>
      <c r="O360" s="15" t="n">
        <f aca="false">MAX(0,J360-IF('1. Your Debts'!$F$7&gt;0,MIN('1. Your Debts'!$F$7,J360),MIN(MAX(J360*'1. Your Debts'!$D$7,'1. Your Debts'!$E$7),J360)))</f>
        <v>0</v>
      </c>
      <c r="P360" s="15" t="n">
        <f aca="false">MAX(0,K360-IF('1. Your Debts'!$F$8&gt;0,MIN('1. Your Debts'!$F$8,K360),MIN(MAX(K360*'1. Your Debts'!$D$8,'1. Your Debts'!$E$8),K360)))</f>
        <v>0</v>
      </c>
      <c r="Q360" s="15" t="n">
        <f aca="false">MAX(0,L360-IF('1. Your Debts'!$F$9&gt;0,MIN('1. Your Debts'!$F$9,L360),MIN(MAX(L360*'1. Your Debts'!$D$9,'1. Your Debts'!$E$9),L360)))</f>
        <v>0</v>
      </c>
      <c r="R360" s="15" t="n">
        <f aca="false">M360-MIN(M360,MAX(0,G360-SUMPRODUCT(($M$264:$Q$264&lt;M$264)*M360:Q360)))</f>
        <v>0</v>
      </c>
      <c r="S360" s="15" t="n">
        <f aca="false">N360-MIN(N360,MAX(0,G360-SUMPRODUCT(($M$264:$Q$264&lt;N$264)*M360:Q360)))</f>
        <v>0</v>
      </c>
      <c r="T360" s="15" t="n">
        <f aca="false">O360-MIN(O360,MAX(0,G360-SUMPRODUCT(($M$264:$Q$264&lt;O$264)*M360:Q360)))</f>
        <v>0</v>
      </c>
      <c r="U360" s="15" t="n">
        <f aca="false">P360-MIN(P360,MAX(0,G360-SUMPRODUCT(($M$264:$Q$264&lt;P$264)*M360:Q360)))</f>
        <v>0</v>
      </c>
      <c r="V360" s="15" t="n">
        <f aca="false">Q360-MIN(Q360,MAX(0,G360-SUMPRODUCT(($M$264:$Q$264&lt;Q$264)*M360:Q360)))</f>
        <v>0</v>
      </c>
      <c r="W360" s="15" t="n">
        <f aca="false">(R359*'1. Your Debts'!$C$5+S359*'1. Your Debts'!$C$6+T359*'1. Your Debts'!$C$7+U359*'1. Your Debts'!$C$8+V359*'1. Your Debts'!$C$9)/12</f>
        <v>0</v>
      </c>
      <c r="X360" s="15" t="n">
        <f aca="false">Y359+W360+D360-Y360</f>
        <v>0</v>
      </c>
      <c r="Y360" s="15" t="n">
        <f aca="false">SUM(R360:V360)</f>
        <v>0</v>
      </c>
    </row>
    <row r="361" customFormat="false" ht="15" hidden="false" customHeight="false" outlineLevel="0" collapsed="false">
      <c r="A361" s="10" t="n">
        <v>95</v>
      </c>
      <c r="B361" s="15" t="n">
        <f aca="false">F360</f>
        <v>0</v>
      </c>
      <c r="C361" s="15" t="n">
        <f aca="false">IF(A361=$D$262,MIN(B361,$B$262),0)</f>
        <v>0</v>
      </c>
      <c r="D361" s="15" t="n">
        <f aca="false">IF(A361=$D$262,$B$262-C361,0)</f>
        <v>0</v>
      </c>
      <c r="E361" s="15" t="n">
        <f aca="false">MIN($H$262,MAX(0,$F$262-(B361-C361)),$J$262)</f>
        <v>0</v>
      </c>
      <c r="F361" s="15" t="n">
        <f aca="false">B361-C361+E361</f>
        <v>0</v>
      </c>
      <c r="G361" s="15" t="n">
        <f aca="false">$J$262-E361</f>
        <v>250</v>
      </c>
      <c r="H361" s="15" t="n">
        <f aca="false">R360*(1+'1. Your Debts'!$C$5/12)+IF($L$262=1,D361,0)</f>
        <v>0</v>
      </c>
      <c r="I361" s="15" t="n">
        <f aca="false">S360*(1+'1. Your Debts'!$C$6/12)+IF($L$262=2,D361,0)</f>
        <v>0</v>
      </c>
      <c r="J361" s="15" t="n">
        <f aca="false">T360*(1+'1. Your Debts'!$C$7/12)+IF($L$262=3,D361,0)</f>
        <v>0</v>
      </c>
      <c r="K361" s="15" t="n">
        <f aca="false">U360*(1+'1. Your Debts'!$C$8/12)+IF($L$262=4,D361,0)</f>
        <v>0</v>
      </c>
      <c r="L361" s="15" t="n">
        <f aca="false">V360*(1+'1. Your Debts'!$C$9/12)+IF($L$262=5,D361,0)</f>
        <v>0</v>
      </c>
      <c r="M361" s="15" t="n">
        <f aca="false">MAX(0,H361-IF('1. Your Debts'!$F$5&gt;0,MIN('1. Your Debts'!$F$5,H361),MIN(MAX(H361*'1. Your Debts'!$D$5,'1. Your Debts'!$E$5),H361)))</f>
        <v>0</v>
      </c>
      <c r="N361" s="15" t="n">
        <f aca="false">MAX(0,I361-IF('1. Your Debts'!$F$6&gt;0,MIN('1. Your Debts'!$F$6,I361),MIN(MAX(I361*'1. Your Debts'!$D$6,'1. Your Debts'!$E$6),I361)))</f>
        <v>0</v>
      </c>
      <c r="O361" s="15" t="n">
        <f aca="false">MAX(0,J361-IF('1. Your Debts'!$F$7&gt;0,MIN('1. Your Debts'!$F$7,J361),MIN(MAX(J361*'1. Your Debts'!$D$7,'1. Your Debts'!$E$7),J361)))</f>
        <v>0</v>
      </c>
      <c r="P361" s="15" t="n">
        <f aca="false">MAX(0,K361-IF('1. Your Debts'!$F$8&gt;0,MIN('1. Your Debts'!$F$8,K361),MIN(MAX(K361*'1. Your Debts'!$D$8,'1. Your Debts'!$E$8),K361)))</f>
        <v>0</v>
      </c>
      <c r="Q361" s="15" t="n">
        <f aca="false">MAX(0,L361-IF('1. Your Debts'!$F$9&gt;0,MIN('1. Your Debts'!$F$9,L361),MIN(MAX(L361*'1. Your Debts'!$D$9,'1. Your Debts'!$E$9),L361)))</f>
        <v>0</v>
      </c>
      <c r="R361" s="15" t="n">
        <f aca="false">M361-MIN(M361,MAX(0,G361-SUMPRODUCT(($M$264:$Q$264&lt;M$264)*M361:Q361)))</f>
        <v>0</v>
      </c>
      <c r="S361" s="15" t="n">
        <f aca="false">N361-MIN(N361,MAX(0,G361-SUMPRODUCT(($M$264:$Q$264&lt;N$264)*M361:Q361)))</f>
        <v>0</v>
      </c>
      <c r="T361" s="15" t="n">
        <f aca="false">O361-MIN(O361,MAX(0,G361-SUMPRODUCT(($M$264:$Q$264&lt;O$264)*M361:Q361)))</f>
        <v>0</v>
      </c>
      <c r="U361" s="15" t="n">
        <f aca="false">P361-MIN(P361,MAX(0,G361-SUMPRODUCT(($M$264:$Q$264&lt;P$264)*M361:Q361)))</f>
        <v>0</v>
      </c>
      <c r="V361" s="15" t="n">
        <f aca="false">Q361-MIN(Q361,MAX(0,G361-SUMPRODUCT(($M$264:$Q$264&lt;Q$264)*M361:Q361)))</f>
        <v>0</v>
      </c>
      <c r="W361" s="15" t="n">
        <f aca="false">(R360*'1. Your Debts'!$C$5+S360*'1. Your Debts'!$C$6+T360*'1. Your Debts'!$C$7+U360*'1. Your Debts'!$C$8+V360*'1. Your Debts'!$C$9)/12</f>
        <v>0</v>
      </c>
      <c r="X361" s="15" t="n">
        <f aca="false">Y360+W361+D361-Y361</f>
        <v>0</v>
      </c>
      <c r="Y361" s="15" t="n">
        <f aca="false">SUM(R361:V361)</f>
        <v>0</v>
      </c>
    </row>
    <row r="362" customFormat="false" ht="15" hidden="false" customHeight="false" outlineLevel="0" collapsed="false">
      <c r="A362" s="10" t="n">
        <v>96</v>
      </c>
      <c r="B362" s="15" t="n">
        <f aca="false">F361</f>
        <v>0</v>
      </c>
      <c r="C362" s="15" t="n">
        <f aca="false">IF(A362=$D$262,MIN(B362,$B$262),0)</f>
        <v>0</v>
      </c>
      <c r="D362" s="15" t="n">
        <f aca="false">IF(A362=$D$262,$B$262-C362,0)</f>
        <v>0</v>
      </c>
      <c r="E362" s="15" t="n">
        <f aca="false">MIN($H$262,MAX(0,$F$262-(B362-C362)),$J$262)</f>
        <v>0</v>
      </c>
      <c r="F362" s="15" t="n">
        <f aca="false">B362-C362+E362</f>
        <v>0</v>
      </c>
      <c r="G362" s="15" t="n">
        <f aca="false">$J$262-E362</f>
        <v>250</v>
      </c>
      <c r="H362" s="15" t="n">
        <f aca="false">R361*(1+'1. Your Debts'!$C$5/12)+IF($L$262=1,D362,0)</f>
        <v>0</v>
      </c>
      <c r="I362" s="15" t="n">
        <f aca="false">S361*(1+'1. Your Debts'!$C$6/12)+IF($L$262=2,D362,0)</f>
        <v>0</v>
      </c>
      <c r="J362" s="15" t="n">
        <f aca="false">T361*(1+'1. Your Debts'!$C$7/12)+IF($L$262=3,D362,0)</f>
        <v>0</v>
      </c>
      <c r="K362" s="15" t="n">
        <f aca="false">U361*(1+'1. Your Debts'!$C$8/12)+IF($L$262=4,D362,0)</f>
        <v>0</v>
      </c>
      <c r="L362" s="15" t="n">
        <f aca="false">V361*(1+'1. Your Debts'!$C$9/12)+IF($L$262=5,D362,0)</f>
        <v>0</v>
      </c>
      <c r="M362" s="15" t="n">
        <f aca="false">MAX(0,H362-IF('1. Your Debts'!$F$5&gt;0,MIN('1. Your Debts'!$F$5,H362),MIN(MAX(H362*'1. Your Debts'!$D$5,'1. Your Debts'!$E$5),H362)))</f>
        <v>0</v>
      </c>
      <c r="N362" s="15" t="n">
        <f aca="false">MAX(0,I362-IF('1. Your Debts'!$F$6&gt;0,MIN('1. Your Debts'!$F$6,I362),MIN(MAX(I362*'1. Your Debts'!$D$6,'1. Your Debts'!$E$6),I362)))</f>
        <v>0</v>
      </c>
      <c r="O362" s="15" t="n">
        <f aca="false">MAX(0,J362-IF('1. Your Debts'!$F$7&gt;0,MIN('1. Your Debts'!$F$7,J362),MIN(MAX(J362*'1. Your Debts'!$D$7,'1. Your Debts'!$E$7),J362)))</f>
        <v>0</v>
      </c>
      <c r="P362" s="15" t="n">
        <f aca="false">MAX(0,K362-IF('1. Your Debts'!$F$8&gt;0,MIN('1. Your Debts'!$F$8,K362),MIN(MAX(K362*'1. Your Debts'!$D$8,'1. Your Debts'!$E$8),K362)))</f>
        <v>0</v>
      </c>
      <c r="Q362" s="15" t="n">
        <f aca="false">MAX(0,L362-IF('1. Your Debts'!$F$9&gt;0,MIN('1. Your Debts'!$F$9,L362),MIN(MAX(L362*'1. Your Debts'!$D$9,'1. Your Debts'!$E$9),L362)))</f>
        <v>0</v>
      </c>
      <c r="R362" s="15" t="n">
        <f aca="false">M362-MIN(M362,MAX(0,G362-SUMPRODUCT(($M$264:$Q$264&lt;M$264)*M362:Q362)))</f>
        <v>0</v>
      </c>
      <c r="S362" s="15" t="n">
        <f aca="false">N362-MIN(N362,MAX(0,G362-SUMPRODUCT(($M$264:$Q$264&lt;N$264)*M362:Q362)))</f>
        <v>0</v>
      </c>
      <c r="T362" s="15" t="n">
        <f aca="false">O362-MIN(O362,MAX(0,G362-SUMPRODUCT(($M$264:$Q$264&lt;O$264)*M362:Q362)))</f>
        <v>0</v>
      </c>
      <c r="U362" s="15" t="n">
        <f aca="false">P362-MIN(P362,MAX(0,G362-SUMPRODUCT(($M$264:$Q$264&lt;P$264)*M362:Q362)))</f>
        <v>0</v>
      </c>
      <c r="V362" s="15" t="n">
        <f aca="false">Q362-MIN(Q362,MAX(0,G362-SUMPRODUCT(($M$264:$Q$264&lt;Q$264)*M362:Q362)))</f>
        <v>0</v>
      </c>
      <c r="W362" s="15" t="n">
        <f aca="false">(R361*'1. Your Debts'!$C$5+S361*'1. Your Debts'!$C$6+T361*'1. Your Debts'!$C$7+U361*'1. Your Debts'!$C$8+V361*'1. Your Debts'!$C$9)/12</f>
        <v>0</v>
      </c>
      <c r="X362" s="15" t="n">
        <f aca="false">Y361+W362+D362-Y362</f>
        <v>0</v>
      </c>
      <c r="Y362" s="15" t="n">
        <f aca="false">SUM(R362:V362)</f>
        <v>0</v>
      </c>
    </row>
    <row r="363" customFormat="false" ht="15" hidden="false" customHeight="false" outlineLevel="0" collapsed="false">
      <c r="A363" s="10" t="n">
        <v>97</v>
      </c>
      <c r="B363" s="15" t="n">
        <f aca="false">F362</f>
        <v>0</v>
      </c>
      <c r="C363" s="15" t="n">
        <f aca="false">IF(A363=$D$262,MIN(B363,$B$262),0)</f>
        <v>0</v>
      </c>
      <c r="D363" s="15" t="n">
        <f aca="false">IF(A363=$D$262,$B$262-C363,0)</f>
        <v>0</v>
      </c>
      <c r="E363" s="15" t="n">
        <f aca="false">MIN($H$262,MAX(0,$F$262-(B363-C363)),$J$262)</f>
        <v>0</v>
      </c>
      <c r="F363" s="15" t="n">
        <f aca="false">B363-C363+E363</f>
        <v>0</v>
      </c>
      <c r="G363" s="15" t="n">
        <f aca="false">$J$262-E363</f>
        <v>250</v>
      </c>
      <c r="H363" s="15" t="n">
        <f aca="false">R362*(1+'1. Your Debts'!$C$5/12)+IF($L$262=1,D363,0)</f>
        <v>0</v>
      </c>
      <c r="I363" s="15" t="n">
        <f aca="false">S362*(1+'1. Your Debts'!$C$6/12)+IF($L$262=2,D363,0)</f>
        <v>0</v>
      </c>
      <c r="J363" s="15" t="n">
        <f aca="false">T362*(1+'1. Your Debts'!$C$7/12)+IF($L$262=3,D363,0)</f>
        <v>0</v>
      </c>
      <c r="K363" s="15" t="n">
        <f aca="false">U362*(1+'1. Your Debts'!$C$8/12)+IF($L$262=4,D363,0)</f>
        <v>0</v>
      </c>
      <c r="L363" s="15" t="n">
        <f aca="false">V362*(1+'1. Your Debts'!$C$9/12)+IF($L$262=5,D363,0)</f>
        <v>0</v>
      </c>
      <c r="M363" s="15" t="n">
        <f aca="false">MAX(0,H363-IF('1. Your Debts'!$F$5&gt;0,MIN('1. Your Debts'!$F$5,H363),MIN(MAX(H363*'1. Your Debts'!$D$5,'1. Your Debts'!$E$5),H363)))</f>
        <v>0</v>
      </c>
      <c r="N363" s="15" t="n">
        <f aca="false">MAX(0,I363-IF('1. Your Debts'!$F$6&gt;0,MIN('1. Your Debts'!$F$6,I363),MIN(MAX(I363*'1. Your Debts'!$D$6,'1. Your Debts'!$E$6),I363)))</f>
        <v>0</v>
      </c>
      <c r="O363" s="15" t="n">
        <f aca="false">MAX(0,J363-IF('1. Your Debts'!$F$7&gt;0,MIN('1. Your Debts'!$F$7,J363),MIN(MAX(J363*'1. Your Debts'!$D$7,'1. Your Debts'!$E$7),J363)))</f>
        <v>0</v>
      </c>
      <c r="P363" s="15" t="n">
        <f aca="false">MAX(0,K363-IF('1. Your Debts'!$F$8&gt;0,MIN('1. Your Debts'!$F$8,K363),MIN(MAX(K363*'1. Your Debts'!$D$8,'1. Your Debts'!$E$8),K363)))</f>
        <v>0</v>
      </c>
      <c r="Q363" s="15" t="n">
        <f aca="false">MAX(0,L363-IF('1. Your Debts'!$F$9&gt;0,MIN('1. Your Debts'!$F$9,L363),MIN(MAX(L363*'1. Your Debts'!$D$9,'1. Your Debts'!$E$9),L363)))</f>
        <v>0</v>
      </c>
      <c r="R363" s="15" t="n">
        <f aca="false">M363-MIN(M363,MAX(0,G363-SUMPRODUCT(($M$264:$Q$264&lt;M$264)*M363:Q363)))</f>
        <v>0</v>
      </c>
      <c r="S363" s="15" t="n">
        <f aca="false">N363-MIN(N363,MAX(0,G363-SUMPRODUCT(($M$264:$Q$264&lt;N$264)*M363:Q363)))</f>
        <v>0</v>
      </c>
      <c r="T363" s="15" t="n">
        <f aca="false">O363-MIN(O363,MAX(0,G363-SUMPRODUCT(($M$264:$Q$264&lt;O$264)*M363:Q363)))</f>
        <v>0</v>
      </c>
      <c r="U363" s="15" t="n">
        <f aca="false">P363-MIN(P363,MAX(0,G363-SUMPRODUCT(($M$264:$Q$264&lt;P$264)*M363:Q363)))</f>
        <v>0</v>
      </c>
      <c r="V363" s="15" t="n">
        <f aca="false">Q363-MIN(Q363,MAX(0,G363-SUMPRODUCT(($M$264:$Q$264&lt;Q$264)*M363:Q363)))</f>
        <v>0</v>
      </c>
      <c r="W363" s="15" t="n">
        <f aca="false">(R362*'1. Your Debts'!$C$5+S362*'1. Your Debts'!$C$6+T362*'1. Your Debts'!$C$7+U362*'1. Your Debts'!$C$8+V362*'1. Your Debts'!$C$9)/12</f>
        <v>0</v>
      </c>
      <c r="X363" s="15" t="n">
        <f aca="false">Y362+W363+D363-Y363</f>
        <v>0</v>
      </c>
      <c r="Y363" s="15" t="n">
        <f aca="false">SUM(R363:V363)</f>
        <v>0</v>
      </c>
    </row>
    <row r="364" customFormat="false" ht="15" hidden="false" customHeight="false" outlineLevel="0" collapsed="false">
      <c r="A364" s="10" t="n">
        <v>98</v>
      </c>
      <c r="B364" s="15" t="n">
        <f aca="false">F363</f>
        <v>0</v>
      </c>
      <c r="C364" s="15" t="n">
        <f aca="false">IF(A364=$D$262,MIN(B364,$B$262),0)</f>
        <v>0</v>
      </c>
      <c r="D364" s="15" t="n">
        <f aca="false">IF(A364=$D$262,$B$262-C364,0)</f>
        <v>0</v>
      </c>
      <c r="E364" s="15" t="n">
        <f aca="false">MIN($H$262,MAX(0,$F$262-(B364-C364)),$J$262)</f>
        <v>0</v>
      </c>
      <c r="F364" s="15" t="n">
        <f aca="false">B364-C364+E364</f>
        <v>0</v>
      </c>
      <c r="G364" s="15" t="n">
        <f aca="false">$J$262-E364</f>
        <v>250</v>
      </c>
      <c r="H364" s="15" t="n">
        <f aca="false">R363*(1+'1. Your Debts'!$C$5/12)+IF($L$262=1,D364,0)</f>
        <v>0</v>
      </c>
      <c r="I364" s="15" t="n">
        <f aca="false">S363*(1+'1. Your Debts'!$C$6/12)+IF($L$262=2,D364,0)</f>
        <v>0</v>
      </c>
      <c r="J364" s="15" t="n">
        <f aca="false">T363*(1+'1. Your Debts'!$C$7/12)+IF($L$262=3,D364,0)</f>
        <v>0</v>
      </c>
      <c r="K364" s="15" t="n">
        <f aca="false">U363*(1+'1. Your Debts'!$C$8/12)+IF($L$262=4,D364,0)</f>
        <v>0</v>
      </c>
      <c r="L364" s="15" t="n">
        <f aca="false">V363*(1+'1. Your Debts'!$C$9/12)+IF($L$262=5,D364,0)</f>
        <v>0</v>
      </c>
      <c r="M364" s="15" t="n">
        <f aca="false">MAX(0,H364-IF('1. Your Debts'!$F$5&gt;0,MIN('1. Your Debts'!$F$5,H364),MIN(MAX(H364*'1. Your Debts'!$D$5,'1. Your Debts'!$E$5),H364)))</f>
        <v>0</v>
      </c>
      <c r="N364" s="15" t="n">
        <f aca="false">MAX(0,I364-IF('1. Your Debts'!$F$6&gt;0,MIN('1. Your Debts'!$F$6,I364),MIN(MAX(I364*'1. Your Debts'!$D$6,'1. Your Debts'!$E$6),I364)))</f>
        <v>0</v>
      </c>
      <c r="O364" s="15" t="n">
        <f aca="false">MAX(0,J364-IF('1. Your Debts'!$F$7&gt;0,MIN('1. Your Debts'!$F$7,J364),MIN(MAX(J364*'1. Your Debts'!$D$7,'1. Your Debts'!$E$7),J364)))</f>
        <v>0</v>
      </c>
      <c r="P364" s="15" t="n">
        <f aca="false">MAX(0,K364-IF('1. Your Debts'!$F$8&gt;0,MIN('1. Your Debts'!$F$8,K364),MIN(MAX(K364*'1. Your Debts'!$D$8,'1. Your Debts'!$E$8),K364)))</f>
        <v>0</v>
      </c>
      <c r="Q364" s="15" t="n">
        <f aca="false">MAX(0,L364-IF('1. Your Debts'!$F$9&gt;0,MIN('1. Your Debts'!$F$9,L364),MIN(MAX(L364*'1. Your Debts'!$D$9,'1. Your Debts'!$E$9),L364)))</f>
        <v>0</v>
      </c>
      <c r="R364" s="15" t="n">
        <f aca="false">M364-MIN(M364,MAX(0,G364-SUMPRODUCT(($M$264:$Q$264&lt;M$264)*M364:Q364)))</f>
        <v>0</v>
      </c>
      <c r="S364" s="15" t="n">
        <f aca="false">N364-MIN(N364,MAX(0,G364-SUMPRODUCT(($M$264:$Q$264&lt;N$264)*M364:Q364)))</f>
        <v>0</v>
      </c>
      <c r="T364" s="15" t="n">
        <f aca="false">O364-MIN(O364,MAX(0,G364-SUMPRODUCT(($M$264:$Q$264&lt;O$264)*M364:Q364)))</f>
        <v>0</v>
      </c>
      <c r="U364" s="15" t="n">
        <f aca="false">P364-MIN(P364,MAX(0,G364-SUMPRODUCT(($M$264:$Q$264&lt;P$264)*M364:Q364)))</f>
        <v>0</v>
      </c>
      <c r="V364" s="15" t="n">
        <f aca="false">Q364-MIN(Q364,MAX(0,G364-SUMPRODUCT(($M$264:$Q$264&lt;Q$264)*M364:Q364)))</f>
        <v>0</v>
      </c>
      <c r="W364" s="15" t="n">
        <f aca="false">(R363*'1. Your Debts'!$C$5+S363*'1. Your Debts'!$C$6+T363*'1. Your Debts'!$C$7+U363*'1. Your Debts'!$C$8+V363*'1. Your Debts'!$C$9)/12</f>
        <v>0</v>
      </c>
      <c r="X364" s="15" t="n">
        <f aca="false">Y363+W364+D364-Y364</f>
        <v>0</v>
      </c>
      <c r="Y364" s="15" t="n">
        <f aca="false">SUM(R364:V364)</f>
        <v>0</v>
      </c>
    </row>
    <row r="365" customFormat="false" ht="15" hidden="false" customHeight="false" outlineLevel="0" collapsed="false">
      <c r="A365" s="10" t="n">
        <v>99</v>
      </c>
      <c r="B365" s="15" t="n">
        <f aca="false">F364</f>
        <v>0</v>
      </c>
      <c r="C365" s="15" t="n">
        <f aca="false">IF(A365=$D$262,MIN(B365,$B$262),0)</f>
        <v>0</v>
      </c>
      <c r="D365" s="15" t="n">
        <f aca="false">IF(A365=$D$262,$B$262-C365,0)</f>
        <v>0</v>
      </c>
      <c r="E365" s="15" t="n">
        <f aca="false">MIN($H$262,MAX(0,$F$262-(B365-C365)),$J$262)</f>
        <v>0</v>
      </c>
      <c r="F365" s="15" t="n">
        <f aca="false">B365-C365+E365</f>
        <v>0</v>
      </c>
      <c r="G365" s="15" t="n">
        <f aca="false">$J$262-E365</f>
        <v>250</v>
      </c>
      <c r="H365" s="15" t="n">
        <f aca="false">R364*(1+'1. Your Debts'!$C$5/12)+IF($L$262=1,D365,0)</f>
        <v>0</v>
      </c>
      <c r="I365" s="15" t="n">
        <f aca="false">S364*(1+'1. Your Debts'!$C$6/12)+IF($L$262=2,D365,0)</f>
        <v>0</v>
      </c>
      <c r="J365" s="15" t="n">
        <f aca="false">T364*(1+'1. Your Debts'!$C$7/12)+IF($L$262=3,D365,0)</f>
        <v>0</v>
      </c>
      <c r="K365" s="15" t="n">
        <f aca="false">U364*(1+'1. Your Debts'!$C$8/12)+IF($L$262=4,D365,0)</f>
        <v>0</v>
      </c>
      <c r="L365" s="15" t="n">
        <f aca="false">V364*(1+'1. Your Debts'!$C$9/12)+IF($L$262=5,D365,0)</f>
        <v>0</v>
      </c>
      <c r="M365" s="15" t="n">
        <f aca="false">MAX(0,H365-IF('1. Your Debts'!$F$5&gt;0,MIN('1. Your Debts'!$F$5,H365),MIN(MAX(H365*'1. Your Debts'!$D$5,'1. Your Debts'!$E$5),H365)))</f>
        <v>0</v>
      </c>
      <c r="N365" s="15" t="n">
        <f aca="false">MAX(0,I365-IF('1. Your Debts'!$F$6&gt;0,MIN('1. Your Debts'!$F$6,I365),MIN(MAX(I365*'1. Your Debts'!$D$6,'1. Your Debts'!$E$6),I365)))</f>
        <v>0</v>
      </c>
      <c r="O365" s="15" t="n">
        <f aca="false">MAX(0,J365-IF('1. Your Debts'!$F$7&gt;0,MIN('1. Your Debts'!$F$7,J365),MIN(MAX(J365*'1. Your Debts'!$D$7,'1. Your Debts'!$E$7),J365)))</f>
        <v>0</v>
      </c>
      <c r="P365" s="15" t="n">
        <f aca="false">MAX(0,K365-IF('1. Your Debts'!$F$8&gt;0,MIN('1. Your Debts'!$F$8,K365),MIN(MAX(K365*'1. Your Debts'!$D$8,'1. Your Debts'!$E$8),K365)))</f>
        <v>0</v>
      </c>
      <c r="Q365" s="15" t="n">
        <f aca="false">MAX(0,L365-IF('1. Your Debts'!$F$9&gt;0,MIN('1. Your Debts'!$F$9,L365),MIN(MAX(L365*'1. Your Debts'!$D$9,'1. Your Debts'!$E$9),L365)))</f>
        <v>0</v>
      </c>
      <c r="R365" s="15" t="n">
        <f aca="false">M365-MIN(M365,MAX(0,G365-SUMPRODUCT(($M$264:$Q$264&lt;M$264)*M365:Q365)))</f>
        <v>0</v>
      </c>
      <c r="S365" s="15" t="n">
        <f aca="false">N365-MIN(N365,MAX(0,G365-SUMPRODUCT(($M$264:$Q$264&lt;N$264)*M365:Q365)))</f>
        <v>0</v>
      </c>
      <c r="T365" s="15" t="n">
        <f aca="false">O365-MIN(O365,MAX(0,G365-SUMPRODUCT(($M$264:$Q$264&lt;O$264)*M365:Q365)))</f>
        <v>0</v>
      </c>
      <c r="U365" s="15" t="n">
        <f aca="false">P365-MIN(P365,MAX(0,G365-SUMPRODUCT(($M$264:$Q$264&lt;P$264)*M365:Q365)))</f>
        <v>0</v>
      </c>
      <c r="V365" s="15" t="n">
        <f aca="false">Q365-MIN(Q365,MAX(0,G365-SUMPRODUCT(($M$264:$Q$264&lt;Q$264)*M365:Q365)))</f>
        <v>0</v>
      </c>
      <c r="W365" s="15" t="n">
        <f aca="false">(R364*'1. Your Debts'!$C$5+S364*'1. Your Debts'!$C$6+T364*'1. Your Debts'!$C$7+U364*'1. Your Debts'!$C$8+V364*'1. Your Debts'!$C$9)/12</f>
        <v>0</v>
      </c>
      <c r="X365" s="15" t="n">
        <f aca="false">Y364+W365+D365-Y365</f>
        <v>0</v>
      </c>
      <c r="Y365" s="15" t="n">
        <f aca="false">SUM(R365:V365)</f>
        <v>0</v>
      </c>
    </row>
    <row r="366" customFormat="false" ht="15" hidden="false" customHeight="false" outlineLevel="0" collapsed="false">
      <c r="A366" s="10" t="n">
        <v>100</v>
      </c>
      <c r="B366" s="15" t="n">
        <f aca="false">F365</f>
        <v>0</v>
      </c>
      <c r="C366" s="15" t="n">
        <f aca="false">IF(A366=$D$262,MIN(B366,$B$262),0)</f>
        <v>0</v>
      </c>
      <c r="D366" s="15" t="n">
        <f aca="false">IF(A366=$D$262,$B$262-C366,0)</f>
        <v>0</v>
      </c>
      <c r="E366" s="15" t="n">
        <f aca="false">MIN($H$262,MAX(0,$F$262-(B366-C366)),$J$262)</f>
        <v>0</v>
      </c>
      <c r="F366" s="15" t="n">
        <f aca="false">B366-C366+E366</f>
        <v>0</v>
      </c>
      <c r="G366" s="15" t="n">
        <f aca="false">$J$262-E366</f>
        <v>250</v>
      </c>
      <c r="H366" s="15" t="n">
        <f aca="false">R365*(1+'1. Your Debts'!$C$5/12)+IF($L$262=1,D366,0)</f>
        <v>0</v>
      </c>
      <c r="I366" s="15" t="n">
        <f aca="false">S365*(1+'1. Your Debts'!$C$6/12)+IF($L$262=2,D366,0)</f>
        <v>0</v>
      </c>
      <c r="J366" s="15" t="n">
        <f aca="false">T365*(1+'1. Your Debts'!$C$7/12)+IF($L$262=3,D366,0)</f>
        <v>0</v>
      </c>
      <c r="K366" s="15" t="n">
        <f aca="false">U365*(1+'1. Your Debts'!$C$8/12)+IF($L$262=4,D366,0)</f>
        <v>0</v>
      </c>
      <c r="L366" s="15" t="n">
        <f aca="false">V365*(1+'1. Your Debts'!$C$9/12)+IF($L$262=5,D366,0)</f>
        <v>0</v>
      </c>
      <c r="M366" s="15" t="n">
        <f aca="false">MAX(0,H366-IF('1. Your Debts'!$F$5&gt;0,MIN('1. Your Debts'!$F$5,H366),MIN(MAX(H366*'1. Your Debts'!$D$5,'1. Your Debts'!$E$5),H366)))</f>
        <v>0</v>
      </c>
      <c r="N366" s="15" t="n">
        <f aca="false">MAX(0,I366-IF('1. Your Debts'!$F$6&gt;0,MIN('1. Your Debts'!$F$6,I366),MIN(MAX(I366*'1. Your Debts'!$D$6,'1. Your Debts'!$E$6),I366)))</f>
        <v>0</v>
      </c>
      <c r="O366" s="15" t="n">
        <f aca="false">MAX(0,J366-IF('1. Your Debts'!$F$7&gt;0,MIN('1. Your Debts'!$F$7,J366),MIN(MAX(J366*'1. Your Debts'!$D$7,'1. Your Debts'!$E$7),J366)))</f>
        <v>0</v>
      </c>
      <c r="P366" s="15" t="n">
        <f aca="false">MAX(0,K366-IF('1. Your Debts'!$F$8&gt;0,MIN('1. Your Debts'!$F$8,K366),MIN(MAX(K366*'1. Your Debts'!$D$8,'1. Your Debts'!$E$8),K366)))</f>
        <v>0</v>
      </c>
      <c r="Q366" s="15" t="n">
        <f aca="false">MAX(0,L366-IF('1. Your Debts'!$F$9&gt;0,MIN('1. Your Debts'!$F$9,L366),MIN(MAX(L366*'1. Your Debts'!$D$9,'1. Your Debts'!$E$9),L366)))</f>
        <v>0</v>
      </c>
      <c r="R366" s="15" t="n">
        <f aca="false">M366-MIN(M366,MAX(0,G366-SUMPRODUCT(($M$264:$Q$264&lt;M$264)*M366:Q366)))</f>
        <v>0</v>
      </c>
      <c r="S366" s="15" t="n">
        <f aca="false">N366-MIN(N366,MAX(0,G366-SUMPRODUCT(($M$264:$Q$264&lt;N$264)*M366:Q366)))</f>
        <v>0</v>
      </c>
      <c r="T366" s="15" t="n">
        <f aca="false">O366-MIN(O366,MAX(0,G366-SUMPRODUCT(($M$264:$Q$264&lt;O$264)*M366:Q366)))</f>
        <v>0</v>
      </c>
      <c r="U366" s="15" t="n">
        <f aca="false">P366-MIN(P366,MAX(0,G366-SUMPRODUCT(($M$264:$Q$264&lt;P$264)*M366:Q366)))</f>
        <v>0</v>
      </c>
      <c r="V366" s="15" t="n">
        <f aca="false">Q366-MIN(Q366,MAX(0,G366-SUMPRODUCT(($M$264:$Q$264&lt;Q$264)*M366:Q366)))</f>
        <v>0</v>
      </c>
      <c r="W366" s="15" t="n">
        <f aca="false">(R365*'1. Your Debts'!$C$5+S365*'1. Your Debts'!$C$6+T365*'1. Your Debts'!$C$7+U365*'1. Your Debts'!$C$8+V365*'1. Your Debts'!$C$9)/12</f>
        <v>0</v>
      </c>
      <c r="X366" s="15" t="n">
        <f aca="false">Y365+W366+D366-Y366</f>
        <v>0</v>
      </c>
      <c r="Y366" s="15" t="n">
        <f aca="false">SUM(R366:V366)</f>
        <v>0</v>
      </c>
    </row>
    <row r="367" customFormat="false" ht="15" hidden="false" customHeight="false" outlineLevel="0" collapsed="false">
      <c r="A367" s="10" t="n">
        <v>101</v>
      </c>
      <c r="B367" s="15" t="n">
        <f aca="false">F366</f>
        <v>0</v>
      </c>
      <c r="C367" s="15" t="n">
        <f aca="false">IF(A367=$D$262,MIN(B367,$B$262),0)</f>
        <v>0</v>
      </c>
      <c r="D367" s="15" t="n">
        <f aca="false">IF(A367=$D$262,$B$262-C367,0)</f>
        <v>0</v>
      </c>
      <c r="E367" s="15" t="n">
        <f aca="false">MIN($H$262,MAX(0,$F$262-(B367-C367)),$J$262)</f>
        <v>0</v>
      </c>
      <c r="F367" s="15" t="n">
        <f aca="false">B367-C367+E367</f>
        <v>0</v>
      </c>
      <c r="G367" s="15" t="n">
        <f aca="false">$J$262-E367</f>
        <v>250</v>
      </c>
      <c r="H367" s="15" t="n">
        <f aca="false">R366*(1+'1. Your Debts'!$C$5/12)+IF($L$262=1,D367,0)</f>
        <v>0</v>
      </c>
      <c r="I367" s="15" t="n">
        <f aca="false">S366*(1+'1. Your Debts'!$C$6/12)+IF($L$262=2,D367,0)</f>
        <v>0</v>
      </c>
      <c r="J367" s="15" t="n">
        <f aca="false">T366*(1+'1. Your Debts'!$C$7/12)+IF($L$262=3,D367,0)</f>
        <v>0</v>
      </c>
      <c r="K367" s="15" t="n">
        <f aca="false">U366*(1+'1. Your Debts'!$C$8/12)+IF($L$262=4,D367,0)</f>
        <v>0</v>
      </c>
      <c r="L367" s="15" t="n">
        <f aca="false">V366*(1+'1. Your Debts'!$C$9/12)+IF($L$262=5,D367,0)</f>
        <v>0</v>
      </c>
      <c r="M367" s="15" t="n">
        <f aca="false">MAX(0,H367-IF('1. Your Debts'!$F$5&gt;0,MIN('1. Your Debts'!$F$5,H367),MIN(MAX(H367*'1. Your Debts'!$D$5,'1. Your Debts'!$E$5),H367)))</f>
        <v>0</v>
      </c>
      <c r="N367" s="15" t="n">
        <f aca="false">MAX(0,I367-IF('1. Your Debts'!$F$6&gt;0,MIN('1. Your Debts'!$F$6,I367),MIN(MAX(I367*'1. Your Debts'!$D$6,'1. Your Debts'!$E$6),I367)))</f>
        <v>0</v>
      </c>
      <c r="O367" s="15" t="n">
        <f aca="false">MAX(0,J367-IF('1. Your Debts'!$F$7&gt;0,MIN('1. Your Debts'!$F$7,J367),MIN(MAX(J367*'1. Your Debts'!$D$7,'1. Your Debts'!$E$7),J367)))</f>
        <v>0</v>
      </c>
      <c r="P367" s="15" t="n">
        <f aca="false">MAX(0,K367-IF('1. Your Debts'!$F$8&gt;0,MIN('1. Your Debts'!$F$8,K367),MIN(MAX(K367*'1. Your Debts'!$D$8,'1. Your Debts'!$E$8),K367)))</f>
        <v>0</v>
      </c>
      <c r="Q367" s="15" t="n">
        <f aca="false">MAX(0,L367-IF('1. Your Debts'!$F$9&gt;0,MIN('1. Your Debts'!$F$9,L367),MIN(MAX(L367*'1. Your Debts'!$D$9,'1. Your Debts'!$E$9),L367)))</f>
        <v>0</v>
      </c>
      <c r="R367" s="15" t="n">
        <f aca="false">M367-MIN(M367,MAX(0,G367-SUMPRODUCT(($M$264:$Q$264&lt;M$264)*M367:Q367)))</f>
        <v>0</v>
      </c>
      <c r="S367" s="15" t="n">
        <f aca="false">N367-MIN(N367,MAX(0,G367-SUMPRODUCT(($M$264:$Q$264&lt;N$264)*M367:Q367)))</f>
        <v>0</v>
      </c>
      <c r="T367" s="15" t="n">
        <f aca="false">O367-MIN(O367,MAX(0,G367-SUMPRODUCT(($M$264:$Q$264&lt;O$264)*M367:Q367)))</f>
        <v>0</v>
      </c>
      <c r="U367" s="15" t="n">
        <f aca="false">P367-MIN(P367,MAX(0,G367-SUMPRODUCT(($M$264:$Q$264&lt;P$264)*M367:Q367)))</f>
        <v>0</v>
      </c>
      <c r="V367" s="15" t="n">
        <f aca="false">Q367-MIN(Q367,MAX(0,G367-SUMPRODUCT(($M$264:$Q$264&lt;Q$264)*M367:Q367)))</f>
        <v>0</v>
      </c>
      <c r="W367" s="15" t="n">
        <f aca="false">(R366*'1. Your Debts'!$C$5+S366*'1. Your Debts'!$C$6+T366*'1. Your Debts'!$C$7+U366*'1. Your Debts'!$C$8+V366*'1. Your Debts'!$C$9)/12</f>
        <v>0</v>
      </c>
      <c r="X367" s="15" t="n">
        <f aca="false">Y366+W367+D367-Y367</f>
        <v>0</v>
      </c>
      <c r="Y367" s="15" t="n">
        <f aca="false">SUM(R367:V367)</f>
        <v>0</v>
      </c>
    </row>
    <row r="368" customFormat="false" ht="15" hidden="false" customHeight="false" outlineLevel="0" collapsed="false">
      <c r="A368" s="10" t="n">
        <v>102</v>
      </c>
      <c r="B368" s="15" t="n">
        <f aca="false">F367</f>
        <v>0</v>
      </c>
      <c r="C368" s="15" t="n">
        <f aca="false">IF(A368=$D$262,MIN(B368,$B$262),0)</f>
        <v>0</v>
      </c>
      <c r="D368" s="15" t="n">
        <f aca="false">IF(A368=$D$262,$B$262-C368,0)</f>
        <v>0</v>
      </c>
      <c r="E368" s="15" t="n">
        <f aca="false">MIN($H$262,MAX(0,$F$262-(B368-C368)),$J$262)</f>
        <v>0</v>
      </c>
      <c r="F368" s="15" t="n">
        <f aca="false">B368-C368+E368</f>
        <v>0</v>
      </c>
      <c r="G368" s="15" t="n">
        <f aca="false">$J$262-E368</f>
        <v>250</v>
      </c>
      <c r="H368" s="15" t="n">
        <f aca="false">R367*(1+'1. Your Debts'!$C$5/12)+IF($L$262=1,D368,0)</f>
        <v>0</v>
      </c>
      <c r="I368" s="15" t="n">
        <f aca="false">S367*(1+'1. Your Debts'!$C$6/12)+IF($L$262=2,D368,0)</f>
        <v>0</v>
      </c>
      <c r="J368" s="15" t="n">
        <f aca="false">T367*(1+'1. Your Debts'!$C$7/12)+IF($L$262=3,D368,0)</f>
        <v>0</v>
      </c>
      <c r="K368" s="15" t="n">
        <f aca="false">U367*(1+'1. Your Debts'!$C$8/12)+IF($L$262=4,D368,0)</f>
        <v>0</v>
      </c>
      <c r="L368" s="15" t="n">
        <f aca="false">V367*(1+'1. Your Debts'!$C$9/12)+IF($L$262=5,D368,0)</f>
        <v>0</v>
      </c>
      <c r="M368" s="15" t="n">
        <f aca="false">MAX(0,H368-IF('1. Your Debts'!$F$5&gt;0,MIN('1. Your Debts'!$F$5,H368),MIN(MAX(H368*'1. Your Debts'!$D$5,'1. Your Debts'!$E$5),H368)))</f>
        <v>0</v>
      </c>
      <c r="N368" s="15" t="n">
        <f aca="false">MAX(0,I368-IF('1. Your Debts'!$F$6&gt;0,MIN('1. Your Debts'!$F$6,I368),MIN(MAX(I368*'1. Your Debts'!$D$6,'1. Your Debts'!$E$6),I368)))</f>
        <v>0</v>
      </c>
      <c r="O368" s="15" t="n">
        <f aca="false">MAX(0,J368-IF('1. Your Debts'!$F$7&gt;0,MIN('1. Your Debts'!$F$7,J368),MIN(MAX(J368*'1. Your Debts'!$D$7,'1. Your Debts'!$E$7),J368)))</f>
        <v>0</v>
      </c>
      <c r="P368" s="15" t="n">
        <f aca="false">MAX(0,K368-IF('1. Your Debts'!$F$8&gt;0,MIN('1. Your Debts'!$F$8,K368),MIN(MAX(K368*'1. Your Debts'!$D$8,'1. Your Debts'!$E$8),K368)))</f>
        <v>0</v>
      </c>
      <c r="Q368" s="15" t="n">
        <f aca="false">MAX(0,L368-IF('1. Your Debts'!$F$9&gt;0,MIN('1. Your Debts'!$F$9,L368),MIN(MAX(L368*'1. Your Debts'!$D$9,'1. Your Debts'!$E$9),L368)))</f>
        <v>0</v>
      </c>
      <c r="R368" s="15" t="n">
        <f aca="false">M368-MIN(M368,MAX(0,G368-SUMPRODUCT(($M$264:$Q$264&lt;M$264)*M368:Q368)))</f>
        <v>0</v>
      </c>
      <c r="S368" s="15" t="n">
        <f aca="false">N368-MIN(N368,MAX(0,G368-SUMPRODUCT(($M$264:$Q$264&lt;N$264)*M368:Q368)))</f>
        <v>0</v>
      </c>
      <c r="T368" s="15" t="n">
        <f aca="false">O368-MIN(O368,MAX(0,G368-SUMPRODUCT(($M$264:$Q$264&lt;O$264)*M368:Q368)))</f>
        <v>0</v>
      </c>
      <c r="U368" s="15" t="n">
        <f aca="false">P368-MIN(P368,MAX(0,G368-SUMPRODUCT(($M$264:$Q$264&lt;P$264)*M368:Q368)))</f>
        <v>0</v>
      </c>
      <c r="V368" s="15" t="n">
        <f aca="false">Q368-MIN(Q368,MAX(0,G368-SUMPRODUCT(($M$264:$Q$264&lt;Q$264)*M368:Q368)))</f>
        <v>0</v>
      </c>
      <c r="W368" s="15" t="n">
        <f aca="false">(R367*'1. Your Debts'!$C$5+S367*'1. Your Debts'!$C$6+T367*'1. Your Debts'!$C$7+U367*'1. Your Debts'!$C$8+V367*'1. Your Debts'!$C$9)/12</f>
        <v>0</v>
      </c>
      <c r="X368" s="15" t="n">
        <f aca="false">Y367+W368+D368-Y368</f>
        <v>0</v>
      </c>
      <c r="Y368" s="15" t="n">
        <f aca="false">SUM(R368:V368)</f>
        <v>0</v>
      </c>
    </row>
    <row r="369" customFormat="false" ht="15" hidden="false" customHeight="false" outlineLevel="0" collapsed="false">
      <c r="A369" s="10" t="n">
        <v>103</v>
      </c>
      <c r="B369" s="15" t="n">
        <f aca="false">F368</f>
        <v>0</v>
      </c>
      <c r="C369" s="15" t="n">
        <f aca="false">IF(A369=$D$262,MIN(B369,$B$262),0)</f>
        <v>0</v>
      </c>
      <c r="D369" s="15" t="n">
        <f aca="false">IF(A369=$D$262,$B$262-C369,0)</f>
        <v>0</v>
      </c>
      <c r="E369" s="15" t="n">
        <f aca="false">MIN($H$262,MAX(0,$F$262-(B369-C369)),$J$262)</f>
        <v>0</v>
      </c>
      <c r="F369" s="15" t="n">
        <f aca="false">B369-C369+E369</f>
        <v>0</v>
      </c>
      <c r="G369" s="15" t="n">
        <f aca="false">$J$262-E369</f>
        <v>250</v>
      </c>
      <c r="H369" s="15" t="n">
        <f aca="false">R368*(1+'1. Your Debts'!$C$5/12)+IF($L$262=1,D369,0)</f>
        <v>0</v>
      </c>
      <c r="I369" s="15" t="n">
        <f aca="false">S368*(1+'1. Your Debts'!$C$6/12)+IF($L$262=2,D369,0)</f>
        <v>0</v>
      </c>
      <c r="J369" s="15" t="n">
        <f aca="false">T368*(1+'1. Your Debts'!$C$7/12)+IF($L$262=3,D369,0)</f>
        <v>0</v>
      </c>
      <c r="K369" s="15" t="n">
        <f aca="false">U368*(1+'1. Your Debts'!$C$8/12)+IF($L$262=4,D369,0)</f>
        <v>0</v>
      </c>
      <c r="L369" s="15" t="n">
        <f aca="false">V368*(1+'1. Your Debts'!$C$9/12)+IF($L$262=5,D369,0)</f>
        <v>0</v>
      </c>
      <c r="M369" s="15" t="n">
        <f aca="false">MAX(0,H369-IF('1. Your Debts'!$F$5&gt;0,MIN('1. Your Debts'!$F$5,H369),MIN(MAX(H369*'1. Your Debts'!$D$5,'1. Your Debts'!$E$5),H369)))</f>
        <v>0</v>
      </c>
      <c r="N369" s="15" t="n">
        <f aca="false">MAX(0,I369-IF('1. Your Debts'!$F$6&gt;0,MIN('1. Your Debts'!$F$6,I369),MIN(MAX(I369*'1. Your Debts'!$D$6,'1. Your Debts'!$E$6),I369)))</f>
        <v>0</v>
      </c>
      <c r="O369" s="15" t="n">
        <f aca="false">MAX(0,J369-IF('1. Your Debts'!$F$7&gt;0,MIN('1. Your Debts'!$F$7,J369),MIN(MAX(J369*'1. Your Debts'!$D$7,'1. Your Debts'!$E$7),J369)))</f>
        <v>0</v>
      </c>
      <c r="P369" s="15" t="n">
        <f aca="false">MAX(0,K369-IF('1. Your Debts'!$F$8&gt;0,MIN('1. Your Debts'!$F$8,K369),MIN(MAX(K369*'1. Your Debts'!$D$8,'1. Your Debts'!$E$8),K369)))</f>
        <v>0</v>
      </c>
      <c r="Q369" s="15" t="n">
        <f aca="false">MAX(0,L369-IF('1. Your Debts'!$F$9&gt;0,MIN('1. Your Debts'!$F$9,L369),MIN(MAX(L369*'1. Your Debts'!$D$9,'1. Your Debts'!$E$9),L369)))</f>
        <v>0</v>
      </c>
      <c r="R369" s="15" t="n">
        <f aca="false">M369-MIN(M369,MAX(0,G369-SUMPRODUCT(($M$264:$Q$264&lt;M$264)*M369:Q369)))</f>
        <v>0</v>
      </c>
      <c r="S369" s="15" t="n">
        <f aca="false">N369-MIN(N369,MAX(0,G369-SUMPRODUCT(($M$264:$Q$264&lt;N$264)*M369:Q369)))</f>
        <v>0</v>
      </c>
      <c r="T369" s="15" t="n">
        <f aca="false">O369-MIN(O369,MAX(0,G369-SUMPRODUCT(($M$264:$Q$264&lt;O$264)*M369:Q369)))</f>
        <v>0</v>
      </c>
      <c r="U369" s="15" t="n">
        <f aca="false">P369-MIN(P369,MAX(0,G369-SUMPRODUCT(($M$264:$Q$264&lt;P$264)*M369:Q369)))</f>
        <v>0</v>
      </c>
      <c r="V369" s="15" t="n">
        <f aca="false">Q369-MIN(Q369,MAX(0,G369-SUMPRODUCT(($M$264:$Q$264&lt;Q$264)*M369:Q369)))</f>
        <v>0</v>
      </c>
      <c r="W369" s="15" t="n">
        <f aca="false">(R368*'1. Your Debts'!$C$5+S368*'1. Your Debts'!$C$6+T368*'1. Your Debts'!$C$7+U368*'1. Your Debts'!$C$8+V368*'1. Your Debts'!$C$9)/12</f>
        <v>0</v>
      </c>
      <c r="X369" s="15" t="n">
        <f aca="false">Y368+W369+D369-Y369</f>
        <v>0</v>
      </c>
      <c r="Y369" s="15" t="n">
        <f aca="false">SUM(R369:V369)</f>
        <v>0</v>
      </c>
    </row>
    <row r="370" customFormat="false" ht="15" hidden="false" customHeight="false" outlineLevel="0" collapsed="false">
      <c r="A370" s="10" t="n">
        <v>104</v>
      </c>
      <c r="B370" s="15" t="n">
        <f aca="false">F369</f>
        <v>0</v>
      </c>
      <c r="C370" s="15" t="n">
        <f aca="false">IF(A370=$D$262,MIN(B370,$B$262),0)</f>
        <v>0</v>
      </c>
      <c r="D370" s="15" t="n">
        <f aca="false">IF(A370=$D$262,$B$262-C370,0)</f>
        <v>0</v>
      </c>
      <c r="E370" s="15" t="n">
        <f aca="false">MIN($H$262,MAX(0,$F$262-(B370-C370)),$J$262)</f>
        <v>0</v>
      </c>
      <c r="F370" s="15" t="n">
        <f aca="false">B370-C370+E370</f>
        <v>0</v>
      </c>
      <c r="G370" s="15" t="n">
        <f aca="false">$J$262-E370</f>
        <v>250</v>
      </c>
      <c r="H370" s="15" t="n">
        <f aca="false">R369*(1+'1. Your Debts'!$C$5/12)+IF($L$262=1,D370,0)</f>
        <v>0</v>
      </c>
      <c r="I370" s="15" t="n">
        <f aca="false">S369*(1+'1. Your Debts'!$C$6/12)+IF($L$262=2,D370,0)</f>
        <v>0</v>
      </c>
      <c r="J370" s="15" t="n">
        <f aca="false">T369*(1+'1. Your Debts'!$C$7/12)+IF($L$262=3,D370,0)</f>
        <v>0</v>
      </c>
      <c r="K370" s="15" t="n">
        <f aca="false">U369*(1+'1. Your Debts'!$C$8/12)+IF($L$262=4,D370,0)</f>
        <v>0</v>
      </c>
      <c r="L370" s="15" t="n">
        <f aca="false">V369*(1+'1. Your Debts'!$C$9/12)+IF($L$262=5,D370,0)</f>
        <v>0</v>
      </c>
      <c r="M370" s="15" t="n">
        <f aca="false">MAX(0,H370-IF('1. Your Debts'!$F$5&gt;0,MIN('1. Your Debts'!$F$5,H370),MIN(MAX(H370*'1. Your Debts'!$D$5,'1. Your Debts'!$E$5),H370)))</f>
        <v>0</v>
      </c>
      <c r="N370" s="15" t="n">
        <f aca="false">MAX(0,I370-IF('1. Your Debts'!$F$6&gt;0,MIN('1. Your Debts'!$F$6,I370),MIN(MAX(I370*'1. Your Debts'!$D$6,'1. Your Debts'!$E$6),I370)))</f>
        <v>0</v>
      </c>
      <c r="O370" s="15" t="n">
        <f aca="false">MAX(0,J370-IF('1. Your Debts'!$F$7&gt;0,MIN('1. Your Debts'!$F$7,J370),MIN(MAX(J370*'1. Your Debts'!$D$7,'1. Your Debts'!$E$7),J370)))</f>
        <v>0</v>
      </c>
      <c r="P370" s="15" t="n">
        <f aca="false">MAX(0,K370-IF('1. Your Debts'!$F$8&gt;0,MIN('1. Your Debts'!$F$8,K370),MIN(MAX(K370*'1. Your Debts'!$D$8,'1. Your Debts'!$E$8),K370)))</f>
        <v>0</v>
      </c>
      <c r="Q370" s="15" t="n">
        <f aca="false">MAX(0,L370-IF('1. Your Debts'!$F$9&gt;0,MIN('1. Your Debts'!$F$9,L370),MIN(MAX(L370*'1. Your Debts'!$D$9,'1. Your Debts'!$E$9),L370)))</f>
        <v>0</v>
      </c>
      <c r="R370" s="15" t="n">
        <f aca="false">M370-MIN(M370,MAX(0,G370-SUMPRODUCT(($M$264:$Q$264&lt;M$264)*M370:Q370)))</f>
        <v>0</v>
      </c>
      <c r="S370" s="15" t="n">
        <f aca="false">N370-MIN(N370,MAX(0,G370-SUMPRODUCT(($M$264:$Q$264&lt;N$264)*M370:Q370)))</f>
        <v>0</v>
      </c>
      <c r="T370" s="15" t="n">
        <f aca="false">O370-MIN(O370,MAX(0,G370-SUMPRODUCT(($M$264:$Q$264&lt;O$264)*M370:Q370)))</f>
        <v>0</v>
      </c>
      <c r="U370" s="15" t="n">
        <f aca="false">P370-MIN(P370,MAX(0,G370-SUMPRODUCT(($M$264:$Q$264&lt;P$264)*M370:Q370)))</f>
        <v>0</v>
      </c>
      <c r="V370" s="15" t="n">
        <f aca="false">Q370-MIN(Q370,MAX(0,G370-SUMPRODUCT(($M$264:$Q$264&lt;Q$264)*M370:Q370)))</f>
        <v>0</v>
      </c>
      <c r="W370" s="15" t="n">
        <f aca="false">(R369*'1. Your Debts'!$C$5+S369*'1. Your Debts'!$C$6+T369*'1. Your Debts'!$C$7+U369*'1. Your Debts'!$C$8+V369*'1. Your Debts'!$C$9)/12</f>
        <v>0</v>
      </c>
      <c r="X370" s="15" t="n">
        <f aca="false">Y369+W370+D370-Y370</f>
        <v>0</v>
      </c>
      <c r="Y370" s="15" t="n">
        <f aca="false">SUM(R370:V370)</f>
        <v>0</v>
      </c>
    </row>
    <row r="371" customFormat="false" ht="15" hidden="false" customHeight="false" outlineLevel="0" collapsed="false">
      <c r="A371" s="10" t="n">
        <v>105</v>
      </c>
      <c r="B371" s="15" t="n">
        <f aca="false">F370</f>
        <v>0</v>
      </c>
      <c r="C371" s="15" t="n">
        <f aca="false">IF(A371=$D$262,MIN(B371,$B$262),0)</f>
        <v>0</v>
      </c>
      <c r="D371" s="15" t="n">
        <f aca="false">IF(A371=$D$262,$B$262-C371,0)</f>
        <v>0</v>
      </c>
      <c r="E371" s="15" t="n">
        <f aca="false">MIN($H$262,MAX(0,$F$262-(B371-C371)),$J$262)</f>
        <v>0</v>
      </c>
      <c r="F371" s="15" t="n">
        <f aca="false">B371-C371+E371</f>
        <v>0</v>
      </c>
      <c r="G371" s="15" t="n">
        <f aca="false">$J$262-E371</f>
        <v>250</v>
      </c>
      <c r="H371" s="15" t="n">
        <f aca="false">R370*(1+'1. Your Debts'!$C$5/12)+IF($L$262=1,D371,0)</f>
        <v>0</v>
      </c>
      <c r="I371" s="15" t="n">
        <f aca="false">S370*(1+'1. Your Debts'!$C$6/12)+IF($L$262=2,D371,0)</f>
        <v>0</v>
      </c>
      <c r="J371" s="15" t="n">
        <f aca="false">T370*(1+'1. Your Debts'!$C$7/12)+IF($L$262=3,D371,0)</f>
        <v>0</v>
      </c>
      <c r="K371" s="15" t="n">
        <f aca="false">U370*(1+'1. Your Debts'!$C$8/12)+IF($L$262=4,D371,0)</f>
        <v>0</v>
      </c>
      <c r="L371" s="15" t="n">
        <f aca="false">V370*(1+'1. Your Debts'!$C$9/12)+IF($L$262=5,D371,0)</f>
        <v>0</v>
      </c>
      <c r="M371" s="15" t="n">
        <f aca="false">MAX(0,H371-IF('1. Your Debts'!$F$5&gt;0,MIN('1. Your Debts'!$F$5,H371),MIN(MAX(H371*'1. Your Debts'!$D$5,'1. Your Debts'!$E$5),H371)))</f>
        <v>0</v>
      </c>
      <c r="N371" s="15" t="n">
        <f aca="false">MAX(0,I371-IF('1. Your Debts'!$F$6&gt;0,MIN('1. Your Debts'!$F$6,I371),MIN(MAX(I371*'1. Your Debts'!$D$6,'1. Your Debts'!$E$6),I371)))</f>
        <v>0</v>
      </c>
      <c r="O371" s="15" t="n">
        <f aca="false">MAX(0,J371-IF('1. Your Debts'!$F$7&gt;0,MIN('1. Your Debts'!$F$7,J371),MIN(MAX(J371*'1. Your Debts'!$D$7,'1. Your Debts'!$E$7),J371)))</f>
        <v>0</v>
      </c>
      <c r="P371" s="15" t="n">
        <f aca="false">MAX(0,K371-IF('1. Your Debts'!$F$8&gt;0,MIN('1. Your Debts'!$F$8,K371),MIN(MAX(K371*'1. Your Debts'!$D$8,'1. Your Debts'!$E$8),K371)))</f>
        <v>0</v>
      </c>
      <c r="Q371" s="15" t="n">
        <f aca="false">MAX(0,L371-IF('1. Your Debts'!$F$9&gt;0,MIN('1. Your Debts'!$F$9,L371),MIN(MAX(L371*'1. Your Debts'!$D$9,'1. Your Debts'!$E$9),L371)))</f>
        <v>0</v>
      </c>
      <c r="R371" s="15" t="n">
        <f aca="false">M371-MIN(M371,MAX(0,G371-SUMPRODUCT(($M$264:$Q$264&lt;M$264)*M371:Q371)))</f>
        <v>0</v>
      </c>
      <c r="S371" s="15" t="n">
        <f aca="false">N371-MIN(N371,MAX(0,G371-SUMPRODUCT(($M$264:$Q$264&lt;N$264)*M371:Q371)))</f>
        <v>0</v>
      </c>
      <c r="T371" s="15" t="n">
        <f aca="false">O371-MIN(O371,MAX(0,G371-SUMPRODUCT(($M$264:$Q$264&lt;O$264)*M371:Q371)))</f>
        <v>0</v>
      </c>
      <c r="U371" s="15" t="n">
        <f aca="false">P371-MIN(P371,MAX(0,G371-SUMPRODUCT(($M$264:$Q$264&lt;P$264)*M371:Q371)))</f>
        <v>0</v>
      </c>
      <c r="V371" s="15" t="n">
        <f aca="false">Q371-MIN(Q371,MAX(0,G371-SUMPRODUCT(($M$264:$Q$264&lt;Q$264)*M371:Q371)))</f>
        <v>0</v>
      </c>
      <c r="W371" s="15" t="n">
        <f aca="false">(R370*'1. Your Debts'!$C$5+S370*'1. Your Debts'!$C$6+T370*'1. Your Debts'!$C$7+U370*'1. Your Debts'!$C$8+V370*'1. Your Debts'!$C$9)/12</f>
        <v>0</v>
      </c>
      <c r="X371" s="15" t="n">
        <f aca="false">Y370+W371+D371-Y371</f>
        <v>0</v>
      </c>
      <c r="Y371" s="15" t="n">
        <f aca="false">SUM(R371:V371)</f>
        <v>0</v>
      </c>
    </row>
    <row r="372" customFormat="false" ht="15" hidden="false" customHeight="false" outlineLevel="0" collapsed="false">
      <c r="A372" s="10" t="n">
        <v>106</v>
      </c>
      <c r="B372" s="15" t="n">
        <f aca="false">F371</f>
        <v>0</v>
      </c>
      <c r="C372" s="15" t="n">
        <f aca="false">IF(A372=$D$262,MIN(B372,$B$262),0)</f>
        <v>0</v>
      </c>
      <c r="D372" s="15" t="n">
        <f aca="false">IF(A372=$D$262,$B$262-C372,0)</f>
        <v>0</v>
      </c>
      <c r="E372" s="15" t="n">
        <f aca="false">MIN($H$262,MAX(0,$F$262-(B372-C372)),$J$262)</f>
        <v>0</v>
      </c>
      <c r="F372" s="15" t="n">
        <f aca="false">B372-C372+E372</f>
        <v>0</v>
      </c>
      <c r="G372" s="15" t="n">
        <f aca="false">$J$262-E372</f>
        <v>250</v>
      </c>
      <c r="H372" s="15" t="n">
        <f aca="false">R371*(1+'1. Your Debts'!$C$5/12)+IF($L$262=1,D372,0)</f>
        <v>0</v>
      </c>
      <c r="I372" s="15" t="n">
        <f aca="false">S371*(1+'1. Your Debts'!$C$6/12)+IF($L$262=2,D372,0)</f>
        <v>0</v>
      </c>
      <c r="J372" s="15" t="n">
        <f aca="false">T371*(1+'1. Your Debts'!$C$7/12)+IF($L$262=3,D372,0)</f>
        <v>0</v>
      </c>
      <c r="K372" s="15" t="n">
        <f aca="false">U371*(1+'1. Your Debts'!$C$8/12)+IF($L$262=4,D372,0)</f>
        <v>0</v>
      </c>
      <c r="L372" s="15" t="n">
        <f aca="false">V371*(1+'1. Your Debts'!$C$9/12)+IF($L$262=5,D372,0)</f>
        <v>0</v>
      </c>
      <c r="M372" s="15" t="n">
        <f aca="false">MAX(0,H372-IF('1. Your Debts'!$F$5&gt;0,MIN('1. Your Debts'!$F$5,H372),MIN(MAX(H372*'1. Your Debts'!$D$5,'1. Your Debts'!$E$5),H372)))</f>
        <v>0</v>
      </c>
      <c r="N372" s="15" t="n">
        <f aca="false">MAX(0,I372-IF('1. Your Debts'!$F$6&gt;0,MIN('1. Your Debts'!$F$6,I372),MIN(MAX(I372*'1. Your Debts'!$D$6,'1. Your Debts'!$E$6),I372)))</f>
        <v>0</v>
      </c>
      <c r="O372" s="15" t="n">
        <f aca="false">MAX(0,J372-IF('1. Your Debts'!$F$7&gt;0,MIN('1. Your Debts'!$F$7,J372),MIN(MAX(J372*'1. Your Debts'!$D$7,'1. Your Debts'!$E$7),J372)))</f>
        <v>0</v>
      </c>
      <c r="P372" s="15" t="n">
        <f aca="false">MAX(0,K372-IF('1. Your Debts'!$F$8&gt;0,MIN('1. Your Debts'!$F$8,K372),MIN(MAX(K372*'1. Your Debts'!$D$8,'1. Your Debts'!$E$8),K372)))</f>
        <v>0</v>
      </c>
      <c r="Q372" s="15" t="n">
        <f aca="false">MAX(0,L372-IF('1. Your Debts'!$F$9&gt;0,MIN('1. Your Debts'!$F$9,L372),MIN(MAX(L372*'1. Your Debts'!$D$9,'1. Your Debts'!$E$9),L372)))</f>
        <v>0</v>
      </c>
      <c r="R372" s="15" t="n">
        <f aca="false">M372-MIN(M372,MAX(0,G372-SUMPRODUCT(($M$264:$Q$264&lt;M$264)*M372:Q372)))</f>
        <v>0</v>
      </c>
      <c r="S372" s="15" t="n">
        <f aca="false">N372-MIN(N372,MAX(0,G372-SUMPRODUCT(($M$264:$Q$264&lt;N$264)*M372:Q372)))</f>
        <v>0</v>
      </c>
      <c r="T372" s="15" t="n">
        <f aca="false">O372-MIN(O372,MAX(0,G372-SUMPRODUCT(($M$264:$Q$264&lt;O$264)*M372:Q372)))</f>
        <v>0</v>
      </c>
      <c r="U372" s="15" t="n">
        <f aca="false">P372-MIN(P372,MAX(0,G372-SUMPRODUCT(($M$264:$Q$264&lt;P$264)*M372:Q372)))</f>
        <v>0</v>
      </c>
      <c r="V372" s="15" t="n">
        <f aca="false">Q372-MIN(Q372,MAX(0,G372-SUMPRODUCT(($M$264:$Q$264&lt;Q$264)*M372:Q372)))</f>
        <v>0</v>
      </c>
      <c r="W372" s="15" t="n">
        <f aca="false">(R371*'1. Your Debts'!$C$5+S371*'1. Your Debts'!$C$6+T371*'1. Your Debts'!$C$7+U371*'1. Your Debts'!$C$8+V371*'1. Your Debts'!$C$9)/12</f>
        <v>0</v>
      </c>
      <c r="X372" s="15" t="n">
        <f aca="false">Y371+W372+D372-Y372</f>
        <v>0</v>
      </c>
      <c r="Y372" s="15" t="n">
        <f aca="false">SUM(R372:V372)</f>
        <v>0</v>
      </c>
    </row>
    <row r="373" customFormat="false" ht="15" hidden="false" customHeight="false" outlineLevel="0" collapsed="false">
      <c r="A373" s="10" t="n">
        <v>107</v>
      </c>
      <c r="B373" s="15" t="n">
        <f aca="false">F372</f>
        <v>0</v>
      </c>
      <c r="C373" s="15" t="n">
        <f aca="false">IF(A373=$D$262,MIN(B373,$B$262),0)</f>
        <v>0</v>
      </c>
      <c r="D373" s="15" t="n">
        <f aca="false">IF(A373=$D$262,$B$262-C373,0)</f>
        <v>0</v>
      </c>
      <c r="E373" s="15" t="n">
        <f aca="false">MIN($H$262,MAX(0,$F$262-(B373-C373)),$J$262)</f>
        <v>0</v>
      </c>
      <c r="F373" s="15" t="n">
        <f aca="false">B373-C373+E373</f>
        <v>0</v>
      </c>
      <c r="G373" s="15" t="n">
        <f aca="false">$J$262-E373</f>
        <v>250</v>
      </c>
      <c r="H373" s="15" t="n">
        <f aca="false">R372*(1+'1. Your Debts'!$C$5/12)+IF($L$262=1,D373,0)</f>
        <v>0</v>
      </c>
      <c r="I373" s="15" t="n">
        <f aca="false">S372*(1+'1. Your Debts'!$C$6/12)+IF($L$262=2,D373,0)</f>
        <v>0</v>
      </c>
      <c r="J373" s="15" t="n">
        <f aca="false">T372*(1+'1. Your Debts'!$C$7/12)+IF($L$262=3,D373,0)</f>
        <v>0</v>
      </c>
      <c r="K373" s="15" t="n">
        <f aca="false">U372*(1+'1. Your Debts'!$C$8/12)+IF($L$262=4,D373,0)</f>
        <v>0</v>
      </c>
      <c r="L373" s="15" t="n">
        <f aca="false">V372*(1+'1. Your Debts'!$C$9/12)+IF($L$262=5,D373,0)</f>
        <v>0</v>
      </c>
      <c r="M373" s="15" t="n">
        <f aca="false">MAX(0,H373-IF('1. Your Debts'!$F$5&gt;0,MIN('1. Your Debts'!$F$5,H373),MIN(MAX(H373*'1. Your Debts'!$D$5,'1. Your Debts'!$E$5),H373)))</f>
        <v>0</v>
      </c>
      <c r="N373" s="15" t="n">
        <f aca="false">MAX(0,I373-IF('1. Your Debts'!$F$6&gt;0,MIN('1. Your Debts'!$F$6,I373),MIN(MAX(I373*'1. Your Debts'!$D$6,'1. Your Debts'!$E$6),I373)))</f>
        <v>0</v>
      </c>
      <c r="O373" s="15" t="n">
        <f aca="false">MAX(0,J373-IF('1. Your Debts'!$F$7&gt;0,MIN('1. Your Debts'!$F$7,J373),MIN(MAX(J373*'1. Your Debts'!$D$7,'1. Your Debts'!$E$7),J373)))</f>
        <v>0</v>
      </c>
      <c r="P373" s="15" t="n">
        <f aca="false">MAX(0,K373-IF('1. Your Debts'!$F$8&gt;0,MIN('1. Your Debts'!$F$8,K373),MIN(MAX(K373*'1. Your Debts'!$D$8,'1. Your Debts'!$E$8),K373)))</f>
        <v>0</v>
      </c>
      <c r="Q373" s="15" t="n">
        <f aca="false">MAX(0,L373-IF('1. Your Debts'!$F$9&gt;0,MIN('1. Your Debts'!$F$9,L373),MIN(MAX(L373*'1. Your Debts'!$D$9,'1. Your Debts'!$E$9),L373)))</f>
        <v>0</v>
      </c>
      <c r="R373" s="15" t="n">
        <f aca="false">M373-MIN(M373,MAX(0,G373-SUMPRODUCT(($M$264:$Q$264&lt;M$264)*M373:Q373)))</f>
        <v>0</v>
      </c>
      <c r="S373" s="15" t="n">
        <f aca="false">N373-MIN(N373,MAX(0,G373-SUMPRODUCT(($M$264:$Q$264&lt;N$264)*M373:Q373)))</f>
        <v>0</v>
      </c>
      <c r="T373" s="15" t="n">
        <f aca="false">O373-MIN(O373,MAX(0,G373-SUMPRODUCT(($M$264:$Q$264&lt;O$264)*M373:Q373)))</f>
        <v>0</v>
      </c>
      <c r="U373" s="15" t="n">
        <f aca="false">P373-MIN(P373,MAX(0,G373-SUMPRODUCT(($M$264:$Q$264&lt;P$264)*M373:Q373)))</f>
        <v>0</v>
      </c>
      <c r="V373" s="15" t="n">
        <f aca="false">Q373-MIN(Q373,MAX(0,G373-SUMPRODUCT(($M$264:$Q$264&lt;Q$264)*M373:Q373)))</f>
        <v>0</v>
      </c>
      <c r="W373" s="15" t="n">
        <f aca="false">(R372*'1. Your Debts'!$C$5+S372*'1. Your Debts'!$C$6+T372*'1. Your Debts'!$C$7+U372*'1. Your Debts'!$C$8+V372*'1. Your Debts'!$C$9)/12</f>
        <v>0</v>
      </c>
      <c r="X373" s="15" t="n">
        <f aca="false">Y372+W373+D373-Y373</f>
        <v>0</v>
      </c>
      <c r="Y373" s="15" t="n">
        <f aca="false">SUM(R373:V373)</f>
        <v>0</v>
      </c>
    </row>
    <row r="374" customFormat="false" ht="15" hidden="false" customHeight="false" outlineLevel="0" collapsed="false">
      <c r="A374" s="10" t="n">
        <v>108</v>
      </c>
      <c r="B374" s="15" t="n">
        <f aca="false">F373</f>
        <v>0</v>
      </c>
      <c r="C374" s="15" t="n">
        <f aca="false">IF(A374=$D$262,MIN(B374,$B$262),0)</f>
        <v>0</v>
      </c>
      <c r="D374" s="15" t="n">
        <f aca="false">IF(A374=$D$262,$B$262-C374,0)</f>
        <v>0</v>
      </c>
      <c r="E374" s="15" t="n">
        <f aca="false">MIN($H$262,MAX(0,$F$262-(B374-C374)),$J$262)</f>
        <v>0</v>
      </c>
      <c r="F374" s="15" t="n">
        <f aca="false">B374-C374+E374</f>
        <v>0</v>
      </c>
      <c r="G374" s="15" t="n">
        <f aca="false">$J$262-E374</f>
        <v>250</v>
      </c>
      <c r="H374" s="15" t="n">
        <f aca="false">R373*(1+'1. Your Debts'!$C$5/12)+IF($L$262=1,D374,0)</f>
        <v>0</v>
      </c>
      <c r="I374" s="15" t="n">
        <f aca="false">S373*(1+'1. Your Debts'!$C$6/12)+IF($L$262=2,D374,0)</f>
        <v>0</v>
      </c>
      <c r="J374" s="15" t="n">
        <f aca="false">T373*(1+'1. Your Debts'!$C$7/12)+IF($L$262=3,D374,0)</f>
        <v>0</v>
      </c>
      <c r="K374" s="15" t="n">
        <f aca="false">U373*(1+'1. Your Debts'!$C$8/12)+IF($L$262=4,D374,0)</f>
        <v>0</v>
      </c>
      <c r="L374" s="15" t="n">
        <f aca="false">V373*(1+'1. Your Debts'!$C$9/12)+IF($L$262=5,D374,0)</f>
        <v>0</v>
      </c>
      <c r="M374" s="15" t="n">
        <f aca="false">MAX(0,H374-IF('1. Your Debts'!$F$5&gt;0,MIN('1. Your Debts'!$F$5,H374),MIN(MAX(H374*'1. Your Debts'!$D$5,'1. Your Debts'!$E$5),H374)))</f>
        <v>0</v>
      </c>
      <c r="N374" s="15" t="n">
        <f aca="false">MAX(0,I374-IF('1. Your Debts'!$F$6&gt;0,MIN('1. Your Debts'!$F$6,I374),MIN(MAX(I374*'1. Your Debts'!$D$6,'1. Your Debts'!$E$6),I374)))</f>
        <v>0</v>
      </c>
      <c r="O374" s="15" t="n">
        <f aca="false">MAX(0,J374-IF('1. Your Debts'!$F$7&gt;0,MIN('1. Your Debts'!$F$7,J374),MIN(MAX(J374*'1. Your Debts'!$D$7,'1. Your Debts'!$E$7),J374)))</f>
        <v>0</v>
      </c>
      <c r="P374" s="15" t="n">
        <f aca="false">MAX(0,K374-IF('1. Your Debts'!$F$8&gt;0,MIN('1. Your Debts'!$F$8,K374),MIN(MAX(K374*'1. Your Debts'!$D$8,'1. Your Debts'!$E$8),K374)))</f>
        <v>0</v>
      </c>
      <c r="Q374" s="15" t="n">
        <f aca="false">MAX(0,L374-IF('1. Your Debts'!$F$9&gt;0,MIN('1. Your Debts'!$F$9,L374),MIN(MAX(L374*'1. Your Debts'!$D$9,'1. Your Debts'!$E$9),L374)))</f>
        <v>0</v>
      </c>
      <c r="R374" s="15" t="n">
        <f aca="false">M374-MIN(M374,MAX(0,G374-SUMPRODUCT(($M$264:$Q$264&lt;M$264)*M374:Q374)))</f>
        <v>0</v>
      </c>
      <c r="S374" s="15" t="n">
        <f aca="false">N374-MIN(N374,MAX(0,G374-SUMPRODUCT(($M$264:$Q$264&lt;N$264)*M374:Q374)))</f>
        <v>0</v>
      </c>
      <c r="T374" s="15" t="n">
        <f aca="false">O374-MIN(O374,MAX(0,G374-SUMPRODUCT(($M$264:$Q$264&lt;O$264)*M374:Q374)))</f>
        <v>0</v>
      </c>
      <c r="U374" s="15" t="n">
        <f aca="false">P374-MIN(P374,MAX(0,G374-SUMPRODUCT(($M$264:$Q$264&lt;P$264)*M374:Q374)))</f>
        <v>0</v>
      </c>
      <c r="V374" s="15" t="n">
        <f aca="false">Q374-MIN(Q374,MAX(0,G374-SUMPRODUCT(($M$264:$Q$264&lt;Q$264)*M374:Q374)))</f>
        <v>0</v>
      </c>
      <c r="W374" s="15" t="n">
        <f aca="false">(R373*'1. Your Debts'!$C$5+S373*'1. Your Debts'!$C$6+T373*'1. Your Debts'!$C$7+U373*'1. Your Debts'!$C$8+V373*'1. Your Debts'!$C$9)/12</f>
        <v>0</v>
      </c>
      <c r="X374" s="15" t="n">
        <f aca="false">Y373+W374+D374-Y374</f>
        <v>0</v>
      </c>
      <c r="Y374" s="15" t="n">
        <f aca="false">SUM(R374:V374)</f>
        <v>0</v>
      </c>
    </row>
    <row r="375" customFormat="false" ht="15" hidden="false" customHeight="false" outlineLevel="0" collapsed="false">
      <c r="A375" s="10" t="n">
        <v>109</v>
      </c>
      <c r="B375" s="15" t="n">
        <f aca="false">F374</f>
        <v>0</v>
      </c>
      <c r="C375" s="15" t="n">
        <f aca="false">IF(A375=$D$262,MIN(B375,$B$262),0)</f>
        <v>0</v>
      </c>
      <c r="D375" s="15" t="n">
        <f aca="false">IF(A375=$D$262,$B$262-C375,0)</f>
        <v>0</v>
      </c>
      <c r="E375" s="15" t="n">
        <f aca="false">MIN($H$262,MAX(0,$F$262-(B375-C375)),$J$262)</f>
        <v>0</v>
      </c>
      <c r="F375" s="15" t="n">
        <f aca="false">B375-C375+E375</f>
        <v>0</v>
      </c>
      <c r="G375" s="15" t="n">
        <f aca="false">$J$262-E375</f>
        <v>250</v>
      </c>
      <c r="H375" s="15" t="n">
        <f aca="false">R374*(1+'1. Your Debts'!$C$5/12)+IF($L$262=1,D375,0)</f>
        <v>0</v>
      </c>
      <c r="I375" s="15" t="n">
        <f aca="false">S374*(1+'1. Your Debts'!$C$6/12)+IF($L$262=2,D375,0)</f>
        <v>0</v>
      </c>
      <c r="J375" s="15" t="n">
        <f aca="false">T374*(1+'1. Your Debts'!$C$7/12)+IF($L$262=3,D375,0)</f>
        <v>0</v>
      </c>
      <c r="K375" s="15" t="n">
        <f aca="false">U374*(1+'1. Your Debts'!$C$8/12)+IF($L$262=4,D375,0)</f>
        <v>0</v>
      </c>
      <c r="L375" s="15" t="n">
        <f aca="false">V374*(1+'1. Your Debts'!$C$9/12)+IF($L$262=5,D375,0)</f>
        <v>0</v>
      </c>
      <c r="M375" s="15" t="n">
        <f aca="false">MAX(0,H375-IF('1. Your Debts'!$F$5&gt;0,MIN('1. Your Debts'!$F$5,H375),MIN(MAX(H375*'1. Your Debts'!$D$5,'1. Your Debts'!$E$5),H375)))</f>
        <v>0</v>
      </c>
      <c r="N375" s="15" t="n">
        <f aca="false">MAX(0,I375-IF('1. Your Debts'!$F$6&gt;0,MIN('1. Your Debts'!$F$6,I375),MIN(MAX(I375*'1. Your Debts'!$D$6,'1. Your Debts'!$E$6),I375)))</f>
        <v>0</v>
      </c>
      <c r="O375" s="15" t="n">
        <f aca="false">MAX(0,J375-IF('1. Your Debts'!$F$7&gt;0,MIN('1. Your Debts'!$F$7,J375),MIN(MAX(J375*'1. Your Debts'!$D$7,'1. Your Debts'!$E$7),J375)))</f>
        <v>0</v>
      </c>
      <c r="P375" s="15" t="n">
        <f aca="false">MAX(0,K375-IF('1. Your Debts'!$F$8&gt;0,MIN('1. Your Debts'!$F$8,K375),MIN(MAX(K375*'1. Your Debts'!$D$8,'1. Your Debts'!$E$8),K375)))</f>
        <v>0</v>
      </c>
      <c r="Q375" s="15" t="n">
        <f aca="false">MAX(0,L375-IF('1. Your Debts'!$F$9&gt;0,MIN('1. Your Debts'!$F$9,L375),MIN(MAX(L375*'1. Your Debts'!$D$9,'1. Your Debts'!$E$9),L375)))</f>
        <v>0</v>
      </c>
      <c r="R375" s="15" t="n">
        <f aca="false">M375-MIN(M375,MAX(0,G375-SUMPRODUCT(($M$264:$Q$264&lt;M$264)*M375:Q375)))</f>
        <v>0</v>
      </c>
      <c r="S375" s="15" t="n">
        <f aca="false">N375-MIN(N375,MAX(0,G375-SUMPRODUCT(($M$264:$Q$264&lt;N$264)*M375:Q375)))</f>
        <v>0</v>
      </c>
      <c r="T375" s="15" t="n">
        <f aca="false">O375-MIN(O375,MAX(0,G375-SUMPRODUCT(($M$264:$Q$264&lt;O$264)*M375:Q375)))</f>
        <v>0</v>
      </c>
      <c r="U375" s="15" t="n">
        <f aca="false">P375-MIN(P375,MAX(0,G375-SUMPRODUCT(($M$264:$Q$264&lt;P$264)*M375:Q375)))</f>
        <v>0</v>
      </c>
      <c r="V375" s="15" t="n">
        <f aca="false">Q375-MIN(Q375,MAX(0,G375-SUMPRODUCT(($M$264:$Q$264&lt;Q$264)*M375:Q375)))</f>
        <v>0</v>
      </c>
      <c r="W375" s="15" t="n">
        <f aca="false">(R374*'1. Your Debts'!$C$5+S374*'1. Your Debts'!$C$6+T374*'1. Your Debts'!$C$7+U374*'1. Your Debts'!$C$8+V374*'1. Your Debts'!$C$9)/12</f>
        <v>0</v>
      </c>
      <c r="X375" s="15" t="n">
        <f aca="false">Y374+W375+D375-Y375</f>
        <v>0</v>
      </c>
      <c r="Y375" s="15" t="n">
        <f aca="false">SUM(R375:V375)</f>
        <v>0</v>
      </c>
    </row>
    <row r="376" customFormat="false" ht="15" hidden="false" customHeight="false" outlineLevel="0" collapsed="false">
      <c r="A376" s="10" t="n">
        <v>110</v>
      </c>
      <c r="B376" s="15" t="n">
        <f aca="false">F375</f>
        <v>0</v>
      </c>
      <c r="C376" s="15" t="n">
        <f aca="false">IF(A376=$D$262,MIN(B376,$B$262),0)</f>
        <v>0</v>
      </c>
      <c r="D376" s="15" t="n">
        <f aca="false">IF(A376=$D$262,$B$262-C376,0)</f>
        <v>0</v>
      </c>
      <c r="E376" s="15" t="n">
        <f aca="false">MIN($H$262,MAX(0,$F$262-(B376-C376)),$J$262)</f>
        <v>0</v>
      </c>
      <c r="F376" s="15" t="n">
        <f aca="false">B376-C376+E376</f>
        <v>0</v>
      </c>
      <c r="G376" s="15" t="n">
        <f aca="false">$J$262-E376</f>
        <v>250</v>
      </c>
      <c r="H376" s="15" t="n">
        <f aca="false">R375*(1+'1. Your Debts'!$C$5/12)+IF($L$262=1,D376,0)</f>
        <v>0</v>
      </c>
      <c r="I376" s="15" t="n">
        <f aca="false">S375*(1+'1. Your Debts'!$C$6/12)+IF($L$262=2,D376,0)</f>
        <v>0</v>
      </c>
      <c r="J376" s="15" t="n">
        <f aca="false">T375*(1+'1. Your Debts'!$C$7/12)+IF($L$262=3,D376,0)</f>
        <v>0</v>
      </c>
      <c r="K376" s="15" t="n">
        <f aca="false">U375*(1+'1. Your Debts'!$C$8/12)+IF($L$262=4,D376,0)</f>
        <v>0</v>
      </c>
      <c r="L376" s="15" t="n">
        <f aca="false">V375*(1+'1. Your Debts'!$C$9/12)+IF($L$262=5,D376,0)</f>
        <v>0</v>
      </c>
      <c r="M376" s="15" t="n">
        <f aca="false">MAX(0,H376-IF('1. Your Debts'!$F$5&gt;0,MIN('1. Your Debts'!$F$5,H376),MIN(MAX(H376*'1. Your Debts'!$D$5,'1. Your Debts'!$E$5),H376)))</f>
        <v>0</v>
      </c>
      <c r="N376" s="15" t="n">
        <f aca="false">MAX(0,I376-IF('1. Your Debts'!$F$6&gt;0,MIN('1. Your Debts'!$F$6,I376),MIN(MAX(I376*'1. Your Debts'!$D$6,'1. Your Debts'!$E$6),I376)))</f>
        <v>0</v>
      </c>
      <c r="O376" s="15" t="n">
        <f aca="false">MAX(0,J376-IF('1. Your Debts'!$F$7&gt;0,MIN('1. Your Debts'!$F$7,J376),MIN(MAX(J376*'1. Your Debts'!$D$7,'1. Your Debts'!$E$7),J376)))</f>
        <v>0</v>
      </c>
      <c r="P376" s="15" t="n">
        <f aca="false">MAX(0,K376-IF('1. Your Debts'!$F$8&gt;0,MIN('1. Your Debts'!$F$8,K376),MIN(MAX(K376*'1. Your Debts'!$D$8,'1. Your Debts'!$E$8),K376)))</f>
        <v>0</v>
      </c>
      <c r="Q376" s="15" t="n">
        <f aca="false">MAX(0,L376-IF('1. Your Debts'!$F$9&gt;0,MIN('1. Your Debts'!$F$9,L376),MIN(MAX(L376*'1. Your Debts'!$D$9,'1. Your Debts'!$E$9),L376)))</f>
        <v>0</v>
      </c>
      <c r="R376" s="15" t="n">
        <f aca="false">M376-MIN(M376,MAX(0,G376-SUMPRODUCT(($M$264:$Q$264&lt;M$264)*M376:Q376)))</f>
        <v>0</v>
      </c>
      <c r="S376" s="15" t="n">
        <f aca="false">N376-MIN(N376,MAX(0,G376-SUMPRODUCT(($M$264:$Q$264&lt;N$264)*M376:Q376)))</f>
        <v>0</v>
      </c>
      <c r="T376" s="15" t="n">
        <f aca="false">O376-MIN(O376,MAX(0,G376-SUMPRODUCT(($M$264:$Q$264&lt;O$264)*M376:Q376)))</f>
        <v>0</v>
      </c>
      <c r="U376" s="15" t="n">
        <f aca="false">P376-MIN(P376,MAX(0,G376-SUMPRODUCT(($M$264:$Q$264&lt;P$264)*M376:Q376)))</f>
        <v>0</v>
      </c>
      <c r="V376" s="15" t="n">
        <f aca="false">Q376-MIN(Q376,MAX(0,G376-SUMPRODUCT(($M$264:$Q$264&lt;Q$264)*M376:Q376)))</f>
        <v>0</v>
      </c>
      <c r="W376" s="15" t="n">
        <f aca="false">(R375*'1. Your Debts'!$C$5+S375*'1. Your Debts'!$C$6+T375*'1. Your Debts'!$C$7+U375*'1. Your Debts'!$C$8+V375*'1. Your Debts'!$C$9)/12</f>
        <v>0</v>
      </c>
      <c r="X376" s="15" t="n">
        <f aca="false">Y375+W376+D376-Y376</f>
        <v>0</v>
      </c>
      <c r="Y376" s="15" t="n">
        <f aca="false">SUM(R376:V376)</f>
        <v>0</v>
      </c>
    </row>
    <row r="377" customFormat="false" ht="15" hidden="false" customHeight="false" outlineLevel="0" collapsed="false">
      <c r="A377" s="10" t="n">
        <v>111</v>
      </c>
      <c r="B377" s="15" t="n">
        <f aca="false">F376</f>
        <v>0</v>
      </c>
      <c r="C377" s="15" t="n">
        <f aca="false">IF(A377=$D$262,MIN(B377,$B$262),0)</f>
        <v>0</v>
      </c>
      <c r="D377" s="15" t="n">
        <f aca="false">IF(A377=$D$262,$B$262-C377,0)</f>
        <v>0</v>
      </c>
      <c r="E377" s="15" t="n">
        <f aca="false">MIN($H$262,MAX(0,$F$262-(B377-C377)),$J$262)</f>
        <v>0</v>
      </c>
      <c r="F377" s="15" t="n">
        <f aca="false">B377-C377+E377</f>
        <v>0</v>
      </c>
      <c r="G377" s="15" t="n">
        <f aca="false">$J$262-E377</f>
        <v>250</v>
      </c>
      <c r="H377" s="15" t="n">
        <f aca="false">R376*(1+'1. Your Debts'!$C$5/12)+IF($L$262=1,D377,0)</f>
        <v>0</v>
      </c>
      <c r="I377" s="15" t="n">
        <f aca="false">S376*(1+'1. Your Debts'!$C$6/12)+IF($L$262=2,D377,0)</f>
        <v>0</v>
      </c>
      <c r="J377" s="15" t="n">
        <f aca="false">T376*(1+'1. Your Debts'!$C$7/12)+IF($L$262=3,D377,0)</f>
        <v>0</v>
      </c>
      <c r="K377" s="15" t="n">
        <f aca="false">U376*(1+'1. Your Debts'!$C$8/12)+IF($L$262=4,D377,0)</f>
        <v>0</v>
      </c>
      <c r="L377" s="15" t="n">
        <f aca="false">V376*(1+'1. Your Debts'!$C$9/12)+IF($L$262=5,D377,0)</f>
        <v>0</v>
      </c>
      <c r="M377" s="15" t="n">
        <f aca="false">MAX(0,H377-IF('1. Your Debts'!$F$5&gt;0,MIN('1. Your Debts'!$F$5,H377),MIN(MAX(H377*'1. Your Debts'!$D$5,'1. Your Debts'!$E$5),H377)))</f>
        <v>0</v>
      </c>
      <c r="N377" s="15" t="n">
        <f aca="false">MAX(0,I377-IF('1. Your Debts'!$F$6&gt;0,MIN('1. Your Debts'!$F$6,I377),MIN(MAX(I377*'1. Your Debts'!$D$6,'1. Your Debts'!$E$6),I377)))</f>
        <v>0</v>
      </c>
      <c r="O377" s="15" t="n">
        <f aca="false">MAX(0,J377-IF('1. Your Debts'!$F$7&gt;0,MIN('1. Your Debts'!$F$7,J377),MIN(MAX(J377*'1. Your Debts'!$D$7,'1. Your Debts'!$E$7),J377)))</f>
        <v>0</v>
      </c>
      <c r="P377" s="15" t="n">
        <f aca="false">MAX(0,K377-IF('1. Your Debts'!$F$8&gt;0,MIN('1. Your Debts'!$F$8,K377),MIN(MAX(K377*'1. Your Debts'!$D$8,'1. Your Debts'!$E$8),K377)))</f>
        <v>0</v>
      </c>
      <c r="Q377" s="15" t="n">
        <f aca="false">MAX(0,L377-IF('1. Your Debts'!$F$9&gt;0,MIN('1. Your Debts'!$F$9,L377),MIN(MAX(L377*'1. Your Debts'!$D$9,'1. Your Debts'!$E$9),L377)))</f>
        <v>0</v>
      </c>
      <c r="R377" s="15" t="n">
        <f aca="false">M377-MIN(M377,MAX(0,G377-SUMPRODUCT(($M$264:$Q$264&lt;M$264)*M377:Q377)))</f>
        <v>0</v>
      </c>
      <c r="S377" s="15" t="n">
        <f aca="false">N377-MIN(N377,MAX(0,G377-SUMPRODUCT(($M$264:$Q$264&lt;N$264)*M377:Q377)))</f>
        <v>0</v>
      </c>
      <c r="T377" s="15" t="n">
        <f aca="false">O377-MIN(O377,MAX(0,G377-SUMPRODUCT(($M$264:$Q$264&lt;O$264)*M377:Q377)))</f>
        <v>0</v>
      </c>
      <c r="U377" s="15" t="n">
        <f aca="false">P377-MIN(P377,MAX(0,G377-SUMPRODUCT(($M$264:$Q$264&lt;P$264)*M377:Q377)))</f>
        <v>0</v>
      </c>
      <c r="V377" s="15" t="n">
        <f aca="false">Q377-MIN(Q377,MAX(0,G377-SUMPRODUCT(($M$264:$Q$264&lt;Q$264)*M377:Q377)))</f>
        <v>0</v>
      </c>
      <c r="W377" s="15" t="n">
        <f aca="false">(R376*'1. Your Debts'!$C$5+S376*'1. Your Debts'!$C$6+T376*'1. Your Debts'!$C$7+U376*'1. Your Debts'!$C$8+V376*'1. Your Debts'!$C$9)/12</f>
        <v>0</v>
      </c>
      <c r="X377" s="15" t="n">
        <f aca="false">Y376+W377+D377-Y377</f>
        <v>0</v>
      </c>
      <c r="Y377" s="15" t="n">
        <f aca="false">SUM(R377:V377)</f>
        <v>0</v>
      </c>
    </row>
    <row r="378" customFormat="false" ht="15" hidden="false" customHeight="false" outlineLevel="0" collapsed="false">
      <c r="A378" s="10" t="n">
        <v>112</v>
      </c>
      <c r="B378" s="15" t="n">
        <f aca="false">F377</f>
        <v>0</v>
      </c>
      <c r="C378" s="15" t="n">
        <f aca="false">IF(A378=$D$262,MIN(B378,$B$262),0)</f>
        <v>0</v>
      </c>
      <c r="D378" s="15" t="n">
        <f aca="false">IF(A378=$D$262,$B$262-C378,0)</f>
        <v>0</v>
      </c>
      <c r="E378" s="15" t="n">
        <f aca="false">MIN($H$262,MAX(0,$F$262-(B378-C378)),$J$262)</f>
        <v>0</v>
      </c>
      <c r="F378" s="15" t="n">
        <f aca="false">B378-C378+E378</f>
        <v>0</v>
      </c>
      <c r="G378" s="15" t="n">
        <f aca="false">$J$262-E378</f>
        <v>250</v>
      </c>
      <c r="H378" s="15" t="n">
        <f aca="false">R377*(1+'1. Your Debts'!$C$5/12)+IF($L$262=1,D378,0)</f>
        <v>0</v>
      </c>
      <c r="I378" s="15" t="n">
        <f aca="false">S377*(1+'1. Your Debts'!$C$6/12)+IF($L$262=2,D378,0)</f>
        <v>0</v>
      </c>
      <c r="J378" s="15" t="n">
        <f aca="false">T377*(1+'1. Your Debts'!$C$7/12)+IF($L$262=3,D378,0)</f>
        <v>0</v>
      </c>
      <c r="K378" s="15" t="n">
        <f aca="false">U377*(1+'1. Your Debts'!$C$8/12)+IF($L$262=4,D378,0)</f>
        <v>0</v>
      </c>
      <c r="L378" s="15" t="n">
        <f aca="false">V377*(1+'1. Your Debts'!$C$9/12)+IF($L$262=5,D378,0)</f>
        <v>0</v>
      </c>
      <c r="M378" s="15" t="n">
        <f aca="false">MAX(0,H378-IF('1. Your Debts'!$F$5&gt;0,MIN('1. Your Debts'!$F$5,H378),MIN(MAX(H378*'1. Your Debts'!$D$5,'1. Your Debts'!$E$5),H378)))</f>
        <v>0</v>
      </c>
      <c r="N378" s="15" t="n">
        <f aca="false">MAX(0,I378-IF('1. Your Debts'!$F$6&gt;0,MIN('1. Your Debts'!$F$6,I378),MIN(MAX(I378*'1. Your Debts'!$D$6,'1. Your Debts'!$E$6),I378)))</f>
        <v>0</v>
      </c>
      <c r="O378" s="15" t="n">
        <f aca="false">MAX(0,J378-IF('1. Your Debts'!$F$7&gt;0,MIN('1. Your Debts'!$F$7,J378),MIN(MAX(J378*'1. Your Debts'!$D$7,'1. Your Debts'!$E$7),J378)))</f>
        <v>0</v>
      </c>
      <c r="P378" s="15" t="n">
        <f aca="false">MAX(0,K378-IF('1. Your Debts'!$F$8&gt;0,MIN('1. Your Debts'!$F$8,K378),MIN(MAX(K378*'1. Your Debts'!$D$8,'1. Your Debts'!$E$8),K378)))</f>
        <v>0</v>
      </c>
      <c r="Q378" s="15" t="n">
        <f aca="false">MAX(0,L378-IF('1. Your Debts'!$F$9&gt;0,MIN('1. Your Debts'!$F$9,L378),MIN(MAX(L378*'1. Your Debts'!$D$9,'1. Your Debts'!$E$9),L378)))</f>
        <v>0</v>
      </c>
      <c r="R378" s="15" t="n">
        <f aca="false">M378-MIN(M378,MAX(0,G378-SUMPRODUCT(($M$264:$Q$264&lt;M$264)*M378:Q378)))</f>
        <v>0</v>
      </c>
      <c r="S378" s="15" t="n">
        <f aca="false">N378-MIN(N378,MAX(0,G378-SUMPRODUCT(($M$264:$Q$264&lt;N$264)*M378:Q378)))</f>
        <v>0</v>
      </c>
      <c r="T378" s="15" t="n">
        <f aca="false">O378-MIN(O378,MAX(0,G378-SUMPRODUCT(($M$264:$Q$264&lt;O$264)*M378:Q378)))</f>
        <v>0</v>
      </c>
      <c r="U378" s="15" t="n">
        <f aca="false">P378-MIN(P378,MAX(0,G378-SUMPRODUCT(($M$264:$Q$264&lt;P$264)*M378:Q378)))</f>
        <v>0</v>
      </c>
      <c r="V378" s="15" t="n">
        <f aca="false">Q378-MIN(Q378,MAX(0,G378-SUMPRODUCT(($M$264:$Q$264&lt;Q$264)*M378:Q378)))</f>
        <v>0</v>
      </c>
      <c r="W378" s="15" t="n">
        <f aca="false">(R377*'1. Your Debts'!$C$5+S377*'1. Your Debts'!$C$6+T377*'1. Your Debts'!$C$7+U377*'1. Your Debts'!$C$8+V377*'1. Your Debts'!$C$9)/12</f>
        <v>0</v>
      </c>
      <c r="X378" s="15" t="n">
        <f aca="false">Y377+W378+D378-Y378</f>
        <v>0</v>
      </c>
      <c r="Y378" s="15" t="n">
        <f aca="false">SUM(R378:V378)</f>
        <v>0</v>
      </c>
    </row>
    <row r="379" customFormat="false" ht="15" hidden="false" customHeight="false" outlineLevel="0" collapsed="false">
      <c r="A379" s="10" t="n">
        <v>113</v>
      </c>
      <c r="B379" s="15" t="n">
        <f aca="false">F378</f>
        <v>0</v>
      </c>
      <c r="C379" s="15" t="n">
        <f aca="false">IF(A379=$D$262,MIN(B379,$B$262),0)</f>
        <v>0</v>
      </c>
      <c r="D379" s="15" t="n">
        <f aca="false">IF(A379=$D$262,$B$262-C379,0)</f>
        <v>0</v>
      </c>
      <c r="E379" s="15" t="n">
        <f aca="false">MIN($H$262,MAX(0,$F$262-(B379-C379)),$J$262)</f>
        <v>0</v>
      </c>
      <c r="F379" s="15" t="n">
        <f aca="false">B379-C379+E379</f>
        <v>0</v>
      </c>
      <c r="G379" s="15" t="n">
        <f aca="false">$J$262-E379</f>
        <v>250</v>
      </c>
      <c r="H379" s="15" t="n">
        <f aca="false">R378*(1+'1. Your Debts'!$C$5/12)+IF($L$262=1,D379,0)</f>
        <v>0</v>
      </c>
      <c r="I379" s="15" t="n">
        <f aca="false">S378*(1+'1. Your Debts'!$C$6/12)+IF($L$262=2,D379,0)</f>
        <v>0</v>
      </c>
      <c r="J379" s="15" t="n">
        <f aca="false">T378*(1+'1. Your Debts'!$C$7/12)+IF($L$262=3,D379,0)</f>
        <v>0</v>
      </c>
      <c r="K379" s="15" t="n">
        <f aca="false">U378*(1+'1. Your Debts'!$C$8/12)+IF($L$262=4,D379,0)</f>
        <v>0</v>
      </c>
      <c r="L379" s="15" t="n">
        <f aca="false">V378*(1+'1. Your Debts'!$C$9/12)+IF($L$262=5,D379,0)</f>
        <v>0</v>
      </c>
      <c r="M379" s="15" t="n">
        <f aca="false">MAX(0,H379-IF('1. Your Debts'!$F$5&gt;0,MIN('1. Your Debts'!$F$5,H379),MIN(MAX(H379*'1. Your Debts'!$D$5,'1. Your Debts'!$E$5),H379)))</f>
        <v>0</v>
      </c>
      <c r="N379" s="15" t="n">
        <f aca="false">MAX(0,I379-IF('1. Your Debts'!$F$6&gt;0,MIN('1. Your Debts'!$F$6,I379),MIN(MAX(I379*'1. Your Debts'!$D$6,'1. Your Debts'!$E$6),I379)))</f>
        <v>0</v>
      </c>
      <c r="O379" s="15" t="n">
        <f aca="false">MAX(0,J379-IF('1. Your Debts'!$F$7&gt;0,MIN('1. Your Debts'!$F$7,J379),MIN(MAX(J379*'1. Your Debts'!$D$7,'1. Your Debts'!$E$7),J379)))</f>
        <v>0</v>
      </c>
      <c r="P379" s="15" t="n">
        <f aca="false">MAX(0,K379-IF('1. Your Debts'!$F$8&gt;0,MIN('1. Your Debts'!$F$8,K379),MIN(MAX(K379*'1. Your Debts'!$D$8,'1. Your Debts'!$E$8),K379)))</f>
        <v>0</v>
      </c>
      <c r="Q379" s="15" t="n">
        <f aca="false">MAX(0,L379-IF('1. Your Debts'!$F$9&gt;0,MIN('1. Your Debts'!$F$9,L379),MIN(MAX(L379*'1. Your Debts'!$D$9,'1. Your Debts'!$E$9),L379)))</f>
        <v>0</v>
      </c>
      <c r="R379" s="15" t="n">
        <f aca="false">M379-MIN(M379,MAX(0,G379-SUMPRODUCT(($M$264:$Q$264&lt;M$264)*M379:Q379)))</f>
        <v>0</v>
      </c>
      <c r="S379" s="15" t="n">
        <f aca="false">N379-MIN(N379,MAX(0,G379-SUMPRODUCT(($M$264:$Q$264&lt;N$264)*M379:Q379)))</f>
        <v>0</v>
      </c>
      <c r="T379" s="15" t="n">
        <f aca="false">O379-MIN(O379,MAX(0,G379-SUMPRODUCT(($M$264:$Q$264&lt;O$264)*M379:Q379)))</f>
        <v>0</v>
      </c>
      <c r="U379" s="15" t="n">
        <f aca="false">P379-MIN(P379,MAX(0,G379-SUMPRODUCT(($M$264:$Q$264&lt;P$264)*M379:Q379)))</f>
        <v>0</v>
      </c>
      <c r="V379" s="15" t="n">
        <f aca="false">Q379-MIN(Q379,MAX(0,G379-SUMPRODUCT(($M$264:$Q$264&lt;Q$264)*M379:Q379)))</f>
        <v>0</v>
      </c>
      <c r="W379" s="15" t="n">
        <f aca="false">(R378*'1. Your Debts'!$C$5+S378*'1. Your Debts'!$C$6+T378*'1. Your Debts'!$C$7+U378*'1. Your Debts'!$C$8+V378*'1. Your Debts'!$C$9)/12</f>
        <v>0</v>
      </c>
      <c r="X379" s="15" t="n">
        <f aca="false">Y378+W379+D379-Y379</f>
        <v>0</v>
      </c>
      <c r="Y379" s="15" t="n">
        <f aca="false">SUM(R379:V379)</f>
        <v>0</v>
      </c>
    </row>
    <row r="380" customFormat="false" ht="15" hidden="false" customHeight="false" outlineLevel="0" collapsed="false">
      <c r="A380" s="10" t="n">
        <v>114</v>
      </c>
      <c r="B380" s="15" t="n">
        <f aca="false">F379</f>
        <v>0</v>
      </c>
      <c r="C380" s="15" t="n">
        <f aca="false">IF(A380=$D$262,MIN(B380,$B$262),0)</f>
        <v>0</v>
      </c>
      <c r="D380" s="15" t="n">
        <f aca="false">IF(A380=$D$262,$B$262-C380,0)</f>
        <v>0</v>
      </c>
      <c r="E380" s="15" t="n">
        <f aca="false">MIN($H$262,MAX(0,$F$262-(B380-C380)),$J$262)</f>
        <v>0</v>
      </c>
      <c r="F380" s="15" t="n">
        <f aca="false">B380-C380+E380</f>
        <v>0</v>
      </c>
      <c r="G380" s="15" t="n">
        <f aca="false">$J$262-E380</f>
        <v>250</v>
      </c>
      <c r="H380" s="15" t="n">
        <f aca="false">R379*(1+'1. Your Debts'!$C$5/12)+IF($L$262=1,D380,0)</f>
        <v>0</v>
      </c>
      <c r="I380" s="15" t="n">
        <f aca="false">S379*(1+'1. Your Debts'!$C$6/12)+IF($L$262=2,D380,0)</f>
        <v>0</v>
      </c>
      <c r="J380" s="15" t="n">
        <f aca="false">T379*(1+'1. Your Debts'!$C$7/12)+IF($L$262=3,D380,0)</f>
        <v>0</v>
      </c>
      <c r="K380" s="15" t="n">
        <f aca="false">U379*(1+'1. Your Debts'!$C$8/12)+IF($L$262=4,D380,0)</f>
        <v>0</v>
      </c>
      <c r="L380" s="15" t="n">
        <f aca="false">V379*(1+'1. Your Debts'!$C$9/12)+IF($L$262=5,D380,0)</f>
        <v>0</v>
      </c>
      <c r="M380" s="15" t="n">
        <f aca="false">MAX(0,H380-IF('1. Your Debts'!$F$5&gt;0,MIN('1. Your Debts'!$F$5,H380),MIN(MAX(H380*'1. Your Debts'!$D$5,'1. Your Debts'!$E$5),H380)))</f>
        <v>0</v>
      </c>
      <c r="N380" s="15" t="n">
        <f aca="false">MAX(0,I380-IF('1. Your Debts'!$F$6&gt;0,MIN('1. Your Debts'!$F$6,I380),MIN(MAX(I380*'1. Your Debts'!$D$6,'1. Your Debts'!$E$6),I380)))</f>
        <v>0</v>
      </c>
      <c r="O380" s="15" t="n">
        <f aca="false">MAX(0,J380-IF('1. Your Debts'!$F$7&gt;0,MIN('1. Your Debts'!$F$7,J380),MIN(MAX(J380*'1. Your Debts'!$D$7,'1. Your Debts'!$E$7),J380)))</f>
        <v>0</v>
      </c>
      <c r="P380" s="15" t="n">
        <f aca="false">MAX(0,K380-IF('1. Your Debts'!$F$8&gt;0,MIN('1. Your Debts'!$F$8,K380),MIN(MAX(K380*'1. Your Debts'!$D$8,'1. Your Debts'!$E$8),K380)))</f>
        <v>0</v>
      </c>
      <c r="Q380" s="15" t="n">
        <f aca="false">MAX(0,L380-IF('1. Your Debts'!$F$9&gt;0,MIN('1. Your Debts'!$F$9,L380),MIN(MAX(L380*'1. Your Debts'!$D$9,'1. Your Debts'!$E$9),L380)))</f>
        <v>0</v>
      </c>
      <c r="R380" s="15" t="n">
        <f aca="false">M380-MIN(M380,MAX(0,G380-SUMPRODUCT(($M$264:$Q$264&lt;M$264)*M380:Q380)))</f>
        <v>0</v>
      </c>
      <c r="S380" s="15" t="n">
        <f aca="false">N380-MIN(N380,MAX(0,G380-SUMPRODUCT(($M$264:$Q$264&lt;N$264)*M380:Q380)))</f>
        <v>0</v>
      </c>
      <c r="T380" s="15" t="n">
        <f aca="false">O380-MIN(O380,MAX(0,G380-SUMPRODUCT(($M$264:$Q$264&lt;O$264)*M380:Q380)))</f>
        <v>0</v>
      </c>
      <c r="U380" s="15" t="n">
        <f aca="false">P380-MIN(P380,MAX(0,G380-SUMPRODUCT(($M$264:$Q$264&lt;P$264)*M380:Q380)))</f>
        <v>0</v>
      </c>
      <c r="V380" s="15" t="n">
        <f aca="false">Q380-MIN(Q380,MAX(0,G380-SUMPRODUCT(($M$264:$Q$264&lt;Q$264)*M380:Q380)))</f>
        <v>0</v>
      </c>
      <c r="W380" s="15" t="n">
        <f aca="false">(R379*'1. Your Debts'!$C$5+S379*'1. Your Debts'!$C$6+T379*'1. Your Debts'!$C$7+U379*'1. Your Debts'!$C$8+V379*'1. Your Debts'!$C$9)/12</f>
        <v>0</v>
      </c>
      <c r="X380" s="15" t="n">
        <f aca="false">Y379+W380+D380-Y380</f>
        <v>0</v>
      </c>
      <c r="Y380" s="15" t="n">
        <f aca="false">SUM(R380:V380)</f>
        <v>0</v>
      </c>
    </row>
    <row r="381" customFormat="false" ht="15" hidden="false" customHeight="false" outlineLevel="0" collapsed="false">
      <c r="A381" s="10" t="n">
        <v>115</v>
      </c>
      <c r="B381" s="15" t="n">
        <f aca="false">F380</f>
        <v>0</v>
      </c>
      <c r="C381" s="15" t="n">
        <f aca="false">IF(A381=$D$262,MIN(B381,$B$262),0)</f>
        <v>0</v>
      </c>
      <c r="D381" s="15" t="n">
        <f aca="false">IF(A381=$D$262,$B$262-C381,0)</f>
        <v>0</v>
      </c>
      <c r="E381" s="15" t="n">
        <f aca="false">MIN($H$262,MAX(0,$F$262-(B381-C381)),$J$262)</f>
        <v>0</v>
      </c>
      <c r="F381" s="15" t="n">
        <f aca="false">B381-C381+E381</f>
        <v>0</v>
      </c>
      <c r="G381" s="15" t="n">
        <f aca="false">$J$262-E381</f>
        <v>250</v>
      </c>
      <c r="H381" s="15" t="n">
        <f aca="false">R380*(1+'1. Your Debts'!$C$5/12)+IF($L$262=1,D381,0)</f>
        <v>0</v>
      </c>
      <c r="I381" s="15" t="n">
        <f aca="false">S380*(1+'1. Your Debts'!$C$6/12)+IF($L$262=2,D381,0)</f>
        <v>0</v>
      </c>
      <c r="J381" s="15" t="n">
        <f aca="false">T380*(1+'1. Your Debts'!$C$7/12)+IF($L$262=3,D381,0)</f>
        <v>0</v>
      </c>
      <c r="K381" s="15" t="n">
        <f aca="false">U380*(1+'1. Your Debts'!$C$8/12)+IF($L$262=4,D381,0)</f>
        <v>0</v>
      </c>
      <c r="L381" s="15" t="n">
        <f aca="false">V380*(1+'1. Your Debts'!$C$9/12)+IF($L$262=5,D381,0)</f>
        <v>0</v>
      </c>
      <c r="M381" s="15" t="n">
        <f aca="false">MAX(0,H381-IF('1. Your Debts'!$F$5&gt;0,MIN('1. Your Debts'!$F$5,H381),MIN(MAX(H381*'1. Your Debts'!$D$5,'1. Your Debts'!$E$5),H381)))</f>
        <v>0</v>
      </c>
      <c r="N381" s="15" t="n">
        <f aca="false">MAX(0,I381-IF('1. Your Debts'!$F$6&gt;0,MIN('1. Your Debts'!$F$6,I381),MIN(MAX(I381*'1. Your Debts'!$D$6,'1. Your Debts'!$E$6),I381)))</f>
        <v>0</v>
      </c>
      <c r="O381" s="15" t="n">
        <f aca="false">MAX(0,J381-IF('1. Your Debts'!$F$7&gt;0,MIN('1. Your Debts'!$F$7,J381),MIN(MAX(J381*'1. Your Debts'!$D$7,'1. Your Debts'!$E$7),J381)))</f>
        <v>0</v>
      </c>
      <c r="P381" s="15" t="n">
        <f aca="false">MAX(0,K381-IF('1. Your Debts'!$F$8&gt;0,MIN('1. Your Debts'!$F$8,K381),MIN(MAX(K381*'1. Your Debts'!$D$8,'1. Your Debts'!$E$8),K381)))</f>
        <v>0</v>
      </c>
      <c r="Q381" s="15" t="n">
        <f aca="false">MAX(0,L381-IF('1. Your Debts'!$F$9&gt;0,MIN('1. Your Debts'!$F$9,L381),MIN(MAX(L381*'1. Your Debts'!$D$9,'1. Your Debts'!$E$9),L381)))</f>
        <v>0</v>
      </c>
      <c r="R381" s="15" t="n">
        <f aca="false">M381-MIN(M381,MAX(0,G381-SUMPRODUCT(($M$264:$Q$264&lt;M$264)*M381:Q381)))</f>
        <v>0</v>
      </c>
      <c r="S381" s="15" t="n">
        <f aca="false">N381-MIN(N381,MAX(0,G381-SUMPRODUCT(($M$264:$Q$264&lt;N$264)*M381:Q381)))</f>
        <v>0</v>
      </c>
      <c r="T381" s="15" t="n">
        <f aca="false">O381-MIN(O381,MAX(0,G381-SUMPRODUCT(($M$264:$Q$264&lt;O$264)*M381:Q381)))</f>
        <v>0</v>
      </c>
      <c r="U381" s="15" t="n">
        <f aca="false">P381-MIN(P381,MAX(0,G381-SUMPRODUCT(($M$264:$Q$264&lt;P$264)*M381:Q381)))</f>
        <v>0</v>
      </c>
      <c r="V381" s="15" t="n">
        <f aca="false">Q381-MIN(Q381,MAX(0,G381-SUMPRODUCT(($M$264:$Q$264&lt;Q$264)*M381:Q381)))</f>
        <v>0</v>
      </c>
      <c r="W381" s="15" t="n">
        <f aca="false">(R380*'1. Your Debts'!$C$5+S380*'1. Your Debts'!$C$6+T380*'1. Your Debts'!$C$7+U380*'1. Your Debts'!$C$8+V380*'1. Your Debts'!$C$9)/12</f>
        <v>0</v>
      </c>
      <c r="X381" s="15" t="n">
        <f aca="false">Y380+W381+D381-Y381</f>
        <v>0</v>
      </c>
      <c r="Y381" s="15" t="n">
        <f aca="false">SUM(R381:V381)</f>
        <v>0</v>
      </c>
    </row>
    <row r="382" customFormat="false" ht="15" hidden="false" customHeight="false" outlineLevel="0" collapsed="false">
      <c r="A382" s="10" t="n">
        <v>116</v>
      </c>
      <c r="B382" s="15" t="n">
        <f aca="false">F381</f>
        <v>0</v>
      </c>
      <c r="C382" s="15" t="n">
        <f aca="false">IF(A382=$D$262,MIN(B382,$B$262),0)</f>
        <v>0</v>
      </c>
      <c r="D382" s="15" t="n">
        <f aca="false">IF(A382=$D$262,$B$262-C382,0)</f>
        <v>0</v>
      </c>
      <c r="E382" s="15" t="n">
        <f aca="false">MIN($H$262,MAX(0,$F$262-(B382-C382)),$J$262)</f>
        <v>0</v>
      </c>
      <c r="F382" s="15" t="n">
        <f aca="false">B382-C382+E382</f>
        <v>0</v>
      </c>
      <c r="G382" s="15" t="n">
        <f aca="false">$J$262-E382</f>
        <v>250</v>
      </c>
      <c r="H382" s="15" t="n">
        <f aca="false">R381*(1+'1. Your Debts'!$C$5/12)+IF($L$262=1,D382,0)</f>
        <v>0</v>
      </c>
      <c r="I382" s="15" t="n">
        <f aca="false">S381*(1+'1. Your Debts'!$C$6/12)+IF($L$262=2,D382,0)</f>
        <v>0</v>
      </c>
      <c r="J382" s="15" t="n">
        <f aca="false">T381*(1+'1. Your Debts'!$C$7/12)+IF($L$262=3,D382,0)</f>
        <v>0</v>
      </c>
      <c r="K382" s="15" t="n">
        <f aca="false">U381*(1+'1. Your Debts'!$C$8/12)+IF($L$262=4,D382,0)</f>
        <v>0</v>
      </c>
      <c r="L382" s="15" t="n">
        <f aca="false">V381*(1+'1. Your Debts'!$C$9/12)+IF($L$262=5,D382,0)</f>
        <v>0</v>
      </c>
      <c r="M382" s="15" t="n">
        <f aca="false">MAX(0,H382-IF('1. Your Debts'!$F$5&gt;0,MIN('1. Your Debts'!$F$5,H382),MIN(MAX(H382*'1. Your Debts'!$D$5,'1. Your Debts'!$E$5),H382)))</f>
        <v>0</v>
      </c>
      <c r="N382" s="15" t="n">
        <f aca="false">MAX(0,I382-IF('1. Your Debts'!$F$6&gt;0,MIN('1. Your Debts'!$F$6,I382),MIN(MAX(I382*'1. Your Debts'!$D$6,'1. Your Debts'!$E$6),I382)))</f>
        <v>0</v>
      </c>
      <c r="O382" s="15" t="n">
        <f aca="false">MAX(0,J382-IF('1. Your Debts'!$F$7&gt;0,MIN('1. Your Debts'!$F$7,J382),MIN(MAX(J382*'1. Your Debts'!$D$7,'1. Your Debts'!$E$7),J382)))</f>
        <v>0</v>
      </c>
      <c r="P382" s="15" t="n">
        <f aca="false">MAX(0,K382-IF('1. Your Debts'!$F$8&gt;0,MIN('1. Your Debts'!$F$8,K382),MIN(MAX(K382*'1. Your Debts'!$D$8,'1. Your Debts'!$E$8),K382)))</f>
        <v>0</v>
      </c>
      <c r="Q382" s="15" t="n">
        <f aca="false">MAX(0,L382-IF('1. Your Debts'!$F$9&gt;0,MIN('1. Your Debts'!$F$9,L382),MIN(MAX(L382*'1. Your Debts'!$D$9,'1. Your Debts'!$E$9),L382)))</f>
        <v>0</v>
      </c>
      <c r="R382" s="15" t="n">
        <f aca="false">M382-MIN(M382,MAX(0,G382-SUMPRODUCT(($M$264:$Q$264&lt;M$264)*M382:Q382)))</f>
        <v>0</v>
      </c>
      <c r="S382" s="15" t="n">
        <f aca="false">N382-MIN(N382,MAX(0,G382-SUMPRODUCT(($M$264:$Q$264&lt;N$264)*M382:Q382)))</f>
        <v>0</v>
      </c>
      <c r="T382" s="15" t="n">
        <f aca="false">O382-MIN(O382,MAX(0,G382-SUMPRODUCT(($M$264:$Q$264&lt;O$264)*M382:Q382)))</f>
        <v>0</v>
      </c>
      <c r="U382" s="15" t="n">
        <f aca="false">P382-MIN(P382,MAX(0,G382-SUMPRODUCT(($M$264:$Q$264&lt;P$264)*M382:Q382)))</f>
        <v>0</v>
      </c>
      <c r="V382" s="15" t="n">
        <f aca="false">Q382-MIN(Q382,MAX(0,G382-SUMPRODUCT(($M$264:$Q$264&lt;Q$264)*M382:Q382)))</f>
        <v>0</v>
      </c>
      <c r="W382" s="15" t="n">
        <f aca="false">(R381*'1. Your Debts'!$C$5+S381*'1. Your Debts'!$C$6+T381*'1. Your Debts'!$C$7+U381*'1. Your Debts'!$C$8+V381*'1. Your Debts'!$C$9)/12</f>
        <v>0</v>
      </c>
      <c r="X382" s="15" t="n">
        <f aca="false">Y381+W382+D382-Y382</f>
        <v>0</v>
      </c>
      <c r="Y382" s="15" t="n">
        <f aca="false">SUM(R382:V382)</f>
        <v>0</v>
      </c>
    </row>
    <row r="383" customFormat="false" ht="15" hidden="false" customHeight="false" outlineLevel="0" collapsed="false">
      <c r="A383" s="10" t="n">
        <v>117</v>
      </c>
      <c r="B383" s="15" t="n">
        <f aca="false">F382</f>
        <v>0</v>
      </c>
      <c r="C383" s="15" t="n">
        <f aca="false">IF(A383=$D$262,MIN(B383,$B$262),0)</f>
        <v>0</v>
      </c>
      <c r="D383" s="15" t="n">
        <f aca="false">IF(A383=$D$262,$B$262-C383,0)</f>
        <v>0</v>
      </c>
      <c r="E383" s="15" t="n">
        <f aca="false">MIN($H$262,MAX(0,$F$262-(B383-C383)),$J$262)</f>
        <v>0</v>
      </c>
      <c r="F383" s="15" t="n">
        <f aca="false">B383-C383+E383</f>
        <v>0</v>
      </c>
      <c r="G383" s="15" t="n">
        <f aca="false">$J$262-E383</f>
        <v>250</v>
      </c>
      <c r="H383" s="15" t="n">
        <f aca="false">R382*(1+'1. Your Debts'!$C$5/12)+IF($L$262=1,D383,0)</f>
        <v>0</v>
      </c>
      <c r="I383" s="15" t="n">
        <f aca="false">S382*(1+'1. Your Debts'!$C$6/12)+IF($L$262=2,D383,0)</f>
        <v>0</v>
      </c>
      <c r="J383" s="15" t="n">
        <f aca="false">T382*(1+'1. Your Debts'!$C$7/12)+IF($L$262=3,D383,0)</f>
        <v>0</v>
      </c>
      <c r="K383" s="15" t="n">
        <f aca="false">U382*(1+'1. Your Debts'!$C$8/12)+IF($L$262=4,D383,0)</f>
        <v>0</v>
      </c>
      <c r="L383" s="15" t="n">
        <f aca="false">V382*(1+'1. Your Debts'!$C$9/12)+IF($L$262=5,D383,0)</f>
        <v>0</v>
      </c>
      <c r="M383" s="15" t="n">
        <f aca="false">MAX(0,H383-IF('1. Your Debts'!$F$5&gt;0,MIN('1. Your Debts'!$F$5,H383),MIN(MAX(H383*'1. Your Debts'!$D$5,'1. Your Debts'!$E$5),H383)))</f>
        <v>0</v>
      </c>
      <c r="N383" s="15" t="n">
        <f aca="false">MAX(0,I383-IF('1. Your Debts'!$F$6&gt;0,MIN('1. Your Debts'!$F$6,I383),MIN(MAX(I383*'1. Your Debts'!$D$6,'1. Your Debts'!$E$6),I383)))</f>
        <v>0</v>
      </c>
      <c r="O383" s="15" t="n">
        <f aca="false">MAX(0,J383-IF('1. Your Debts'!$F$7&gt;0,MIN('1. Your Debts'!$F$7,J383),MIN(MAX(J383*'1. Your Debts'!$D$7,'1. Your Debts'!$E$7),J383)))</f>
        <v>0</v>
      </c>
      <c r="P383" s="15" t="n">
        <f aca="false">MAX(0,K383-IF('1. Your Debts'!$F$8&gt;0,MIN('1. Your Debts'!$F$8,K383),MIN(MAX(K383*'1. Your Debts'!$D$8,'1. Your Debts'!$E$8),K383)))</f>
        <v>0</v>
      </c>
      <c r="Q383" s="15" t="n">
        <f aca="false">MAX(0,L383-IF('1. Your Debts'!$F$9&gt;0,MIN('1. Your Debts'!$F$9,L383),MIN(MAX(L383*'1. Your Debts'!$D$9,'1. Your Debts'!$E$9),L383)))</f>
        <v>0</v>
      </c>
      <c r="R383" s="15" t="n">
        <f aca="false">M383-MIN(M383,MAX(0,G383-SUMPRODUCT(($M$264:$Q$264&lt;M$264)*M383:Q383)))</f>
        <v>0</v>
      </c>
      <c r="S383" s="15" t="n">
        <f aca="false">N383-MIN(N383,MAX(0,G383-SUMPRODUCT(($M$264:$Q$264&lt;N$264)*M383:Q383)))</f>
        <v>0</v>
      </c>
      <c r="T383" s="15" t="n">
        <f aca="false">O383-MIN(O383,MAX(0,G383-SUMPRODUCT(($M$264:$Q$264&lt;O$264)*M383:Q383)))</f>
        <v>0</v>
      </c>
      <c r="U383" s="15" t="n">
        <f aca="false">P383-MIN(P383,MAX(0,G383-SUMPRODUCT(($M$264:$Q$264&lt;P$264)*M383:Q383)))</f>
        <v>0</v>
      </c>
      <c r="V383" s="15" t="n">
        <f aca="false">Q383-MIN(Q383,MAX(0,G383-SUMPRODUCT(($M$264:$Q$264&lt;Q$264)*M383:Q383)))</f>
        <v>0</v>
      </c>
      <c r="W383" s="15" t="n">
        <f aca="false">(R382*'1. Your Debts'!$C$5+S382*'1. Your Debts'!$C$6+T382*'1. Your Debts'!$C$7+U382*'1. Your Debts'!$C$8+V382*'1. Your Debts'!$C$9)/12</f>
        <v>0</v>
      </c>
      <c r="X383" s="15" t="n">
        <f aca="false">Y382+W383+D383-Y383</f>
        <v>0</v>
      </c>
      <c r="Y383" s="15" t="n">
        <f aca="false">SUM(R383:V383)</f>
        <v>0</v>
      </c>
    </row>
    <row r="384" customFormat="false" ht="15" hidden="false" customHeight="false" outlineLevel="0" collapsed="false">
      <c r="A384" s="10" t="n">
        <v>118</v>
      </c>
      <c r="B384" s="15" t="n">
        <f aca="false">F383</f>
        <v>0</v>
      </c>
      <c r="C384" s="15" t="n">
        <f aca="false">IF(A384=$D$262,MIN(B384,$B$262),0)</f>
        <v>0</v>
      </c>
      <c r="D384" s="15" t="n">
        <f aca="false">IF(A384=$D$262,$B$262-C384,0)</f>
        <v>0</v>
      </c>
      <c r="E384" s="15" t="n">
        <f aca="false">MIN($H$262,MAX(0,$F$262-(B384-C384)),$J$262)</f>
        <v>0</v>
      </c>
      <c r="F384" s="15" t="n">
        <f aca="false">B384-C384+E384</f>
        <v>0</v>
      </c>
      <c r="G384" s="15" t="n">
        <f aca="false">$J$262-E384</f>
        <v>250</v>
      </c>
      <c r="H384" s="15" t="n">
        <f aca="false">R383*(1+'1. Your Debts'!$C$5/12)+IF($L$262=1,D384,0)</f>
        <v>0</v>
      </c>
      <c r="I384" s="15" t="n">
        <f aca="false">S383*(1+'1. Your Debts'!$C$6/12)+IF($L$262=2,D384,0)</f>
        <v>0</v>
      </c>
      <c r="J384" s="15" t="n">
        <f aca="false">T383*(1+'1. Your Debts'!$C$7/12)+IF($L$262=3,D384,0)</f>
        <v>0</v>
      </c>
      <c r="K384" s="15" t="n">
        <f aca="false">U383*(1+'1. Your Debts'!$C$8/12)+IF($L$262=4,D384,0)</f>
        <v>0</v>
      </c>
      <c r="L384" s="15" t="n">
        <f aca="false">V383*(1+'1. Your Debts'!$C$9/12)+IF($L$262=5,D384,0)</f>
        <v>0</v>
      </c>
      <c r="M384" s="15" t="n">
        <f aca="false">MAX(0,H384-IF('1. Your Debts'!$F$5&gt;0,MIN('1. Your Debts'!$F$5,H384),MIN(MAX(H384*'1. Your Debts'!$D$5,'1. Your Debts'!$E$5),H384)))</f>
        <v>0</v>
      </c>
      <c r="N384" s="15" t="n">
        <f aca="false">MAX(0,I384-IF('1. Your Debts'!$F$6&gt;0,MIN('1. Your Debts'!$F$6,I384),MIN(MAX(I384*'1. Your Debts'!$D$6,'1. Your Debts'!$E$6),I384)))</f>
        <v>0</v>
      </c>
      <c r="O384" s="15" t="n">
        <f aca="false">MAX(0,J384-IF('1. Your Debts'!$F$7&gt;0,MIN('1. Your Debts'!$F$7,J384),MIN(MAX(J384*'1. Your Debts'!$D$7,'1. Your Debts'!$E$7),J384)))</f>
        <v>0</v>
      </c>
      <c r="P384" s="15" t="n">
        <f aca="false">MAX(0,K384-IF('1. Your Debts'!$F$8&gt;0,MIN('1. Your Debts'!$F$8,K384),MIN(MAX(K384*'1. Your Debts'!$D$8,'1. Your Debts'!$E$8),K384)))</f>
        <v>0</v>
      </c>
      <c r="Q384" s="15" t="n">
        <f aca="false">MAX(0,L384-IF('1. Your Debts'!$F$9&gt;0,MIN('1. Your Debts'!$F$9,L384),MIN(MAX(L384*'1. Your Debts'!$D$9,'1. Your Debts'!$E$9),L384)))</f>
        <v>0</v>
      </c>
      <c r="R384" s="15" t="n">
        <f aca="false">M384-MIN(M384,MAX(0,G384-SUMPRODUCT(($M$264:$Q$264&lt;M$264)*M384:Q384)))</f>
        <v>0</v>
      </c>
      <c r="S384" s="15" t="n">
        <f aca="false">N384-MIN(N384,MAX(0,G384-SUMPRODUCT(($M$264:$Q$264&lt;N$264)*M384:Q384)))</f>
        <v>0</v>
      </c>
      <c r="T384" s="15" t="n">
        <f aca="false">O384-MIN(O384,MAX(0,G384-SUMPRODUCT(($M$264:$Q$264&lt;O$264)*M384:Q384)))</f>
        <v>0</v>
      </c>
      <c r="U384" s="15" t="n">
        <f aca="false">P384-MIN(P384,MAX(0,G384-SUMPRODUCT(($M$264:$Q$264&lt;P$264)*M384:Q384)))</f>
        <v>0</v>
      </c>
      <c r="V384" s="15" t="n">
        <f aca="false">Q384-MIN(Q384,MAX(0,G384-SUMPRODUCT(($M$264:$Q$264&lt;Q$264)*M384:Q384)))</f>
        <v>0</v>
      </c>
      <c r="W384" s="15" t="n">
        <f aca="false">(R383*'1. Your Debts'!$C$5+S383*'1. Your Debts'!$C$6+T383*'1. Your Debts'!$C$7+U383*'1. Your Debts'!$C$8+V383*'1. Your Debts'!$C$9)/12</f>
        <v>0</v>
      </c>
      <c r="X384" s="15" t="n">
        <f aca="false">Y383+W384+D384-Y384</f>
        <v>0</v>
      </c>
      <c r="Y384" s="15" t="n">
        <f aca="false">SUM(R384:V384)</f>
        <v>0</v>
      </c>
    </row>
    <row r="385" customFormat="false" ht="15" hidden="false" customHeight="false" outlineLevel="0" collapsed="false">
      <c r="A385" s="10" t="n">
        <v>119</v>
      </c>
      <c r="B385" s="15" t="n">
        <f aca="false">F384</f>
        <v>0</v>
      </c>
      <c r="C385" s="15" t="n">
        <f aca="false">IF(A385=$D$262,MIN(B385,$B$262),0)</f>
        <v>0</v>
      </c>
      <c r="D385" s="15" t="n">
        <f aca="false">IF(A385=$D$262,$B$262-C385,0)</f>
        <v>0</v>
      </c>
      <c r="E385" s="15" t="n">
        <f aca="false">MIN($H$262,MAX(0,$F$262-(B385-C385)),$J$262)</f>
        <v>0</v>
      </c>
      <c r="F385" s="15" t="n">
        <f aca="false">B385-C385+E385</f>
        <v>0</v>
      </c>
      <c r="G385" s="15" t="n">
        <f aca="false">$J$262-E385</f>
        <v>250</v>
      </c>
      <c r="H385" s="15" t="n">
        <f aca="false">R384*(1+'1. Your Debts'!$C$5/12)+IF($L$262=1,D385,0)</f>
        <v>0</v>
      </c>
      <c r="I385" s="15" t="n">
        <f aca="false">S384*(1+'1. Your Debts'!$C$6/12)+IF($L$262=2,D385,0)</f>
        <v>0</v>
      </c>
      <c r="J385" s="15" t="n">
        <f aca="false">T384*(1+'1. Your Debts'!$C$7/12)+IF($L$262=3,D385,0)</f>
        <v>0</v>
      </c>
      <c r="K385" s="15" t="n">
        <f aca="false">U384*(1+'1. Your Debts'!$C$8/12)+IF($L$262=4,D385,0)</f>
        <v>0</v>
      </c>
      <c r="L385" s="15" t="n">
        <f aca="false">V384*(1+'1. Your Debts'!$C$9/12)+IF($L$262=5,D385,0)</f>
        <v>0</v>
      </c>
      <c r="M385" s="15" t="n">
        <f aca="false">MAX(0,H385-IF('1. Your Debts'!$F$5&gt;0,MIN('1. Your Debts'!$F$5,H385),MIN(MAX(H385*'1. Your Debts'!$D$5,'1. Your Debts'!$E$5),H385)))</f>
        <v>0</v>
      </c>
      <c r="N385" s="15" t="n">
        <f aca="false">MAX(0,I385-IF('1. Your Debts'!$F$6&gt;0,MIN('1. Your Debts'!$F$6,I385),MIN(MAX(I385*'1. Your Debts'!$D$6,'1. Your Debts'!$E$6),I385)))</f>
        <v>0</v>
      </c>
      <c r="O385" s="15" t="n">
        <f aca="false">MAX(0,J385-IF('1. Your Debts'!$F$7&gt;0,MIN('1. Your Debts'!$F$7,J385),MIN(MAX(J385*'1. Your Debts'!$D$7,'1. Your Debts'!$E$7),J385)))</f>
        <v>0</v>
      </c>
      <c r="P385" s="15" t="n">
        <f aca="false">MAX(0,K385-IF('1. Your Debts'!$F$8&gt;0,MIN('1. Your Debts'!$F$8,K385),MIN(MAX(K385*'1. Your Debts'!$D$8,'1. Your Debts'!$E$8),K385)))</f>
        <v>0</v>
      </c>
      <c r="Q385" s="15" t="n">
        <f aca="false">MAX(0,L385-IF('1. Your Debts'!$F$9&gt;0,MIN('1. Your Debts'!$F$9,L385),MIN(MAX(L385*'1. Your Debts'!$D$9,'1. Your Debts'!$E$9),L385)))</f>
        <v>0</v>
      </c>
      <c r="R385" s="15" t="n">
        <f aca="false">M385-MIN(M385,MAX(0,G385-SUMPRODUCT(($M$264:$Q$264&lt;M$264)*M385:Q385)))</f>
        <v>0</v>
      </c>
      <c r="S385" s="15" t="n">
        <f aca="false">N385-MIN(N385,MAX(0,G385-SUMPRODUCT(($M$264:$Q$264&lt;N$264)*M385:Q385)))</f>
        <v>0</v>
      </c>
      <c r="T385" s="15" t="n">
        <f aca="false">O385-MIN(O385,MAX(0,G385-SUMPRODUCT(($M$264:$Q$264&lt;O$264)*M385:Q385)))</f>
        <v>0</v>
      </c>
      <c r="U385" s="15" t="n">
        <f aca="false">P385-MIN(P385,MAX(0,G385-SUMPRODUCT(($M$264:$Q$264&lt;P$264)*M385:Q385)))</f>
        <v>0</v>
      </c>
      <c r="V385" s="15" t="n">
        <f aca="false">Q385-MIN(Q385,MAX(0,G385-SUMPRODUCT(($M$264:$Q$264&lt;Q$264)*M385:Q385)))</f>
        <v>0</v>
      </c>
      <c r="W385" s="15" t="n">
        <f aca="false">(R384*'1. Your Debts'!$C$5+S384*'1. Your Debts'!$C$6+T384*'1. Your Debts'!$C$7+U384*'1. Your Debts'!$C$8+V384*'1. Your Debts'!$C$9)/12</f>
        <v>0</v>
      </c>
      <c r="X385" s="15" t="n">
        <f aca="false">Y384+W385+D385-Y385</f>
        <v>0</v>
      </c>
      <c r="Y385" s="15" t="n">
        <f aca="false">SUM(R385:V385)</f>
        <v>0</v>
      </c>
    </row>
    <row r="386" customFormat="false" ht="15" hidden="false" customHeight="false" outlineLevel="0" collapsed="false">
      <c r="A386" s="10" t="n">
        <v>120</v>
      </c>
      <c r="B386" s="15" t="n">
        <f aca="false">F385</f>
        <v>0</v>
      </c>
      <c r="C386" s="15" t="n">
        <f aca="false">IF(A386=$D$262,MIN(B386,$B$262),0)</f>
        <v>0</v>
      </c>
      <c r="D386" s="15" t="n">
        <f aca="false">IF(A386=$D$262,$B$262-C386,0)</f>
        <v>0</v>
      </c>
      <c r="E386" s="15" t="n">
        <f aca="false">MIN($H$262,MAX(0,$F$262-(B386-C386)),$J$262)</f>
        <v>0</v>
      </c>
      <c r="F386" s="15" t="n">
        <f aca="false">B386-C386+E386</f>
        <v>0</v>
      </c>
      <c r="G386" s="15" t="n">
        <f aca="false">$J$262-E386</f>
        <v>250</v>
      </c>
      <c r="H386" s="15" t="n">
        <f aca="false">R385*(1+'1. Your Debts'!$C$5/12)+IF($L$262=1,D386,0)</f>
        <v>0</v>
      </c>
      <c r="I386" s="15" t="n">
        <f aca="false">S385*(1+'1. Your Debts'!$C$6/12)+IF($L$262=2,D386,0)</f>
        <v>0</v>
      </c>
      <c r="J386" s="15" t="n">
        <f aca="false">T385*(1+'1. Your Debts'!$C$7/12)+IF($L$262=3,D386,0)</f>
        <v>0</v>
      </c>
      <c r="K386" s="15" t="n">
        <f aca="false">U385*(1+'1. Your Debts'!$C$8/12)+IF($L$262=4,D386,0)</f>
        <v>0</v>
      </c>
      <c r="L386" s="15" t="n">
        <f aca="false">V385*(1+'1. Your Debts'!$C$9/12)+IF($L$262=5,D386,0)</f>
        <v>0</v>
      </c>
      <c r="M386" s="15" t="n">
        <f aca="false">MAX(0,H386-IF('1. Your Debts'!$F$5&gt;0,MIN('1. Your Debts'!$F$5,H386),MIN(MAX(H386*'1. Your Debts'!$D$5,'1. Your Debts'!$E$5),H386)))</f>
        <v>0</v>
      </c>
      <c r="N386" s="15" t="n">
        <f aca="false">MAX(0,I386-IF('1. Your Debts'!$F$6&gt;0,MIN('1. Your Debts'!$F$6,I386),MIN(MAX(I386*'1. Your Debts'!$D$6,'1. Your Debts'!$E$6),I386)))</f>
        <v>0</v>
      </c>
      <c r="O386" s="15" t="n">
        <f aca="false">MAX(0,J386-IF('1. Your Debts'!$F$7&gt;0,MIN('1. Your Debts'!$F$7,J386),MIN(MAX(J386*'1. Your Debts'!$D$7,'1. Your Debts'!$E$7),J386)))</f>
        <v>0</v>
      </c>
      <c r="P386" s="15" t="n">
        <f aca="false">MAX(0,K386-IF('1. Your Debts'!$F$8&gt;0,MIN('1. Your Debts'!$F$8,K386),MIN(MAX(K386*'1. Your Debts'!$D$8,'1. Your Debts'!$E$8),K386)))</f>
        <v>0</v>
      </c>
      <c r="Q386" s="15" t="n">
        <f aca="false">MAX(0,L386-IF('1. Your Debts'!$F$9&gt;0,MIN('1. Your Debts'!$F$9,L386),MIN(MAX(L386*'1. Your Debts'!$D$9,'1. Your Debts'!$E$9),L386)))</f>
        <v>0</v>
      </c>
      <c r="R386" s="15" t="n">
        <f aca="false">M386-MIN(M386,MAX(0,G386-SUMPRODUCT(($M$264:$Q$264&lt;M$264)*M386:Q386)))</f>
        <v>0</v>
      </c>
      <c r="S386" s="15" t="n">
        <f aca="false">N386-MIN(N386,MAX(0,G386-SUMPRODUCT(($M$264:$Q$264&lt;N$264)*M386:Q386)))</f>
        <v>0</v>
      </c>
      <c r="T386" s="15" t="n">
        <f aca="false">O386-MIN(O386,MAX(0,G386-SUMPRODUCT(($M$264:$Q$264&lt;O$264)*M386:Q386)))</f>
        <v>0</v>
      </c>
      <c r="U386" s="15" t="n">
        <f aca="false">P386-MIN(P386,MAX(0,G386-SUMPRODUCT(($M$264:$Q$264&lt;P$264)*M386:Q386)))</f>
        <v>0</v>
      </c>
      <c r="V386" s="15" t="n">
        <f aca="false">Q386-MIN(Q386,MAX(0,G386-SUMPRODUCT(($M$264:$Q$264&lt;Q$264)*M386:Q386)))</f>
        <v>0</v>
      </c>
      <c r="W386" s="15" t="n">
        <f aca="false">(R385*'1. Your Debts'!$C$5+S385*'1. Your Debts'!$C$6+T385*'1. Your Debts'!$C$7+U385*'1. Your Debts'!$C$8+V385*'1. Your Debts'!$C$9)/12</f>
        <v>0</v>
      </c>
      <c r="X386" s="15" t="n">
        <f aca="false">Y385+W386+D386-Y386</f>
        <v>0</v>
      </c>
      <c r="Y386" s="15" t="n">
        <f aca="false">SUM(R386:V386)</f>
        <v>0</v>
      </c>
    </row>
    <row r="389" customFormat="false" ht="15" hidden="false" customHeight="false" outlineLevel="0" collapsed="false">
      <c r="A389" s="4" t="s">
        <v>121</v>
      </c>
    </row>
    <row r="390" customFormat="false" ht="15" hidden="false" customHeight="false" outlineLevel="0" collapsed="false">
      <c r="A390" s="14" t="s">
        <v>101</v>
      </c>
      <c r="B390" s="15" t="n">
        <v>0</v>
      </c>
      <c r="C390" s="14" t="s">
        <v>102</v>
      </c>
      <c r="D390" s="10" t="n">
        <v>0</v>
      </c>
      <c r="E390" s="14" t="s">
        <v>103</v>
      </c>
      <c r="F390" s="15" t="n">
        <f aca="false">'4. The Emergency Fund'!B7</f>
        <v>1000</v>
      </c>
      <c r="G390" s="14" t="s">
        <v>104</v>
      </c>
      <c r="H390" s="15" t="n">
        <f aca="false">'4. The Emergency Fund'!B8</f>
        <v>125</v>
      </c>
      <c r="I390" s="14" t="s">
        <v>105</v>
      </c>
      <c r="J390" s="15" t="n">
        <f aca="false">'1. Your Debts'!B12</f>
        <v>250</v>
      </c>
      <c r="K390" s="14" t="s">
        <v>106</v>
      </c>
      <c r="L390" s="10" t="n">
        <f aca="false">MATCH(1,'1. Your Debts'!G5:G9,0)</f>
        <v>1</v>
      </c>
    </row>
    <row r="391" customFormat="false" ht="15" hidden="false" customHeight="false" outlineLevel="0" collapsed="false">
      <c r="A391" s="14" t="s">
        <v>50</v>
      </c>
      <c r="B391" s="22" t="n">
        <f aca="false">IFERROR(MATCH(TRUE(),INDEX(Y395:Y514&lt;0.01,0),0),"&gt;120")</f>
        <v>31</v>
      </c>
      <c r="C391" s="14" t="s">
        <v>52</v>
      </c>
      <c r="D391" s="12" t="n">
        <f aca="false">SUM(W395:W514)</f>
        <v>2371.4218465719</v>
      </c>
      <c r="E391" s="14" t="s">
        <v>62</v>
      </c>
      <c r="F391" s="15" t="n">
        <f aca="false">SUM(X395:X514)</f>
        <v>16301.4218465719</v>
      </c>
      <c r="G391" s="14" t="s">
        <v>107</v>
      </c>
      <c r="H391" s="15" t="n">
        <f aca="false">F514</f>
        <v>1000</v>
      </c>
      <c r="I391" s="14" t="s">
        <v>108</v>
      </c>
      <c r="J391" s="15" t="n">
        <f aca="false">SUM(D395:D514)</f>
        <v>0</v>
      </c>
      <c r="K391" s="14" t="s">
        <v>109</v>
      </c>
      <c r="L391" s="15" t="n">
        <f aca="false">Y514</f>
        <v>0</v>
      </c>
    </row>
    <row r="392" customFormat="false" ht="15" hidden="false" customHeight="false" outlineLevel="0" collapsed="false">
      <c r="L392" s="14" t="s">
        <v>110</v>
      </c>
      <c r="M392" s="10" t="n">
        <f aca="false">'1. Your Debts'!G5</f>
        <v>1</v>
      </c>
      <c r="N392" s="10" t="n">
        <f aca="false">'1. Your Debts'!G6</f>
        <v>2</v>
      </c>
      <c r="O392" s="10" t="n">
        <f aca="false">'1. Your Debts'!G7</f>
        <v>3</v>
      </c>
      <c r="P392" s="10" t="n">
        <f aca="false">'1. Your Debts'!G8</f>
        <v>4</v>
      </c>
      <c r="Q392" s="10" t="n">
        <f aca="false">'1. Your Debts'!G9</f>
        <v>5</v>
      </c>
    </row>
    <row r="393" customFormat="false" ht="45" hidden="false" customHeight="true" outlineLevel="0" collapsed="false">
      <c r="A393" s="6" t="s">
        <v>64</v>
      </c>
      <c r="B393" s="6" t="s">
        <v>111</v>
      </c>
      <c r="C393" s="6" t="s">
        <v>112</v>
      </c>
      <c r="D393" s="6" t="s">
        <v>113</v>
      </c>
      <c r="E393" s="6" t="s">
        <v>114</v>
      </c>
      <c r="F393" s="6" t="s">
        <v>115</v>
      </c>
      <c r="G393" s="6" t="s">
        <v>116</v>
      </c>
      <c r="H393" s="6" t="str">
        <f aca="false">"After interest: "&amp;'1. Your Debts'!A5</f>
        <v>After interest: Store card</v>
      </c>
      <c r="I393" s="6" t="str">
        <f aca="false">"After interest: "&amp;'1. Your Debts'!A6</f>
        <v>After interest: Credit card A</v>
      </c>
      <c r="J393" s="6" t="str">
        <f aca="false">"After interest: "&amp;'1. Your Debts'!A7</f>
        <v>After interest: Credit card B</v>
      </c>
      <c r="K393" s="6" t="str">
        <f aca="false">"After interest: "&amp;'1. Your Debts'!A8</f>
        <v>After interest: Personal loan</v>
      </c>
      <c r="L393" s="6" t="str">
        <f aca="false">"After interest: "&amp;'1. Your Debts'!A9</f>
        <v>After interest: Car loan</v>
      </c>
      <c r="M393" s="6" t="str">
        <f aca="false">"After minimum: "&amp;'1. Your Debts'!A5</f>
        <v>After minimum: Store card</v>
      </c>
      <c r="N393" s="6" t="str">
        <f aca="false">"After minimum: "&amp;'1. Your Debts'!A6</f>
        <v>After minimum: Credit card A</v>
      </c>
      <c r="O393" s="6" t="str">
        <f aca="false">"After minimum: "&amp;'1. Your Debts'!A7</f>
        <v>After minimum: Credit card B</v>
      </c>
      <c r="P393" s="6" t="str">
        <f aca="false">"After minimum: "&amp;'1. Your Debts'!A8</f>
        <v>After minimum: Personal loan</v>
      </c>
      <c r="Q393" s="6" t="str">
        <f aca="false">"After minimum: "&amp;'1. Your Debts'!A9</f>
        <v>After minimum: Car loan</v>
      </c>
      <c r="R393" s="6" t="str">
        <f aca="false">"Closing: "&amp;'1. Your Debts'!A5</f>
        <v>Closing: Store card</v>
      </c>
      <c r="S393" s="6" t="str">
        <f aca="false">"Closing: "&amp;'1. Your Debts'!A6</f>
        <v>Closing: Credit card A</v>
      </c>
      <c r="T393" s="6" t="str">
        <f aca="false">"Closing: "&amp;'1. Your Debts'!A7</f>
        <v>Closing: Credit card B</v>
      </c>
      <c r="U393" s="6" t="str">
        <f aca="false">"Closing: "&amp;'1. Your Debts'!A8</f>
        <v>Closing: Personal loan</v>
      </c>
      <c r="V393" s="6" t="str">
        <f aca="false">"Closing: "&amp;'1. Your Debts'!A9</f>
        <v>Closing: Car loan</v>
      </c>
      <c r="W393" s="6" t="s">
        <v>117</v>
      </c>
      <c r="X393" s="6" t="s">
        <v>118</v>
      </c>
      <c r="Y393" s="6" t="s">
        <v>32</v>
      </c>
    </row>
    <row r="394" customFormat="false" ht="15" hidden="false" customHeight="false" outlineLevel="0" collapsed="false">
      <c r="A394" s="10" t="n">
        <v>0</v>
      </c>
      <c r="F394" s="15" t="n">
        <v>0</v>
      </c>
      <c r="R394" s="15" t="n">
        <f aca="false">'1. Your Debts'!B5</f>
        <v>680</v>
      </c>
      <c r="S394" s="15" t="n">
        <f aca="false">'1. Your Debts'!B6</f>
        <v>3200</v>
      </c>
      <c r="T394" s="15" t="n">
        <f aca="false">'1. Your Debts'!B7</f>
        <v>1450</v>
      </c>
      <c r="U394" s="15" t="n">
        <f aca="false">'1. Your Debts'!B8</f>
        <v>2100</v>
      </c>
      <c r="V394" s="15" t="n">
        <f aca="false">'1. Your Debts'!B9</f>
        <v>6500</v>
      </c>
      <c r="Y394" s="15" t="n">
        <f aca="false">SUM(R394:V394)</f>
        <v>13930</v>
      </c>
    </row>
    <row r="395" customFormat="false" ht="15" hidden="false" customHeight="false" outlineLevel="0" collapsed="false">
      <c r="A395" s="10" t="n">
        <v>1</v>
      </c>
      <c r="B395" s="15" t="n">
        <f aca="false">F394</f>
        <v>0</v>
      </c>
      <c r="C395" s="15" t="n">
        <f aca="false">IF(A395=$D$390,MIN(B395,$B$390),0)</f>
        <v>0</v>
      </c>
      <c r="D395" s="15" t="n">
        <f aca="false">IF(A395=$D$390,$B$390-C395,0)</f>
        <v>0</v>
      </c>
      <c r="E395" s="15" t="n">
        <f aca="false">MIN($H$390,MAX(0,$F$390-(B395-C395)),$J$390)</f>
        <v>125</v>
      </c>
      <c r="F395" s="15" t="n">
        <f aca="false">B395-C395+E395</f>
        <v>125</v>
      </c>
      <c r="G395" s="15" t="n">
        <f aca="false">$J$390-E395</f>
        <v>125</v>
      </c>
      <c r="H395" s="15" t="n">
        <f aca="false">R394*(1+'1. Your Debts'!$C$5/12)+IF($L$390=1,D395,0)</f>
        <v>696.943333333333</v>
      </c>
      <c r="I395" s="15" t="n">
        <f aca="false">S394*(1+'1. Your Debts'!$C$6/12)+IF($L$390=2,D395,0)</f>
        <v>3261.06666666667</v>
      </c>
      <c r="J395" s="15" t="n">
        <f aca="false">T394*(1+'1. Your Debts'!$C$7/12)+IF($L$390=3,D395,0)</f>
        <v>1472.8375</v>
      </c>
      <c r="K395" s="15" t="n">
        <f aca="false">U394*(1+'1. Your Debts'!$C$8/12)+IF($L$390=4,D395,0)</f>
        <v>2121.875</v>
      </c>
      <c r="L395" s="15" t="n">
        <f aca="false">V394*(1+'1. Your Debts'!$C$9/12)+IF($L$390=5,D395,0)</f>
        <v>6542.79166666667</v>
      </c>
      <c r="M395" s="15" t="n">
        <f aca="false">MAX(0,H395-IF('1. Your Debts'!$F$5&gt;0,MIN('1. Your Debts'!$F$5,H395),MIN(MAX(H395*'1. Your Debts'!$D$5,'1. Your Debts'!$E$5),H395)))</f>
        <v>676.943333333333</v>
      </c>
      <c r="N395" s="15" t="n">
        <f aca="false">MAX(0,I395-IF('1. Your Debts'!$F$6&gt;0,MIN('1. Your Debts'!$F$6,I395),MIN(MAX(I395*'1. Your Debts'!$D$6,'1. Your Debts'!$E$6),I395)))</f>
        <v>3179.54</v>
      </c>
      <c r="O395" s="15" t="n">
        <f aca="false">MAX(0,J395-IF('1. Your Debts'!$F$7&gt;0,MIN('1. Your Debts'!$F$7,J395),MIN(MAX(J395*'1. Your Debts'!$D$7,'1. Your Debts'!$E$7),J395)))</f>
        <v>1436.0165625</v>
      </c>
      <c r="P395" s="15" t="n">
        <f aca="false">MAX(0,K395-IF('1. Your Debts'!$F$8&gt;0,MIN('1. Your Debts'!$F$8,K395),MIN(MAX(K395*'1. Your Debts'!$D$8,'1. Your Debts'!$E$8),K395)))</f>
        <v>2026.875</v>
      </c>
      <c r="Q395" s="15" t="n">
        <f aca="false">MAX(0,L395-IF('1. Your Debts'!$F$9&gt;0,MIN('1. Your Debts'!$F$9,L395),MIN(MAX(L395*'1. Your Debts'!$D$9,'1. Your Debts'!$E$9),L395)))</f>
        <v>6362.79166666667</v>
      </c>
      <c r="R395" s="15" t="n">
        <f aca="false">M395-MIN(M395,MAX(0,G395-SUMPRODUCT(($M$392:$Q$392&lt;M$392)*M395:Q395)))</f>
        <v>551.943333333333</v>
      </c>
      <c r="S395" s="15" t="n">
        <f aca="false">N395-MIN(N395,MAX(0,G395-SUMPRODUCT(($M$392:$Q$392&lt;N$392)*M395:Q395)))</f>
        <v>3179.54</v>
      </c>
      <c r="T395" s="15" t="n">
        <f aca="false">O395-MIN(O395,MAX(0,G395-SUMPRODUCT(($M$392:$Q$392&lt;O$392)*M395:Q395)))</f>
        <v>1436.0165625</v>
      </c>
      <c r="U395" s="15" t="n">
        <f aca="false">P395-MIN(P395,MAX(0,G395-SUMPRODUCT(($M$392:$Q$392&lt;P$392)*M395:Q395)))</f>
        <v>2026.875</v>
      </c>
      <c r="V395" s="15" t="n">
        <f aca="false">Q395-MIN(Q395,MAX(0,G395-SUMPRODUCT(($M$392:$Q$392&lt;Q$392)*M395:Q395)))</f>
        <v>6362.79166666667</v>
      </c>
      <c r="W395" s="15" t="n">
        <f aca="false">(R394*'1. Your Debts'!$C$5+S394*'1. Your Debts'!$C$6+T394*'1. Your Debts'!$C$7+U394*'1. Your Debts'!$C$8+V394*'1. Your Debts'!$C$9)/12</f>
        <v>165.514166666667</v>
      </c>
      <c r="X395" s="15" t="n">
        <f aca="false">Y394+W395+D395-Y395</f>
        <v>538.347604166665</v>
      </c>
      <c r="Y395" s="15" t="n">
        <f aca="false">SUM(R395:V395)</f>
        <v>13557.1665625</v>
      </c>
    </row>
    <row r="396" customFormat="false" ht="15" hidden="false" customHeight="false" outlineLevel="0" collapsed="false">
      <c r="A396" s="10" t="n">
        <v>2</v>
      </c>
      <c r="B396" s="15" t="n">
        <f aca="false">F395</f>
        <v>125</v>
      </c>
      <c r="C396" s="15" t="n">
        <f aca="false">IF(A396=$D$390,MIN(B396,$B$390),0)</f>
        <v>0</v>
      </c>
      <c r="D396" s="15" t="n">
        <f aca="false">IF(A396=$D$390,$B$390-C396,0)</f>
        <v>0</v>
      </c>
      <c r="E396" s="15" t="n">
        <f aca="false">MIN($H$390,MAX(0,$F$390-(B396-C396)),$J$390)</f>
        <v>125</v>
      </c>
      <c r="F396" s="15" t="n">
        <f aca="false">B396-C396+E396</f>
        <v>250</v>
      </c>
      <c r="G396" s="15" t="n">
        <f aca="false">$J$390-E396</f>
        <v>125</v>
      </c>
      <c r="H396" s="15" t="n">
        <f aca="false">R395*(1+'1. Your Debts'!$C$5/12)+IF($L$390=1,D396,0)</f>
        <v>565.695921388889</v>
      </c>
      <c r="I396" s="15" t="n">
        <f aca="false">S395*(1+'1. Your Debts'!$C$6/12)+IF($L$390=2,D396,0)</f>
        <v>3240.21622166667</v>
      </c>
      <c r="J396" s="15" t="n">
        <f aca="false">T395*(1+'1. Your Debts'!$C$7/12)+IF($L$390=3,D396,0)</f>
        <v>1458.63382335938</v>
      </c>
      <c r="K396" s="15" t="n">
        <f aca="false">U395*(1+'1. Your Debts'!$C$8/12)+IF($L$390=4,D396,0)</f>
        <v>2047.98828125</v>
      </c>
      <c r="L396" s="15" t="n">
        <f aca="false">V395*(1+'1. Your Debts'!$C$9/12)+IF($L$390=5,D396,0)</f>
        <v>6404.68004513889</v>
      </c>
      <c r="M396" s="15" t="n">
        <f aca="false">MAX(0,H396-IF('1. Your Debts'!$F$5&gt;0,MIN('1. Your Debts'!$F$5,H396),MIN(MAX(H396*'1. Your Debts'!$D$5,'1. Your Debts'!$E$5),H396)))</f>
        <v>545.695921388889</v>
      </c>
      <c r="N396" s="15" t="n">
        <f aca="false">MAX(0,I396-IF('1. Your Debts'!$F$6&gt;0,MIN('1. Your Debts'!$F$6,I396),MIN(MAX(I396*'1. Your Debts'!$D$6,'1. Your Debts'!$E$6),I396)))</f>
        <v>3159.210816125</v>
      </c>
      <c r="O396" s="15" t="n">
        <f aca="false">MAX(0,J396-IF('1. Your Debts'!$F$7&gt;0,MIN('1. Your Debts'!$F$7,J396),MIN(MAX(J396*'1. Your Debts'!$D$7,'1. Your Debts'!$E$7),J396)))</f>
        <v>1422.16797777539</v>
      </c>
      <c r="P396" s="15" t="n">
        <f aca="false">MAX(0,K396-IF('1. Your Debts'!$F$8&gt;0,MIN('1. Your Debts'!$F$8,K396),MIN(MAX(K396*'1. Your Debts'!$D$8,'1. Your Debts'!$E$8),K396)))</f>
        <v>1952.98828125</v>
      </c>
      <c r="Q396" s="15" t="n">
        <f aca="false">MAX(0,L396-IF('1. Your Debts'!$F$9&gt;0,MIN('1. Your Debts'!$F$9,L396),MIN(MAX(L396*'1. Your Debts'!$D$9,'1. Your Debts'!$E$9),L396)))</f>
        <v>6224.68004513889</v>
      </c>
      <c r="R396" s="15" t="n">
        <f aca="false">M396-MIN(M396,MAX(0,G396-SUMPRODUCT(($M$392:$Q$392&lt;M$392)*M396:Q396)))</f>
        <v>420.695921388889</v>
      </c>
      <c r="S396" s="15" t="n">
        <f aca="false">N396-MIN(N396,MAX(0,G396-SUMPRODUCT(($M$392:$Q$392&lt;N$392)*M396:Q396)))</f>
        <v>3159.210816125</v>
      </c>
      <c r="T396" s="15" t="n">
        <f aca="false">O396-MIN(O396,MAX(0,G396-SUMPRODUCT(($M$392:$Q$392&lt;O$392)*M396:Q396)))</f>
        <v>1422.16797777539</v>
      </c>
      <c r="U396" s="15" t="n">
        <f aca="false">P396-MIN(P396,MAX(0,G396-SUMPRODUCT(($M$392:$Q$392&lt;P$392)*M396:Q396)))</f>
        <v>1952.98828125</v>
      </c>
      <c r="V396" s="15" t="n">
        <f aca="false">Q396-MIN(Q396,MAX(0,G396-SUMPRODUCT(($M$392:$Q$392&lt;Q$392)*M396:Q396)))</f>
        <v>6224.68004513889</v>
      </c>
      <c r="W396" s="15" t="n">
        <f aca="false">(R395*'1. Your Debts'!$C$5+S395*'1. Your Debts'!$C$6+T395*'1. Your Debts'!$C$7+U395*'1. Your Debts'!$C$8+V395*'1. Your Debts'!$C$9)/12</f>
        <v>160.047730303819</v>
      </c>
      <c r="X396" s="15" t="n">
        <f aca="false">Y395+W396+D396-Y396</f>
        <v>537.471251125651</v>
      </c>
      <c r="Y396" s="15" t="n">
        <f aca="false">SUM(R396:V396)</f>
        <v>13179.7430416782</v>
      </c>
    </row>
    <row r="397" customFormat="false" ht="15" hidden="false" customHeight="false" outlineLevel="0" collapsed="false">
      <c r="A397" s="10" t="n">
        <v>3</v>
      </c>
      <c r="B397" s="15" t="n">
        <f aca="false">F396</f>
        <v>250</v>
      </c>
      <c r="C397" s="15" t="n">
        <f aca="false">IF(A397=$D$390,MIN(B397,$B$390),0)</f>
        <v>0</v>
      </c>
      <c r="D397" s="15" t="n">
        <f aca="false">IF(A397=$D$390,$B$390-C397,0)</f>
        <v>0</v>
      </c>
      <c r="E397" s="15" t="n">
        <f aca="false">MIN($H$390,MAX(0,$F$390-(B397-C397)),$J$390)</f>
        <v>125</v>
      </c>
      <c r="F397" s="15" t="n">
        <f aca="false">B397-C397+E397</f>
        <v>375</v>
      </c>
      <c r="G397" s="15" t="n">
        <f aca="false">$J$390-E397</f>
        <v>125</v>
      </c>
      <c r="H397" s="15" t="n">
        <f aca="false">R396*(1+'1. Your Debts'!$C$5/12)+IF($L$390=1,D397,0)</f>
        <v>431.178261430162</v>
      </c>
      <c r="I397" s="15" t="n">
        <f aca="false">S396*(1+'1. Your Debts'!$C$6/12)+IF($L$390=2,D397,0)</f>
        <v>3219.49908919939</v>
      </c>
      <c r="J397" s="15" t="n">
        <f aca="false">T396*(1+'1. Your Debts'!$C$7/12)+IF($L$390=3,D397,0)</f>
        <v>1444.56712342535</v>
      </c>
      <c r="K397" s="15" t="n">
        <f aca="false">U396*(1+'1. Your Debts'!$C$8/12)+IF($L$390=4,D397,0)</f>
        <v>1973.33190917969</v>
      </c>
      <c r="L397" s="15" t="n">
        <f aca="false">V396*(1+'1. Your Debts'!$C$9/12)+IF($L$390=5,D397,0)</f>
        <v>6265.65918876939</v>
      </c>
      <c r="M397" s="15" t="n">
        <f aca="false">MAX(0,H397-IF('1. Your Debts'!$F$5&gt;0,MIN('1. Your Debts'!$F$5,H397),MIN(MAX(H397*'1. Your Debts'!$D$5,'1. Your Debts'!$E$5),H397)))</f>
        <v>411.178261430162</v>
      </c>
      <c r="N397" s="15" t="n">
        <f aca="false">MAX(0,I397-IF('1. Your Debts'!$F$6&gt;0,MIN('1. Your Debts'!$F$6,I397),MIN(MAX(I397*'1. Your Debts'!$D$6,'1. Your Debts'!$E$6),I397)))</f>
        <v>3139.0116119694</v>
      </c>
      <c r="O397" s="15" t="n">
        <f aca="false">MAX(0,J397-IF('1. Your Debts'!$F$7&gt;0,MIN('1. Your Debts'!$F$7,J397),MIN(MAX(J397*'1. Your Debts'!$D$7,'1. Your Debts'!$E$7),J397)))</f>
        <v>1408.45294533972</v>
      </c>
      <c r="P397" s="15" t="n">
        <f aca="false">MAX(0,K397-IF('1. Your Debts'!$F$8&gt;0,MIN('1. Your Debts'!$F$8,K397),MIN(MAX(K397*'1. Your Debts'!$D$8,'1. Your Debts'!$E$8),K397)))</f>
        <v>1878.33190917969</v>
      </c>
      <c r="Q397" s="15" t="n">
        <f aca="false">MAX(0,L397-IF('1. Your Debts'!$F$9&gt;0,MIN('1. Your Debts'!$F$9,L397),MIN(MAX(L397*'1. Your Debts'!$D$9,'1. Your Debts'!$E$9),L397)))</f>
        <v>6085.65918876939</v>
      </c>
      <c r="R397" s="15" t="n">
        <f aca="false">M397-MIN(M397,MAX(0,G397-SUMPRODUCT(($M$392:$Q$392&lt;M$392)*M397:Q397)))</f>
        <v>286.178261430162</v>
      </c>
      <c r="S397" s="15" t="n">
        <f aca="false">N397-MIN(N397,MAX(0,G397-SUMPRODUCT(($M$392:$Q$392&lt;N$392)*M397:Q397)))</f>
        <v>3139.0116119694</v>
      </c>
      <c r="T397" s="15" t="n">
        <f aca="false">O397-MIN(O397,MAX(0,G397-SUMPRODUCT(($M$392:$Q$392&lt;O$392)*M397:Q397)))</f>
        <v>1408.45294533972</v>
      </c>
      <c r="U397" s="15" t="n">
        <f aca="false">P397-MIN(P397,MAX(0,G397-SUMPRODUCT(($M$392:$Q$392&lt;P$392)*M397:Q397)))</f>
        <v>1878.33190917969</v>
      </c>
      <c r="V397" s="15" t="n">
        <f aca="false">Q397-MIN(Q397,MAX(0,G397-SUMPRODUCT(($M$392:$Q$392&lt;Q$392)*M397:Q397)))</f>
        <v>6085.65918876939</v>
      </c>
      <c r="W397" s="15" t="n">
        <f aca="false">(R396*'1. Your Debts'!$C$5+S396*'1. Your Debts'!$C$6+T396*'1. Your Debts'!$C$7+U396*'1. Your Debts'!$C$8+V396*'1. Your Debts'!$C$9)/12</f>
        <v>154.492530325806</v>
      </c>
      <c r="X397" s="15" t="n">
        <f aca="false">Y396+W397+D397-Y397</f>
        <v>536.601655315617</v>
      </c>
      <c r="Y397" s="15" t="n">
        <f aca="false">SUM(R397:V397)</f>
        <v>12797.6339166884</v>
      </c>
    </row>
    <row r="398" customFormat="false" ht="15" hidden="false" customHeight="false" outlineLevel="0" collapsed="false">
      <c r="A398" s="10" t="n">
        <v>4</v>
      </c>
      <c r="B398" s="15" t="n">
        <f aca="false">F397</f>
        <v>375</v>
      </c>
      <c r="C398" s="15" t="n">
        <f aca="false">IF(A398=$D$390,MIN(B398,$B$390),0)</f>
        <v>0</v>
      </c>
      <c r="D398" s="15" t="n">
        <f aca="false">IF(A398=$D$390,$B$390-C398,0)</f>
        <v>0</v>
      </c>
      <c r="E398" s="15" t="n">
        <f aca="false">MIN($H$390,MAX(0,$F$390-(B398-C398)),$J$390)</f>
        <v>125</v>
      </c>
      <c r="F398" s="15" t="n">
        <f aca="false">B398-C398+E398</f>
        <v>500</v>
      </c>
      <c r="G398" s="15" t="n">
        <f aca="false">$J$390-E398</f>
        <v>125</v>
      </c>
      <c r="H398" s="15" t="n">
        <f aca="false">R397*(1+'1. Your Debts'!$C$5/12)+IF($L$390=1,D398,0)</f>
        <v>293.308869777464</v>
      </c>
      <c r="I398" s="15" t="n">
        <f aca="false">S397*(1+'1. Your Debts'!$C$6/12)+IF($L$390=2,D398,0)</f>
        <v>3198.91441689782</v>
      </c>
      <c r="J398" s="15" t="n">
        <f aca="false">T397*(1+'1. Your Debts'!$C$7/12)+IF($L$390=3,D398,0)</f>
        <v>1430.63607922882</v>
      </c>
      <c r="K398" s="15" t="n">
        <f aca="false">U397*(1+'1. Your Debts'!$C$8/12)+IF($L$390=4,D398,0)</f>
        <v>1897.89786656698</v>
      </c>
      <c r="L398" s="15" t="n">
        <f aca="false">V397*(1+'1. Your Debts'!$C$9/12)+IF($L$390=5,D398,0)</f>
        <v>6125.72311176212</v>
      </c>
      <c r="M398" s="15" t="n">
        <f aca="false">MAX(0,H398-IF('1. Your Debts'!$F$5&gt;0,MIN('1. Your Debts'!$F$5,H398),MIN(MAX(H398*'1. Your Debts'!$D$5,'1. Your Debts'!$E$5),H398)))</f>
        <v>273.308869777464</v>
      </c>
      <c r="N398" s="15" t="n">
        <f aca="false">MAX(0,I398-IF('1. Your Debts'!$F$6&gt;0,MIN('1. Your Debts'!$F$6,I398),MIN(MAX(I398*'1. Your Debts'!$D$6,'1. Your Debts'!$E$6),I398)))</f>
        <v>3118.94155647537</v>
      </c>
      <c r="O398" s="15" t="n">
        <f aca="false">MAX(0,J398-IF('1. Your Debts'!$F$7&gt;0,MIN('1. Your Debts'!$F$7,J398),MIN(MAX(J398*'1. Your Debts'!$D$7,'1. Your Debts'!$E$7),J398)))</f>
        <v>1394.8701772481</v>
      </c>
      <c r="P398" s="15" t="n">
        <f aca="false">MAX(0,K398-IF('1. Your Debts'!$F$8&gt;0,MIN('1. Your Debts'!$F$8,K398),MIN(MAX(K398*'1. Your Debts'!$D$8,'1. Your Debts'!$E$8),K398)))</f>
        <v>1802.89786656698</v>
      </c>
      <c r="Q398" s="15" t="n">
        <f aca="false">MAX(0,L398-IF('1. Your Debts'!$F$9&gt;0,MIN('1. Your Debts'!$F$9,L398),MIN(MAX(L398*'1. Your Debts'!$D$9,'1. Your Debts'!$E$9),L398)))</f>
        <v>5945.72311176212</v>
      </c>
      <c r="R398" s="15" t="n">
        <f aca="false">M398-MIN(M398,MAX(0,G398-SUMPRODUCT(($M$392:$Q$392&lt;M$392)*M398:Q398)))</f>
        <v>148.308869777464</v>
      </c>
      <c r="S398" s="15" t="n">
        <f aca="false">N398-MIN(N398,MAX(0,G398-SUMPRODUCT(($M$392:$Q$392&lt;N$392)*M398:Q398)))</f>
        <v>3118.94155647537</v>
      </c>
      <c r="T398" s="15" t="n">
        <f aca="false">O398-MIN(O398,MAX(0,G398-SUMPRODUCT(($M$392:$Q$392&lt;O$392)*M398:Q398)))</f>
        <v>1394.8701772481</v>
      </c>
      <c r="U398" s="15" t="n">
        <f aca="false">P398-MIN(P398,MAX(0,G398-SUMPRODUCT(($M$392:$Q$392&lt;P$392)*M398:Q398)))</f>
        <v>1802.89786656698</v>
      </c>
      <c r="V398" s="15" t="n">
        <f aca="false">Q398-MIN(Q398,MAX(0,G398-SUMPRODUCT(($M$392:$Q$392&lt;Q$392)*M398:Q398)))</f>
        <v>5945.72311176212</v>
      </c>
      <c r="W398" s="15" t="n">
        <f aca="false">(R397*'1. Your Debts'!$C$5+S397*'1. Your Debts'!$C$6+T397*'1. Your Debts'!$C$7+U397*'1. Your Debts'!$C$8+V397*'1. Your Debts'!$C$9)/12</f>
        <v>148.846427544838</v>
      </c>
      <c r="X398" s="15" t="n">
        <f aca="false">Y397+W398+D398-Y398</f>
        <v>535.738762403167</v>
      </c>
      <c r="Y398" s="15" t="n">
        <f aca="false">SUM(R398:V398)</f>
        <v>12410.74158183</v>
      </c>
    </row>
    <row r="399" customFormat="false" ht="15" hidden="false" customHeight="false" outlineLevel="0" collapsed="false">
      <c r="A399" s="10" t="n">
        <v>5</v>
      </c>
      <c r="B399" s="15" t="n">
        <f aca="false">F398</f>
        <v>500</v>
      </c>
      <c r="C399" s="15" t="n">
        <f aca="false">IF(A399=$D$390,MIN(B399,$B$390),0)</f>
        <v>0</v>
      </c>
      <c r="D399" s="15" t="n">
        <f aca="false">IF(A399=$D$390,$B$390-C399,0)</f>
        <v>0</v>
      </c>
      <c r="E399" s="15" t="n">
        <f aca="false">MIN($H$390,MAX(0,$F$390-(B399-C399)),$J$390)</f>
        <v>125</v>
      </c>
      <c r="F399" s="15" t="n">
        <f aca="false">B399-C399+E399</f>
        <v>625</v>
      </c>
      <c r="G399" s="15" t="n">
        <f aca="false">$J$390-E399</f>
        <v>125</v>
      </c>
      <c r="H399" s="15" t="n">
        <f aca="false">R398*(1+'1. Your Debts'!$C$5/12)+IF($L$390=1,D399,0)</f>
        <v>152.004232449419</v>
      </c>
      <c r="I399" s="15" t="n">
        <f aca="false">S398*(1+'1. Your Debts'!$C$6/12)+IF($L$390=2,D399,0)</f>
        <v>3178.46135784478</v>
      </c>
      <c r="J399" s="15" t="n">
        <f aca="false">T398*(1+'1. Your Debts'!$C$7/12)+IF($L$390=3,D399,0)</f>
        <v>1416.83938253976</v>
      </c>
      <c r="K399" s="15" t="n">
        <f aca="false">U398*(1+'1. Your Debts'!$C$8/12)+IF($L$390=4,D399,0)</f>
        <v>1821.67805267705</v>
      </c>
      <c r="L399" s="15" t="n">
        <f aca="false">V398*(1+'1. Your Debts'!$C$9/12)+IF($L$390=5,D399,0)</f>
        <v>5984.86578891455</v>
      </c>
      <c r="M399" s="15" t="n">
        <f aca="false">MAX(0,H399-IF('1. Your Debts'!$F$5&gt;0,MIN('1. Your Debts'!$F$5,H399),MIN(MAX(H399*'1. Your Debts'!$D$5,'1. Your Debts'!$E$5),H399)))</f>
        <v>132.004232449419</v>
      </c>
      <c r="N399" s="15" t="n">
        <f aca="false">MAX(0,I399-IF('1. Your Debts'!$F$6&gt;0,MIN('1. Your Debts'!$F$6,I399),MIN(MAX(I399*'1. Your Debts'!$D$6,'1. Your Debts'!$E$6),I399)))</f>
        <v>3098.99982389866</v>
      </c>
      <c r="O399" s="15" t="n">
        <f aca="false">MAX(0,J399-IF('1. Your Debts'!$F$7&gt;0,MIN('1. Your Debts'!$F$7,J399),MIN(MAX(J399*'1. Your Debts'!$D$7,'1. Your Debts'!$E$7),J399)))</f>
        <v>1381.41839797626</v>
      </c>
      <c r="P399" s="15" t="n">
        <f aca="false">MAX(0,K399-IF('1. Your Debts'!$F$8&gt;0,MIN('1. Your Debts'!$F$8,K399),MIN(MAX(K399*'1. Your Debts'!$D$8,'1. Your Debts'!$E$8),K399)))</f>
        <v>1726.67805267705</v>
      </c>
      <c r="Q399" s="15" t="n">
        <f aca="false">MAX(0,L399-IF('1. Your Debts'!$F$9&gt;0,MIN('1. Your Debts'!$F$9,L399),MIN(MAX(L399*'1. Your Debts'!$D$9,'1. Your Debts'!$E$9),L399)))</f>
        <v>5804.86578891455</v>
      </c>
      <c r="R399" s="15" t="n">
        <f aca="false">M399-MIN(M399,MAX(0,G399-SUMPRODUCT(($M$392:$Q$392&lt;M$392)*M399:Q399)))</f>
        <v>7.00423244941879</v>
      </c>
      <c r="S399" s="15" t="n">
        <f aca="false">N399-MIN(N399,MAX(0,G399-SUMPRODUCT(($M$392:$Q$392&lt;N$392)*M399:Q399)))</f>
        <v>3098.99982389866</v>
      </c>
      <c r="T399" s="15" t="n">
        <f aca="false">O399-MIN(O399,MAX(0,G399-SUMPRODUCT(($M$392:$Q$392&lt;O$392)*M399:Q399)))</f>
        <v>1381.41839797626</v>
      </c>
      <c r="U399" s="15" t="n">
        <f aca="false">P399-MIN(P399,MAX(0,G399-SUMPRODUCT(($M$392:$Q$392&lt;P$392)*M399:Q399)))</f>
        <v>1726.67805267705</v>
      </c>
      <c r="V399" s="15" t="n">
        <f aca="false">Q399-MIN(Q399,MAX(0,G399-SUMPRODUCT(($M$392:$Q$392&lt;Q$392)*M399:Q399)))</f>
        <v>5804.86578891455</v>
      </c>
      <c r="W399" s="15" t="n">
        <f aca="false">(R398*'1. Your Debts'!$C$5+S398*'1. Your Debts'!$C$6+T398*'1. Your Debts'!$C$7+U398*'1. Your Debts'!$C$8+V398*'1. Your Debts'!$C$9)/12</f>
        <v>143.107232595524</v>
      </c>
      <c r="X399" s="15" t="n">
        <f aca="false">Y398+W399+D399-Y399</f>
        <v>534.882518509612</v>
      </c>
      <c r="Y399" s="15" t="n">
        <f aca="false">SUM(R399:V399)</f>
        <v>12018.9662959159</v>
      </c>
    </row>
    <row r="400" customFormat="false" ht="15" hidden="false" customHeight="false" outlineLevel="0" collapsed="false">
      <c r="A400" s="10" t="n">
        <v>6</v>
      </c>
      <c r="B400" s="15" t="n">
        <f aca="false">F399</f>
        <v>625</v>
      </c>
      <c r="C400" s="15" t="n">
        <f aca="false">IF(A400=$D$390,MIN(B400,$B$390),0)</f>
        <v>0</v>
      </c>
      <c r="D400" s="15" t="n">
        <f aca="false">IF(A400=$D$390,$B$390-C400,0)</f>
        <v>0</v>
      </c>
      <c r="E400" s="15" t="n">
        <f aca="false">MIN($H$390,MAX(0,$F$390-(B400-C400)),$J$390)</f>
        <v>125</v>
      </c>
      <c r="F400" s="15" t="n">
        <f aca="false">B400-C400+E400</f>
        <v>750</v>
      </c>
      <c r="G400" s="15" t="n">
        <f aca="false">$J$390-E400</f>
        <v>125</v>
      </c>
      <c r="H400" s="15" t="n">
        <f aca="false">R399*(1+'1. Your Debts'!$C$5/12)+IF($L$390=1,D400,0)</f>
        <v>7.17875457461681</v>
      </c>
      <c r="I400" s="15" t="n">
        <f aca="false">S399*(1+'1. Your Debts'!$C$6/12)+IF($L$390=2,D400,0)</f>
        <v>3158.13907053806</v>
      </c>
      <c r="J400" s="15" t="n">
        <f aca="false">T399*(1+'1. Your Debts'!$C$7/12)+IF($L$390=3,D400,0)</f>
        <v>1403.17573774439</v>
      </c>
      <c r="K400" s="15" t="n">
        <f aca="false">U399*(1+'1. Your Debts'!$C$8/12)+IF($L$390=4,D400,0)</f>
        <v>1744.66428239244</v>
      </c>
      <c r="L400" s="15" t="n">
        <f aca="false">V399*(1+'1. Your Debts'!$C$9/12)+IF($L$390=5,D400,0)</f>
        <v>5843.08115535824</v>
      </c>
      <c r="M400" s="15" t="n">
        <f aca="false">MAX(0,H400-IF('1. Your Debts'!$F$5&gt;0,MIN('1. Your Debts'!$F$5,H400),MIN(MAX(H400*'1. Your Debts'!$D$5,'1. Your Debts'!$E$5),H400)))</f>
        <v>0</v>
      </c>
      <c r="N400" s="15" t="n">
        <f aca="false">MAX(0,I400-IF('1. Your Debts'!$F$6&gt;0,MIN('1. Your Debts'!$F$6,I400),MIN(MAX(I400*'1. Your Debts'!$D$6,'1. Your Debts'!$E$6),I400)))</f>
        <v>3079.18559377461</v>
      </c>
      <c r="O400" s="15" t="n">
        <f aca="false">MAX(0,J400-IF('1. Your Debts'!$F$7&gt;0,MIN('1. Your Debts'!$F$7,J400),MIN(MAX(J400*'1. Your Debts'!$D$7,'1. Your Debts'!$E$7),J400)))</f>
        <v>1368.09634430078</v>
      </c>
      <c r="P400" s="15" t="n">
        <f aca="false">MAX(0,K400-IF('1. Your Debts'!$F$8&gt;0,MIN('1. Your Debts'!$F$8,K400),MIN(MAX(K400*'1. Your Debts'!$D$8,'1. Your Debts'!$E$8),K400)))</f>
        <v>1649.66428239244</v>
      </c>
      <c r="Q400" s="15" t="n">
        <f aca="false">MAX(0,L400-IF('1. Your Debts'!$F$9&gt;0,MIN('1. Your Debts'!$F$9,L400),MIN(MAX(L400*'1. Your Debts'!$D$9,'1. Your Debts'!$E$9),L400)))</f>
        <v>5663.08115535824</v>
      </c>
      <c r="R400" s="15" t="n">
        <f aca="false">M400-MIN(M400,MAX(0,G400-SUMPRODUCT(($M$392:$Q$392&lt;M$392)*M400:Q400)))</f>
        <v>0</v>
      </c>
      <c r="S400" s="15" t="n">
        <f aca="false">N400-MIN(N400,MAX(0,G400-SUMPRODUCT(($M$392:$Q$392&lt;N$392)*M400:Q400)))</f>
        <v>2954.18559377461</v>
      </c>
      <c r="T400" s="15" t="n">
        <f aca="false">O400-MIN(O400,MAX(0,G400-SUMPRODUCT(($M$392:$Q$392&lt;O$392)*M400:Q400)))</f>
        <v>1368.09634430078</v>
      </c>
      <c r="U400" s="15" t="n">
        <f aca="false">P400-MIN(P400,MAX(0,G400-SUMPRODUCT(($M$392:$Q$392&lt;P$392)*M400:Q400)))</f>
        <v>1649.66428239244</v>
      </c>
      <c r="V400" s="15" t="n">
        <f aca="false">Q400-MIN(Q400,MAX(0,G400-SUMPRODUCT(($M$392:$Q$392&lt;Q$392)*M400:Q400)))</f>
        <v>5663.08115535824</v>
      </c>
      <c r="W400" s="15" t="n">
        <f aca="false">(R399*'1. Your Debts'!$C$5+S399*'1. Your Debts'!$C$6+T399*'1. Your Debts'!$C$7+U399*'1. Your Debts'!$C$8+V399*'1. Your Debts'!$C$9)/12</f>
        <v>137.272704691797</v>
      </c>
      <c r="X400" s="15" t="n">
        <f aca="false">Y399+W400+D400-Y400</f>
        <v>521.211624781679</v>
      </c>
      <c r="Y400" s="15" t="n">
        <f aca="false">SUM(R400:V400)</f>
        <v>11635.0273758261</v>
      </c>
    </row>
    <row r="401" customFormat="false" ht="15" hidden="false" customHeight="false" outlineLevel="0" collapsed="false">
      <c r="A401" s="10" t="n">
        <v>7</v>
      </c>
      <c r="B401" s="15" t="n">
        <f aca="false">F400</f>
        <v>750</v>
      </c>
      <c r="C401" s="15" t="n">
        <f aca="false">IF(A401=$D$390,MIN(B401,$B$390),0)</f>
        <v>0</v>
      </c>
      <c r="D401" s="15" t="n">
        <f aca="false">IF(A401=$D$390,$B$390-C401,0)</f>
        <v>0</v>
      </c>
      <c r="E401" s="15" t="n">
        <f aca="false">MIN($H$390,MAX(0,$F$390-(B401-C401)),$J$390)</f>
        <v>125</v>
      </c>
      <c r="F401" s="15" t="n">
        <f aca="false">B401-C401+E401</f>
        <v>875</v>
      </c>
      <c r="G401" s="15" t="n">
        <f aca="false">$J$390-E401</f>
        <v>125</v>
      </c>
      <c r="H401" s="15" t="n">
        <f aca="false">R400*(1+'1. Your Debts'!$C$5/12)+IF($L$390=1,D401,0)</f>
        <v>0</v>
      </c>
      <c r="I401" s="15" t="n">
        <f aca="false">S400*(1+'1. Your Debts'!$C$6/12)+IF($L$390=2,D401,0)</f>
        <v>3010.56130218914</v>
      </c>
      <c r="J401" s="15" t="n">
        <f aca="false">T400*(1+'1. Your Debts'!$C$7/12)+IF($L$390=3,D401,0)</f>
        <v>1389.64386172352</v>
      </c>
      <c r="K401" s="15" t="n">
        <f aca="false">U400*(1+'1. Your Debts'!$C$8/12)+IF($L$390=4,D401,0)</f>
        <v>1666.84828533402</v>
      </c>
      <c r="L401" s="15" t="n">
        <f aca="false">V400*(1+'1. Your Debts'!$C$9/12)+IF($L$390=5,D401,0)</f>
        <v>5700.36310629768</v>
      </c>
      <c r="M401" s="15" t="n">
        <f aca="false">MAX(0,H401-IF('1. Your Debts'!$F$5&gt;0,MIN('1. Your Debts'!$F$5,H401),MIN(MAX(H401*'1. Your Debts'!$D$5,'1. Your Debts'!$E$5),H401)))</f>
        <v>0</v>
      </c>
      <c r="N401" s="15" t="n">
        <f aca="false">MAX(0,I401-IF('1. Your Debts'!$F$6&gt;0,MIN('1. Your Debts'!$F$6,I401),MIN(MAX(I401*'1. Your Debts'!$D$6,'1. Your Debts'!$E$6),I401)))</f>
        <v>2935.29726963441</v>
      </c>
      <c r="O401" s="15" t="n">
        <f aca="false">MAX(0,J401-IF('1. Your Debts'!$F$7&gt;0,MIN('1. Your Debts'!$F$7,J401),MIN(MAX(J401*'1. Your Debts'!$D$7,'1. Your Debts'!$E$7),J401)))</f>
        <v>1354.90276518043</v>
      </c>
      <c r="P401" s="15" t="n">
        <f aca="false">MAX(0,K401-IF('1. Your Debts'!$F$8&gt;0,MIN('1. Your Debts'!$F$8,K401),MIN(MAX(K401*'1. Your Debts'!$D$8,'1. Your Debts'!$E$8),K401)))</f>
        <v>1571.84828533402</v>
      </c>
      <c r="Q401" s="15" t="n">
        <f aca="false">MAX(0,L401-IF('1. Your Debts'!$F$9&gt;0,MIN('1. Your Debts'!$F$9,L401),MIN(MAX(L401*'1. Your Debts'!$D$9,'1. Your Debts'!$E$9),L401)))</f>
        <v>5520.36310629768</v>
      </c>
      <c r="R401" s="15" t="n">
        <f aca="false">M401-MIN(M401,MAX(0,G401-SUMPRODUCT(($M$392:$Q$392&lt;M$392)*M401:Q401)))</f>
        <v>0</v>
      </c>
      <c r="S401" s="15" t="n">
        <f aca="false">N401-MIN(N401,MAX(0,G401-SUMPRODUCT(($M$392:$Q$392&lt;N$392)*M401:Q401)))</f>
        <v>2810.29726963441</v>
      </c>
      <c r="T401" s="15" t="n">
        <f aca="false">O401-MIN(O401,MAX(0,G401-SUMPRODUCT(($M$392:$Q$392&lt;O$392)*M401:Q401)))</f>
        <v>1354.90276518043</v>
      </c>
      <c r="U401" s="15" t="n">
        <f aca="false">P401-MIN(P401,MAX(0,G401-SUMPRODUCT(($M$392:$Q$392&lt;P$392)*M401:Q401)))</f>
        <v>1571.84828533402</v>
      </c>
      <c r="V401" s="15" t="n">
        <f aca="false">Q401-MIN(Q401,MAX(0,G401-SUMPRODUCT(($M$392:$Q$392&lt;Q$392)*M401:Q401)))</f>
        <v>5520.36310629768</v>
      </c>
      <c r="W401" s="15" t="n">
        <f aca="false">(R400*'1. Your Debts'!$C$5+S400*'1. Your Debts'!$C$6+T400*'1. Your Debts'!$C$7+U400*'1. Your Debts'!$C$8+V400*'1. Your Debts'!$C$9)/12</f>
        <v>132.389179718299</v>
      </c>
      <c r="X401" s="15" t="n">
        <f aca="false">Y400+W401+D401-Y401</f>
        <v>510.005129097815</v>
      </c>
      <c r="Y401" s="15" t="n">
        <f aca="false">SUM(R401:V401)</f>
        <v>11257.4114264465</v>
      </c>
    </row>
    <row r="402" customFormat="false" ht="15" hidden="false" customHeight="false" outlineLevel="0" collapsed="false">
      <c r="A402" s="10" t="n">
        <v>8</v>
      </c>
      <c r="B402" s="15" t="n">
        <f aca="false">F401</f>
        <v>875</v>
      </c>
      <c r="C402" s="15" t="n">
        <f aca="false">IF(A402=$D$390,MIN(B402,$B$390),0)</f>
        <v>0</v>
      </c>
      <c r="D402" s="15" t="n">
        <f aca="false">IF(A402=$D$390,$B$390-C402,0)</f>
        <v>0</v>
      </c>
      <c r="E402" s="15" t="n">
        <f aca="false">MIN($H$390,MAX(0,$F$390-(B402-C402)),$J$390)</f>
        <v>125</v>
      </c>
      <c r="F402" s="15" t="n">
        <f aca="false">B402-C402+E402</f>
        <v>1000</v>
      </c>
      <c r="G402" s="15" t="n">
        <f aca="false">$J$390-E402</f>
        <v>125</v>
      </c>
      <c r="H402" s="15" t="n">
        <f aca="false">R401*(1+'1. Your Debts'!$C$5/12)+IF($L$390=1,D402,0)</f>
        <v>0</v>
      </c>
      <c r="I402" s="15" t="n">
        <f aca="false">S401*(1+'1. Your Debts'!$C$6/12)+IF($L$390=2,D402,0)</f>
        <v>2863.9271091966</v>
      </c>
      <c r="J402" s="15" t="n">
        <f aca="false">T401*(1+'1. Your Debts'!$C$7/12)+IF($L$390=3,D402,0)</f>
        <v>1376.24248373202</v>
      </c>
      <c r="K402" s="15" t="n">
        <f aca="false">U401*(1+'1. Your Debts'!$C$8/12)+IF($L$390=4,D402,0)</f>
        <v>1588.22170497292</v>
      </c>
      <c r="L402" s="15" t="n">
        <f aca="false">V401*(1+'1. Your Debts'!$C$9/12)+IF($L$390=5,D402,0)</f>
        <v>5556.70549674748</v>
      </c>
      <c r="M402" s="15" t="n">
        <f aca="false">MAX(0,H402-IF('1. Your Debts'!$F$5&gt;0,MIN('1. Your Debts'!$F$5,H402),MIN(MAX(H402*'1. Your Debts'!$D$5,'1. Your Debts'!$E$5),H402)))</f>
        <v>0</v>
      </c>
      <c r="N402" s="15" t="n">
        <f aca="false">MAX(0,I402-IF('1. Your Debts'!$F$6&gt;0,MIN('1. Your Debts'!$F$6,I402),MIN(MAX(I402*'1. Your Debts'!$D$6,'1. Your Debts'!$E$6),I402)))</f>
        <v>2792.32893146668</v>
      </c>
      <c r="O402" s="15" t="n">
        <f aca="false">MAX(0,J402-IF('1. Your Debts'!$F$7&gt;0,MIN('1. Your Debts'!$F$7,J402),MIN(MAX(J402*'1. Your Debts'!$D$7,'1. Your Debts'!$E$7),J402)))</f>
        <v>1341.83642163872</v>
      </c>
      <c r="P402" s="15" t="n">
        <f aca="false">MAX(0,K402-IF('1. Your Debts'!$F$8&gt;0,MIN('1. Your Debts'!$F$8,K402),MIN(MAX(K402*'1. Your Debts'!$D$8,'1. Your Debts'!$E$8),K402)))</f>
        <v>1493.22170497292</v>
      </c>
      <c r="Q402" s="15" t="n">
        <f aca="false">MAX(0,L402-IF('1. Your Debts'!$F$9&gt;0,MIN('1. Your Debts'!$F$9,L402),MIN(MAX(L402*'1. Your Debts'!$D$9,'1. Your Debts'!$E$9),L402)))</f>
        <v>5376.70549674748</v>
      </c>
      <c r="R402" s="15" t="n">
        <f aca="false">M402-MIN(M402,MAX(0,G402-SUMPRODUCT(($M$392:$Q$392&lt;M$392)*M402:Q402)))</f>
        <v>0</v>
      </c>
      <c r="S402" s="15" t="n">
        <f aca="false">N402-MIN(N402,MAX(0,G402-SUMPRODUCT(($M$392:$Q$392&lt;N$392)*M402:Q402)))</f>
        <v>2667.32893146668</v>
      </c>
      <c r="T402" s="15" t="n">
        <f aca="false">O402-MIN(O402,MAX(0,G402-SUMPRODUCT(($M$392:$Q$392&lt;O$392)*M402:Q402)))</f>
        <v>1341.83642163872</v>
      </c>
      <c r="U402" s="15" t="n">
        <f aca="false">P402-MIN(P402,MAX(0,G402-SUMPRODUCT(($M$392:$Q$392&lt;P$392)*M402:Q402)))</f>
        <v>1493.22170497292</v>
      </c>
      <c r="V402" s="15" t="n">
        <f aca="false">Q402-MIN(Q402,MAX(0,G402-SUMPRODUCT(($M$392:$Q$392&lt;Q$392)*M402:Q402)))</f>
        <v>5376.70549674748</v>
      </c>
      <c r="W402" s="15" t="n">
        <f aca="false">(R401*'1. Your Debts'!$C$5+S401*'1. Your Debts'!$C$6+T401*'1. Your Debts'!$C$7+U401*'1. Your Debts'!$C$8+V401*'1. Your Debts'!$C$9)/12</f>
        <v>127.685368202471</v>
      </c>
      <c r="X402" s="15" t="n">
        <f aca="false">Y401+W402+D402-Y402</f>
        <v>506.004239823214</v>
      </c>
      <c r="Y402" s="15" t="n">
        <f aca="false">SUM(R402:V402)</f>
        <v>10879.0925548258</v>
      </c>
    </row>
    <row r="403" customFormat="false" ht="15" hidden="false" customHeight="false" outlineLevel="0" collapsed="false">
      <c r="A403" s="10" t="n">
        <v>9</v>
      </c>
      <c r="B403" s="15" t="n">
        <f aca="false">F402</f>
        <v>1000</v>
      </c>
      <c r="C403" s="15" t="n">
        <f aca="false">IF(A403=$D$390,MIN(B403,$B$390),0)</f>
        <v>0</v>
      </c>
      <c r="D403" s="15" t="n">
        <f aca="false">IF(A403=$D$390,$B$390-C403,0)</f>
        <v>0</v>
      </c>
      <c r="E403" s="15" t="n">
        <f aca="false">MIN($H$390,MAX(0,$F$390-(B403-C403)),$J$390)</f>
        <v>0</v>
      </c>
      <c r="F403" s="15" t="n">
        <f aca="false">B403-C403+E403</f>
        <v>1000</v>
      </c>
      <c r="G403" s="15" t="n">
        <f aca="false">$J$390-E403</f>
        <v>250</v>
      </c>
      <c r="H403" s="15" t="n">
        <f aca="false">R402*(1+'1. Your Debts'!$C$5/12)+IF($L$390=1,D403,0)</f>
        <v>0</v>
      </c>
      <c r="I403" s="15" t="n">
        <f aca="false">S402*(1+'1. Your Debts'!$C$6/12)+IF($L$390=2,D403,0)</f>
        <v>2718.23045857551</v>
      </c>
      <c r="J403" s="15" t="n">
        <f aca="false">T402*(1+'1. Your Debts'!$C$7/12)+IF($L$390=3,D403,0)</f>
        <v>1362.97034527953</v>
      </c>
      <c r="K403" s="15" t="n">
        <f aca="false">U402*(1+'1. Your Debts'!$C$8/12)+IF($L$390=4,D403,0)</f>
        <v>1508.77609773305</v>
      </c>
      <c r="L403" s="15" t="n">
        <f aca="false">V402*(1+'1. Your Debts'!$C$9/12)+IF($L$390=5,D403,0)</f>
        <v>5412.10214126773</v>
      </c>
      <c r="M403" s="15" t="n">
        <f aca="false">MAX(0,H403-IF('1. Your Debts'!$F$5&gt;0,MIN('1. Your Debts'!$F$5,H403),MIN(MAX(H403*'1. Your Debts'!$D$5,'1. Your Debts'!$E$5),H403)))</f>
        <v>0</v>
      </c>
      <c r="N403" s="15" t="n">
        <f aca="false">MAX(0,I403-IF('1. Your Debts'!$F$6&gt;0,MIN('1. Your Debts'!$F$6,I403),MIN(MAX(I403*'1. Your Debts'!$D$6,'1. Your Debts'!$E$6),I403)))</f>
        <v>2650.27469711112</v>
      </c>
      <c r="O403" s="15" t="n">
        <f aca="false">MAX(0,J403-IF('1. Your Debts'!$F$7&gt;0,MIN('1. Your Debts'!$F$7,J403),MIN(MAX(J403*'1. Your Debts'!$D$7,'1. Your Debts'!$E$7),J403)))</f>
        <v>1328.89608664754</v>
      </c>
      <c r="P403" s="15" t="n">
        <f aca="false">MAX(0,K403-IF('1. Your Debts'!$F$8&gt;0,MIN('1. Your Debts'!$F$8,K403),MIN(MAX(K403*'1. Your Debts'!$D$8,'1. Your Debts'!$E$8),K403)))</f>
        <v>1413.77609773305</v>
      </c>
      <c r="Q403" s="15" t="n">
        <f aca="false">MAX(0,L403-IF('1. Your Debts'!$F$9&gt;0,MIN('1. Your Debts'!$F$9,L403),MIN(MAX(L403*'1. Your Debts'!$D$9,'1. Your Debts'!$E$9),L403)))</f>
        <v>5232.10214126773</v>
      </c>
      <c r="R403" s="15" t="n">
        <f aca="false">M403-MIN(M403,MAX(0,G403-SUMPRODUCT(($M$392:$Q$392&lt;M$392)*M403:Q403)))</f>
        <v>0</v>
      </c>
      <c r="S403" s="15" t="n">
        <f aca="false">N403-MIN(N403,MAX(0,G403-SUMPRODUCT(($M$392:$Q$392&lt;N$392)*M403:Q403)))</f>
        <v>2400.27469711112</v>
      </c>
      <c r="T403" s="15" t="n">
        <f aca="false">O403-MIN(O403,MAX(0,G403-SUMPRODUCT(($M$392:$Q$392&lt;O$392)*M403:Q403)))</f>
        <v>1328.89608664754</v>
      </c>
      <c r="U403" s="15" t="n">
        <f aca="false">P403-MIN(P403,MAX(0,G403-SUMPRODUCT(($M$392:$Q$392&lt;P$392)*M403:Q403)))</f>
        <v>1413.77609773305</v>
      </c>
      <c r="V403" s="15" t="n">
        <f aca="false">Q403-MIN(Q403,MAX(0,G403-SUMPRODUCT(($M$392:$Q$392&lt;Q$392)*M403:Q403)))</f>
        <v>5232.10214126773</v>
      </c>
      <c r="W403" s="15" t="n">
        <f aca="false">(R402*'1. Your Debts'!$C$5+S402*'1. Your Debts'!$C$6+T402*'1. Your Debts'!$C$7+U402*'1. Your Debts'!$C$8+V402*'1. Your Debts'!$C$9)/12</f>
        <v>122.986488030021</v>
      </c>
      <c r="X403" s="15" t="n">
        <f aca="false">Y402+W403+D403-Y403</f>
        <v>627.030020096376</v>
      </c>
      <c r="Y403" s="15" t="n">
        <f aca="false">SUM(R403:V403)</f>
        <v>10375.0490227594</v>
      </c>
    </row>
    <row r="404" customFormat="false" ht="15" hidden="false" customHeight="false" outlineLevel="0" collapsed="false">
      <c r="A404" s="10" t="n">
        <v>10</v>
      </c>
      <c r="B404" s="15" t="n">
        <f aca="false">F403</f>
        <v>1000</v>
      </c>
      <c r="C404" s="15" t="n">
        <f aca="false">IF(A404=$D$390,MIN(B404,$B$390),0)</f>
        <v>0</v>
      </c>
      <c r="D404" s="15" t="n">
        <f aca="false">IF(A404=$D$390,$B$390-C404,0)</f>
        <v>0</v>
      </c>
      <c r="E404" s="15" t="n">
        <f aca="false">MIN($H$390,MAX(0,$F$390-(B404-C404)),$J$390)</f>
        <v>0</v>
      </c>
      <c r="F404" s="15" t="n">
        <f aca="false">B404-C404+E404</f>
        <v>1000</v>
      </c>
      <c r="G404" s="15" t="n">
        <f aca="false">$J$390-E404</f>
        <v>250</v>
      </c>
      <c r="H404" s="15" t="n">
        <f aca="false">R403*(1+'1. Your Debts'!$C$5/12)+IF($L$390=1,D404,0)</f>
        <v>0</v>
      </c>
      <c r="I404" s="15" t="n">
        <f aca="false">S403*(1+'1. Your Debts'!$C$6/12)+IF($L$390=2,D404,0)</f>
        <v>2446.07993924766</v>
      </c>
      <c r="J404" s="15" t="n">
        <f aca="false">T403*(1+'1. Your Debts'!$C$7/12)+IF($L$390=3,D404,0)</f>
        <v>1349.82620001224</v>
      </c>
      <c r="K404" s="15" t="n">
        <f aca="false">U403*(1+'1. Your Debts'!$C$8/12)+IF($L$390=4,D404,0)</f>
        <v>1428.50293208444</v>
      </c>
      <c r="L404" s="15" t="n">
        <f aca="false">V403*(1+'1. Your Debts'!$C$9/12)+IF($L$390=5,D404,0)</f>
        <v>5266.54681369774</v>
      </c>
      <c r="M404" s="15" t="n">
        <f aca="false">MAX(0,H404-IF('1. Your Debts'!$F$5&gt;0,MIN('1. Your Debts'!$F$5,H404),MIN(MAX(H404*'1. Your Debts'!$D$5,'1. Your Debts'!$E$5),H404)))</f>
        <v>0</v>
      </c>
      <c r="N404" s="15" t="n">
        <f aca="false">MAX(0,I404-IF('1. Your Debts'!$F$6&gt;0,MIN('1. Your Debts'!$F$6,I404),MIN(MAX(I404*'1. Your Debts'!$D$6,'1. Your Debts'!$E$6),I404)))</f>
        <v>2384.92794076646</v>
      </c>
      <c r="O404" s="15" t="n">
        <f aca="false">MAX(0,J404-IF('1. Your Debts'!$F$7&gt;0,MIN('1. Your Debts'!$F$7,J404),MIN(MAX(J404*'1. Your Debts'!$D$7,'1. Your Debts'!$E$7),J404)))</f>
        <v>1316.08054501193</v>
      </c>
      <c r="P404" s="15" t="n">
        <f aca="false">MAX(0,K404-IF('1. Your Debts'!$F$8&gt;0,MIN('1. Your Debts'!$F$8,K404),MIN(MAX(K404*'1. Your Debts'!$D$8,'1. Your Debts'!$E$8),K404)))</f>
        <v>1333.50293208444</v>
      </c>
      <c r="Q404" s="15" t="n">
        <f aca="false">MAX(0,L404-IF('1. Your Debts'!$F$9&gt;0,MIN('1. Your Debts'!$F$9,L404),MIN(MAX(L404*'1. Your Debts'!$D$9,'1. Your Debts'!$E$9),L404)))</f>
        <v>5086.54681369774</v>
      </c>
      <c r="R404" s="15" t="n">
        <f aca="false">M404-MIN(M404,MAX(0,G404-SUMPRODUCT(($M$392:$Q$392&lt;M$392)*M404:Q404)))</f>
        <v>0</v>
      </c>
      <c r="S404" s="15" t="n">
        <f aca="false">N404-MIN(N404,MAX(0,G404-SUMPRODUCT(($M$392:$Q$392&lt;N$392)*M404:Q404)))</f>
        <v>2134.92794076646</v>
      </c>
      <c r="T404" s="15" t="n">
        <f aca="false">O404-MIN(O404,MAX(0,G404-SUMPRODUCT(($M$392:$Q$392&lt;O$392)*M404:Q404)))</f>
        <v>1316.08054501193</v>
      </c>
      <c r="U404" s="15" t="n">
        <f aca="false">P404-MIN(P404,MAX(0,G404-SUMPRODUCT(($M$392:$Q$392&lt;P$392)*M404:Q404)))</f>
        <v>1333.50293208444</v>
      </c>
      <c r="V404" s="15" t="n">
        <f aca="false">Q404-MIN(Q404,MAX(0,G404-SUMPRODUCT(($M$392:$Q$392&lt;Q$392)*M404:Q404)))</f>
        <v>5086.54681369774</v>
      </c>
      <c r="W404" s="15" t="n">
        <f aca="false">(R403*'1. Your Debts'!$C$5+S403*'1. Your Debts'!$C$6+T403*'1. Your Debts'!$C$7+U403*'1. Your Debts'!$C$8+V403*'1. Your Debts'!$C$9)/12</f>
        <v>115.906862282634</v>
      </c>
      <c r="X404" s="15" t="n">
        <f aca="false">Y403+W404+D404-Y404</f>
        <v>619.897653481496</v>
      </c>
      <c r="Y404" s="15" t="n">
        <f aca="false">SUM(R404:V404)</f>
        <v>9871.05823156058</v>
      </c>
    </row>
    <row r="405" customFormat="false" ht="15" hidden="false" customHeight="false" outlineLevel="0" collapsed="false">
      <c r="A405" s="10" t="n">
        <v>11</v>
      </c>
      <c r="B405" s="15" t="n">
        <f aca="false">F404</f>
        <v>1000</v>
      </c>
      <c r="C405" s="15" t="n">
        <f aca="false">IF(A405=$D$390,MIN(B405,$B$390),0)</f>
        <v>0</v>
      </c>
      <c r="D405" s="15" t="n">
        <f aca="false">IF(A405=$D$390,$B$390-C405,0)</f>
        <v>0</v>
      </c>
      <c r="E405" s="15" t="n">
        <f aca="false">MIN($H$390,MAX(0,$F$390-(B405-C405)),$J$390)</f>
        <v>0</v>
      </c>
      <c r="F405" s="15" t="n">
        <f aca="false">B405-C405+E405</f>
        <v>1000</v>
      </c>
      <c r="G405" s="15" t="n">
        <f aca="false">$J$390-E405</f>
        <v>250</v>
      </c>
      <c r="H405" s="15" t="n">
        <f aca="false">R404*(1+'1. Your Debts'!$C$5/12)+IF($L$390=1,D405,0)</f>
        <v>0</v>
      </c>
      <c r="I405" s="15" t="n">
        <f aca="false">S404*(1+'1. Your Debts'!$C$6/12)+IF($L$390=2,D405,0)</f>
        <v>2175.66948230276</v>
      </c>
      <c r="J405" s="15" t="n">
        <f aca="false">T404*(1+'1. Your Debts'!$C$7/12)+IF($L$390=3,D405,0)</f>
        <v>1336.80881359587</v>
      </c>
      <c r="K405" s="15" t="n">
        <f aca="false">U404*(1+'1. Your Debts'!$C$8/12)+IF($L$390=4,D405,0)</f>
        <v>1347.39358762699</v>
      </c>
      <c r="L405" s="15" t="n">
        <f aca="false">V404*(1+'1. Your Debts'!$C$9/12)+IF($L$390=5,D405,0)</f>
        <v>5120.03324688792</v>
      </c>
      <c r="M405" s="15" t="n">
        <f aca="false">MAX(0,H405-IF('1. Your Debts'!$F$5&gt;0,MIN('1. Your Debts'!$F$5,H405),MIN(MAX(H405*'1. Your Debts'!$D$5,'1. Your Debts'!$E$5),H405)))</f>
        <v>0</v>
      </c>
      <c r="N405" s="15" t="n">
        <f aca="false">MAX(0,I405-IF('1. Your Debts'!$F$6&gt;0,MIN('1. Your Debts'!$F$6,I405),MIN(MAX(I405*'1. Your Debts'!$D$6,'1. Your Debts'!$E$6),I405)))</f>
        <v>2121.27774524519</v>
      </c>
      <c r="O405" s="15" t="n">
        <f aca="false">MAX(0,J405-IF('1. Your Debts'!$F$7&gt;0,MIN('1. Your Debts'!$F$7,J405),MIN(MAX(J405*'1. Your Debts'!$D$7,'1. Your Debts'!$E$7),J405)))</f>
        <v>1303.38859325598</v>
      </c>
      <c r="P405" s="15" t="n">
        <f aca="false">MAX(0,K405-IF('1. Your Debts'!$F$8&gt;0,MIN('1. Your Debts'!$F$8,K405),MIN(MAX(K405*'1. Your Debts'!$D$8,'1. Your Debts'!$E$8),K405)))</f>
        <v>1252.39358762699</v>
      </c>
      <c r="Q405" s="15" t="n">
        <f aca="false">MAX(0,L405-IF('1. Your Debts'!$F$9&gt;0,MIN('1. Your Debts'!$F$9,L405),MIN(MAX(L405*'1. Your Debts'!$D$9,'1. Your Debts'!$E$9),L405)))</f>
        <v>4940.03324688792</v>
      </c>
      <c r="R405" s="15" t="n">
        <f aca="false">M405-MIN(M405,MAX(0,G405-SUMPRODUCT(($M$392:$Q$392&lt;M$392)*M405:Q405)))</f>
        <v>0</v>
      </c>
      <c r="S405" s="15" t="n">
        <f aca="false">N405-MIN(N405,MAX(0,G405-SUMPRODUCT(($M$392:$Q$392&lt;N$392)*M405:Q405)))</f>
        <v>1871.27774524519</v>
      </c>
      <c r="T405" s="15" t="n">
        <f aca="false">O405-MIN(O405,MAX(0,G405-SUMPRODUCT(($M$392:$Q$392&lt;O$392)*M405:Q405)))</f>
        <v>1303.38859325598</v>
      </c>
      <c r="U405" s="15" t="n">
        <f aca="false">P405-MIN(P405,MAX(0,G405-SUMPRODUCT(($M$392:$Q$392&lt;P$392)*M405:Q405)))</f>
        <v>1252.39358762699</v>
      </c>
      <c r="V405" s="15" t="n">
        <f aca="false">Q405-MIN(Q405,MAX(0,G405-SUMPRODUCT(($M$392:$Q$392&lt;Q$392)*M405:Q405)))</f>
        <v>4940.03324688792</v>
      </c>
      <c r="W405" s="15" t="n">
        <f aca="false">(R404*'1. Your Debts'!$C$5+S404*'1. Your Debts'!$C$6+T404*'1. Your Debts'!$C$7+U404*'1. Your Debts'!$C$8+V404*'1. Your Debts'!$C$9)/12</f>
        <v>108.846898852954</v>
      </c>
      <c r="X405" s="15" t="n">
        <f aca="false">Y404+W405+D405-Y405</f>
        <v>612.811957397467</v>
      </c>
      <c r="Y405" s="15" t="n">
        <f aca="false">SUM(R405:V405)</f>
        <v>9367.09317301607</v>
      </c>
    </row>
    <row r="406" customFormat="false" ht="15" hidden="false" customHeight="false" outlineLevel="0" collapsed="false">
      <c r="A406" s="10" t="n">
        <v>12</v>
      </c>
      <c r="B406" s="15" t="n">
        <f aca="false">F405</f>
        <v>1000</v>
      </c>
      <c r="C406" s="15" t="n">
        <f aca="false">IF(A406=$D$390,MIN(B406,$B$390),0)</f>
        <v>0</v>
      </c>
      <c r="D406" s="15" t="n">
        <f aca="false">IF(A406=$D$390,$B$390-C406,0)</f>
        <v>0</v>
      </c>
      <c r="E406" s="15" t="n">
        <f aca="false">MIN($H$390,MAX(0,$F$390-(B406-C406)),$J$390)</f>
        <v>0</v>
      </c>
      <c r="F406" s="15" t="n">
        <f aca="false">B406-C406+E406</f>
        <v>1000</v>
      </c>
      <c r="G406" s="15" t="n">
        <f aca="false">$J$390-E406</f>
        <v>250</v>
      </c>
      <c r="H406" s="15" t="n">
        <f aca="false">R405*(1+'1. Your Debts'!$C$5/12)+IF($L$390=1,D406,0)</f>
        <v>0</v>
      </c>
      <c r="I406" s="15" t="n">
        <f aca="false">S405*(1+'1. Your Debts'!$C$6/12)+IF($L$390=2,D406,0)</f>
        <v>1906.98796221695</v>
      </c>
      <c r="J406" s="15" t="n">
        <f aca="false">T405*(1+'1. Your Debts'!$C$7/12)+IF($L$390=3,D406,0)</f>
        <v>1323.91696359976</v>
      </c>
      <c r="K406" s="15" t="n">
        <f aca="false">U405*(1+'1. Your Debts'!$C$8/12)+IF($L$390=4,D406,0)</f>
        <v>1265.43935416477</v>
      </c>
      <c r="L406" s="15" t="n">
        <f aca="false">V405*(1+'1. Your Debts'!$C$9/12)+IF($L$390=5,D406,0)</f>
        <v>4972.55513242993</v>
      </c>
      <c r="M406" s="15" t="n">
        <f aca="false">MAX(0,H406-IF('1. Your Debts'!$F$5&gt;0,MIN('1. Your Debts'!$F$5,H406),MIN(MAX(H406*'1. Your Debts'!$D$5,'1. Your Debts'!$E$5),H406)))</f>
        <v>0</v>
      </c>
      <c r="N406" s="15" t="n">
        <f aca="false">MAX(0,I406-IF('1. Your Debts'!$F$6&gt;0,MIN('1. Your Debts'!$F$6,I406),MIN(MAX(I406*'1. Your Debts'!$D$6,'1. Your Debts'!$E$6),I406)))</f>
        <v>1859.31326316153</v>
      </c>
      <c r="O406" s="15" t="n">
        <f aca="false">MAX(0,J406-IF('1. Your Debts'!$F$7&gt;0,MIN('1. Your Debts'!$F$7,J406),MIN(MAX(J406*'1. Your Debts'!$D$7,'1. Your Debts'!$E$7),J406)))</f>
        <v>1290.81903950976</v>
      </c>
      <c r="P406" s="15" t="n">
        <f aca="false">MAX(0,K406-IF('1. Your Debts'!$F$8&gt;0,MIN('1. Your Debts'!$F$8,K406),MIN(MAX(K406*'1. Your Debts'!$D$8,'1. Your Debts'!$E$8),K406)))</f>
        <v>1170.43935416477</v>
      </c>
      <c r="Q406" s="15" t="n">
        <f aca="false">MAX(0,L406-IF('1. Your Debts'!$F$9&gt;0,MIN('1. Your Debts'!$F$9,L406),MIN(MAX(L406*'1. Your Debts'!$D$9,'1. Your Debts'!$E$9),L406)))</f>
        <v>4792.55513242993</v>
      </c>
      <c r="R406" s="15" t="n">
        <f aca="false">M406-MIN(M406,MAX(0,G406-SUMPRODUCT(($M$392:$Q$392&lt;M$392)*M406:Q406)))</f>
        <v>0</v>
      </c>
      <c r="S406" s="15" t="n">
        <f aca="false">N406-MIN(N406,MAX(0,G406-SUMPRODUCT(($M$392:$Q$392&lt;N$392)*M406:Q406)))</f>
        <v>1609.31326316153</v>
      </c>
      <c r="T406" s="15" t="n">
        <f aca="false">O406-MIN(O406,MAX(0,G406-SUMPRODUCT(($M$392:$Q$392&lt;O$392)*M406:Q406)))</f>
        <v>1290.81903950976</v>
      </c>
      <c r="U406" s="15" t="n">
        <f aca="false">P406-MIN(P406,MAX(0,G406-SUMPRODUCT(($M$392:$Q$392&lt;P$392)*M406:Q406)))</f>
        <v>1170.43935416477</v>
      </c>
      <c r="V406" s="15" t="n">
        <f aca="false">Q406-MIN(Q406,MAX(0,G406-SUMPRODUCT(($M$392:$Q$392&lt;Q$392)*M406:Q406)))</f>
        <v>4792.55513242993</v>
      </c>
      <c r="W406" s="15" t="n">
        <f aca="false">(R405*'1. Your Debts'!$C$5+S405*'1. Your Debts'!$C$6+T405*'1. Your Debts'!$C$7+U405*'1. Your Debts'!$C$8+V405*'1. Your Debts'!$C$9)/12</f>
        <v>101.806239395337</v>
      </c>
      <c r="X406" s="15" t="n">
        <f aca="false">Y405+W406+D406-Y406</f>
        <v>605.772623145416</v>
      </c>
      <c r="Y406" s="15" t="n">
        <f aca="false">SUM(R406:V406)</f>
        <v>8863.12678926599</v>
      </c>
    </row>
    <row r="407" customFormat="false" ht="15" hidden="false" customHeight="false" outlineLevel="0" collapsed="false">
      <c r="A407" s="10" t="n">
        <v>13</v>
      </c>
      <c r="B407" s="15" t="n">
        <f aca="false">F406</f>
        <v>1000</v>
      </c>
      <c r="C407" s="15" t="n">
        <f aca="false">IF(A407=$D$390,MIN(B407,$B$390),0)</f>
        <v>0</v>
      </c>
      <c r="D407" s="15" t="n">
        <f aca="false">IF(A407=$D$390,$B$390-C407,0)</f>
        <v>0</v>
      </c>
      <c r="E407" s="15" t="n">
        <f aca="false">MIN($H$390,MAX(0,$F$390-(B407-C407)),$J$390)</f>
        <v>0</v>
      </c>
      <c r="F407" s="15" t="n">
        <f aca="false">B407-C407+E407</f>
        <v>1000</v>
      </c>
      <c r="G407" s="15" t="n">
        <f aca="false">$J$390-E407</f>
        <v>250</v>
      </c>
      <c r="H407" s="15" t="n">
        <f aca="false">R406*(1+'1. Your Debts'!$C$5/12)+IF($L$390=1,D407,0)</f>
        <v>0</v>
      </c>
      <c r="I407" s="15" t="n">
        <f aca="false">S406*(1+'1. Your Debts'!$C$6/12)+IF($L$390=2,D407,0)</f>
        <v>1640.02432460019</v>
      </c>
      <c r="J407" s="15" t="n">
        <f aca="false">T406*(1+'1. Your Debts'!$C$7/12)+IF($L$390=3,D407,0)</f>
        <v>1311.14943938204</v>
      </c>
      <c r="K407" s="15" t="n">
        <f aca="false">U406*(1+'1. Your Debts'!$C$8/12)+IF($L$390=4,D407,0)</f>
        <v>1182.63143077065</v>
      </c>
      <c r="L407" s="15" t="n">
        <f aca="false">V406*(1+'1. Your Debts'!$C$9/12)+IF($L$390=5,D407,0)</f>
        <v>4824.1061203851</v>
      </c>
      <c r="M407" s="15" t="n">
        <f aca="false">MAX(0,H407-IF('1. Your Debts'!$F$5&gt;0,MIN('1. Your Debts'!$F$5,H407),MIN(MAX(H407*'1. Your Debts'!$D$5,'1. Your Debts'!$E$5),H407)))</f>
        <v>0</v>
      </c>
      <c r="N407" s="15" t="n">
        <f aca="false">MAX(0,I407-IF('1. Your Debts'!$F$6&gt;0,MIN('1. Your Debts'!$F$6,I407),MIN(MAX(I407*'1. Your Debts'!$D$6,'1. Your Debts'!$E$6),I407)))</f>
        <v>1599.02371648519</v>
      </c>
      <c r="O407" s="15" t="n">
        <f aca="false">MAX(0,J407-IF('1. Your Debts'!$F$7&gt;0,MIN('1. Your Debts'!$F$7,J407),MIN(MAX(J407*'1. Your Debts'!$D$7,'1. Your Debts'!$E$7),J407)))</f>
        <v>1278.37070339749</v>
      </c>
      <c r="P407" s="15" t="n">
        <f aca="false">MAX(0,K407-IF('1. Your Debts'!$F$8&gt;0,MIN('1. Your Debts'!$F$8,K407),MIN(MAX(K407*'1. Your Debts'!$D$8,'1. Your Debts'!$E$8),K407)))</f>
        <v>1087.63143077065</v>
      </c>
      <c r="Q407" s="15" t="n">
        <f aca="false">MAX(0,L407-IF('1. Your Debts'!$F$9&gt;0,MIN('1. Your Debts'!$F$9,L407),MIN(MAX(L407*'1. Your Debts'!$D$9,'1. Your Debts'!$E$9),L407)))</f>
        <v>4644.1061203851</v>
      </c>
      <c r="R407" s="15" t="n">
        <f aca="false">M407-MIN(M407,MAX(0,G407-SUMPRODUCT(($M$392:$Q$392&lt;M$392)*M407:Q407)))</f>
        <v>0</v>
      </c>
      <c r="S407" s="15" t="n">
        <f aca="false">N407-MIN(N407,MAX(0,G407-SUMPRODUCT(($M$392:$Q$392&lt;N$392)*M407:Q407)))</f>
        <v>1349.02371648519</v>
      </c>
      <c r="T407" s="15" t="n">
        <f aca="false">O407-MIN(O407,MAX(0,G407-SUMPRODUCT(($M$392:$Q$392&lt;O$392)*M407:Q407)))</f>
        <v>1278.37070339749</v>
      </c>
      <c r="U407" s="15" t="n">
        <f aca="false">P407-MIN(P407,MAX(0,G407-SUMPRODUCT(($M$392:$Q$392&lt;P$392)*M407:Q407)))</f>
        <v>1087.63143077065</v>
      </c>
      <c r="V407" s="15" t="n">
        <f aca="false">Q407-MIN(Q407,MAX(0,G407-SUMPRODUCT(($M$392:$Q$392&lt;Q$392)*M407:Q407)))</f>
        <v>4644.1061203851</v>
      </c>
      <c r="W407" s="15" t="n">
        <f aca="false">(R406*'1. Your Debts'!$C$5+S406*'1. Your Debts'!$C$6+T406*'1. Your Debts'!$C$7+U406*'1. Your Debts'!$C$8+V406*'1. Your Debts'!$C$9)/12</f>
        <v>94.7845258719913</v>
      </c>
      <c r="X407" s="15" t="n">
        <f aca="false">Y406+W407+D407-Y407</f>
        <v>598.779344099556</v>
      </c>
      <c r="Y407" s="15" t="n">
        <f aca="false">SUM(R407:V407)</f>
        <v>8359.13197103843</v>
      </c>
    </row>
    <row r="408" customFormat="false" ht="15" hidden="false" customHeight="false" outlineLevel="0" collapsed="false">
      <c r="A408" s="10" t="n">
        <v>14</v>
      </c>
      <c r="B408" s="15" t="n">
        <f aca="false">F407</f>
        <v>1000</v>
      </c>
      <c r="C408" s="15" t="n">
        <f aca="false">IF(A408=$D$390,MIN(B408,$B$390),0)</f>
        <v>0</v>
      </c>
      <c r="D408" s="15" t="n">
        <f aca="false">IF(A408=$D$390,$B$390-C408,0)</f>
        <v>0</v>
      </c>
      <c r="E408" s="15" t="n">
        <f aca="false">MIN($H$390,MAX(0,$F$390-(B408-C408)),$J$390)</f>
        <v>0</v>
      </c>
      <c r="F408" s="15" t="n">
        <f aca="false">B408-C408+E408</f>
        <v>1000</v>
      </c>
      <c r="G408" s="15" t="n">
        <f aca="false">$J$390-E408</f>
        <v>250</v>
      </c>
      <c r="H408" s="15" t="n">
        <f aca="false">R407*(1+'1. Your Debts'!$C$5/12)+IF($L$390=1,D408,0)</f>
        <v>0</v>
      </c>
      <c r="I408" s="15" t="n">
        <f aca="false">S407*(1+'1. Your Debts'!$C$6/12)+IF($L$390=2,D408,0)</f>
        <v>1374.76758574145</v>
      </c>
      <c r="J408" s="15" t="n">
        <f aca="false">T407*(1+'1. Your Debts'!$C$7/12)+IF($L$390=3,D408,0)</f>
        <v>1298.505041976</v>
      </c>
      <c r="K408" s="15" t="n">
        <f aca="false">U407*(1+'1. Your Debts'!$C$8/12)+IF($L$390=4,D408,0)</f>
        <v>1098.96092484118</v>
      </c>
      <c r="L408" s="15" t="n">
        <f aca="false">V407*(1+'1. Your Debts'!$C$9/12)+IF($L$390=5,D408,0)</f>
        <v>4674.67981901097</v>
      </c>
      <c r="M408" s="15" t="n">
        <f aca="false">MAX(0,H408-IF('1. Your Debts'!$F$5&gt;0,MIN('1. Your Debts'!$F$5,H408),MIN(MAX(H408*'1. Your Debts'!$D$5,'1. Your Debts'!$E$5),H408)))</f>
        <v>0</v>
      </c>
      <c r="N408" s="15" t="n">
        <f aca="false">MAX(0,I408-IF('1. Your Debts'!$F$6&gt;0,MIN('1. Your Debts'!$F$6,I408),MIN(MAX(I408*'1. Your Debts'!$D$6,'1. Your Debts'!$E$6),I408)))</f>
        <v>1340.39839609791</v>
      </c>
      <c r="O408" s="15" t="n">
        <f aca="false">MAX(0,J408-IF('1. Your Debts'!$F$7&gt;0,MIN('1. Your Debts'!$F$7,J408),MIN(MAX(J408*'1. Your Debts'!$D$7,'1. Your Debts'!$E$7),J408)))</f>
        <v>1266.0424159266</v>
      </c>
      <c r="P408" s="15" t="n">
        <f aca="false">MAX(0,K408-IF('1. Your Debts'!$F$8&gt;0,MIN('1. Your Debts'!$F$8,K408),MIN(MAX(K408*'1. Your Debts'!$D$8,'1. Your Debts'!$E$8),K408)))</f>
        <v>1003.96092484118</v>
      </c>
      <c r="Q408" s="15" t="n">
        <f aca="false">MAX(0,L408-IF('1. Your Debts'!$F$9&gt;0,MIN('1. Your Debts'!$F$9,L408),MIN(MAX(L408*'1. Your Debts'!$D$9,'1. Your Debts'!$E$9),L408)))</f>
        <v>4494.67981901097</v>
      </c>
      <c r="R408" s="15" t="n">
        <f aca="false">M408-MIN(M408,MAX(0,G408-SUMPRODUCT(($M$392:$Q$392&lt;M$392)*M408:Q408)))</f>
        <v>0</v>
      </c>
      <c r="S408" s="15" t="n">
        <f aca="false">N408-MIN(N408,MAX(0,G408-SUMPRODUCT(($M$392:$Q$392&lt;N$392)*M408:Q408)))</f>
        <v>1090.39839609791</v>
      </c>
      <c r="T408" s="15" t="n">
        <f aca="false">O408-MIN(O408,MAX(0,G408-SUMPRODUCT(($M$392:$Q$392&lt;O$392)*M408:Q408)))</f>
        <v>1266.0424159266</v>
      </c>
      <c r="U408" s="15" t="n">
        <f aca="false">P408-MIN(P408,MAX(0,G408-SUMPRODUCT(($M$392:$Q$392&lt;P$392)*M408:Q408)))</f>
        <v>1003.96092484118</v>
      </c>
      <c r="V408" s="15" t="n">
        <f aca="false">Q408-MIN(Q408,MAX(0,G408-SUMPRODUCT(($M$392:$Q$392&lt;Q$392)*M408:Q408)))</f>
        <v>4494.67981901097</v>
      </c>
      <c r="W408" s="15" t="n">
        <f aca="false">(R407*'1. Your Debts'!$C$5+S407*'1. Your Debts'!$C$6+T407*'1. Your Debts'!$C$7+U407*'1. Your Debts'!$C$8+V407*'1. Your Debts'!$C$9)/12</f>
        <v>87.7814005311656</v>
      </c>
      <c r="X408" s="15" t="n">
        <f aca="false">Y407+W408+D408-Y408</f>
        <v>591.831815692935</v>
      </c>
      <c r="Y408" s="15" t="n">
        <f aca="false">SUM(R408:V408)</f>
        <v>7855.08155587666</v>
      </c>
    </row>
    <row r="409" customFormat="false" ht="15" hidden="false" customHeight="false" outlineLevel="0" collapsed="false">
      <c r="A409" s="10" t="n">
        <v>15</v>
      </c>
      <c r="B409" s="15" t="n">
        <f aca="false">F408</f>
        <v>1000</v>
      </c>
      <c r="C409" s="15" t="n">
        <f aca="false">IF(A409=$D$390,MIN(B409,$B$390),0)</f>
        <v>0</v>
      </c>
      <c r="D409" s="15" t="n">
        <f aca="false">IF(A409=$D$390,$B$390-C409,0)</f>
        <v>0</v>
      </c>
      <c r="E409" s="15" t="n">
        <f aca="false">MIN($H$390,MAX(0,$F$390-(B409-C409)),$J$390)</f>
        <v>0</v>
      </c>
      <c r="F409" s="15" t="n">
        <f aca="false">B409-C409+E409</f>
        <v>1000</v>
      </c>
      <c r="G409" s="15" t="n">
        <f aca="false">$J$390-E409</f>
        <v>250</v>
      </c>
      <c r="H409" s="15" t="n">
        <f aca="false">R408*(1+'1. Your Debts'!$C$5/12)+IF($L$390=1,D409,0)</f>
        <v>0</v>
      </c>
      <c r="I409" s="15" t="n">
        <f aca="false">S408*(1+'1. Your Debts'!$C$6/12)+IF($L$390=2,D409,0)</f>
        <v>1111.20683215678</v>
      </c>
      <c r="J409" s="15" t="n">
        <f aca="false">T408*(1+'1. Your Debts'!$C$7/12)+IF($L$390=3,D409,0)</f>
        <v>1285.98258397744</v>
      </c>
      <c r="K409" s="15" t="n">
        <f aca="false">U408*(1+'1. Your Debts'!$C$8/12)+IF($L$390=4,D409,0)</f>
        <v>1014.41885114161</v>
      </c>
      <c r="L409" s="15" t="n">
        <f aca="false">V408*(1+'1. Your Debts'!$C$9/12)+IF($L$390=5,D409,0)</f>
        <v>4524.26979448612</v>
      </c>
      <c r="M409" s="15" t="n">
        <f aca="false">MAX(0,H409-IF('1. Your Debts'!$F$5&gt;0,MIN('1. Your Debts'!$F$5,H409),MIN(MAX(H409*'1. Your Debts'!$D$5,'1. Your Debts'!$E$5),H409)))</f>
        <v>0</v>
      </c>
      <c r="N409" s="15" t="n">
        <f aca="false">MAX(0,I409-IF('1. Your Debts'!$F$6&gt;0,MIN('1. Your Debts'!$F$6,I409),MIN(MAX(I409*'1. Your Debts'!$D$6,'1. Your Debts'!$E$6),I409)))</f>
        <v>1083.42666135286</v>
      </c>
      <c r="O409" s="15" t="n">
        <f aca="false">MAX(0,J409-IF('1. Your Debts'!$F$7&gt;0,MIN('1. Your Debts'!$F$7,J409),MIN(MAX(J409*'1. Your Debts'!$D$7,'1. Your Debts'!$E$7),J409)))</f>
        <v>1253.83301937801</v>
      </c>
      <c r="P409" s="15" t="n">
        <f aca="false">MAX(0,K409-IF('1. Your Debts'!$F$8&gt;0,MIN('1. Your Debts'!$F$8,K409),MIN(MAX(K409*'1. Your Debts'!$D$8,'1. Your Debts'!$E$8),K409)))</f>
        <v>919.418851141608</v>
      </c>
      <c r="Q409" s="15" t="n">
        <f aca="false">MAX(0,L409-IF('1. Your Debts'!$F$9&gt;0,MIN('1. Your Debts'!$F$9,L409),MIN(MAX(L409*'1. Your Debts'!$D$9,'1. Your Debts'!$E$9),L409)))</f>
        <v>4344.26979448612</v>
      </c>
      <c r="R409" s="15" t="n">
        <f aca="false">M409-MIN(M409,MAX(0,G409-SUMPRODUCT(($M$392:$Q$392&lt;M$392)*M409:Q409)))</f>
        <v>0</v>
      </c>
      <c r="S409" s="15" t="n">
        <f aca="false">N409-MIN(N409,MAX(0,G409-SUMPRODUCT(($M$392:$Q$392&lt;N$392)*M409:Q409)))</f>
        <v>833.42666135286</v>
      </c>
      <c r="T409" s="15" t="n">
        <f aca="false">O409-MIN(O409,MAX(0,G409-SUMPRODUCT(($M$392:$Q$392&lt;O$392)*M409:Q409)))</f>
        <v>1253.83301937801</v>
      </c>
      <c r="U409" s="15" t="n">
        <f aca="false">P409-MIN(P409,MAX(0,G409-SUMPRODUCT(($M$392:$Q$392&lt;P$392)*M409:Q409)))</f>
        <v>919.418851141608</v>
      </c>
      <c r="V409" s="15" t="n">
        <f aca="false">Q409-MIN(Q409,MAX(0,G409-SUMPRODUCT(($M$392:$Q$392&lt;Q$392)*M409:Q409)))</f>
        <v>4344.26979448612</v>
      </c>
      <c r="W409" s="15" t="n">
        <f aca="false">(R408*'1. Your Debts'!$C$5+S408*'1. Your Debts'!$C$6+T408*'1. Your Debts'!$C$7+U408*'1. Your Debts'!$C$8+V408*'1. Your Debts'!$C$9)/12</f>
        <v>80.7965058852969</v>
      </c>
      <c r="X409" s="15" t="n">
        <f aca="false">Y408+W409+D409-Y409</f>
        <v>584.929735403356</v>
      </c>
      <c r="Y409" s="15" t="n">
        <f aca="false">SUM(R409:V409)</f>
        <v>7350.9483263586</v>
      </c>
    </row>
    <row r="410" customFormat="false" ht="15" hidden="false" customHeight="false" outlineLevel="0" collapsed="false">
      <c r="A410" s="10" t="n">
        <v>16</v>
      </c>
      <c r="B410" s="15" t="n">
        <f aca="false">F409</f>
        <v>1000</v>
      </c>
      <c r="C410" s="15" t="n">
        <f aca="false">IF(A410=$D$390,MIN(B410,$B$390),0)</f>
        <v>0</v>
      </c>
      <c r="D410" s="15" t="n">
        <f aca="false">IF(A410=$D$390,$B$390-C410,0)</f>
        <v>0</v>
      </c>
      <c r="E410" s="15" t="n">
        <f aca="false">MIN($H$390,MAX(0,$F$390-(B410-C410)),$J$390)</f>
        <v>0</v>
      </c>
      <c r="F410" s="15" t="n">
        <f aca="false">B410-C410+E410</f>
        <v>1000</v>
      </c>
      <c r="G410" s="15" t="n">
        <f aca="false">$J$390-E410</f>
        <v>250</v>
      </c>
      <c r="H410" s="15" t="n">
        <f aca="false">R409*(1+'1. Your Debts'!$C$5/12)+IF($L$390=1,D410,0)</f>
        <v>0</v>
      </c>
      <c r="I410" s="15" t="n">
        <f aca="false">S409*(1+'1. Your Debts'!$C$6/12)+IF($L$390=2,D410,0)</f>
        <v>849.331220140344</v>
      </c>
      <c r="J410" s="15" t="n">
        <f aca="false">T409*(1+'1. Your Debts'!$C$7/12)+IF($L$390=3,D410,0)</f>
        <v>1273.58088943321</v>
      </c>
      <c r="K410" s="15" t="n">
        <f aca="false">U409*(1+'1. Your Debts'!$C$8/12)+IF($L$390=4,D410,0)</f>
        <v>928.996130841</v>
      </c>
      <c r="L410" s="15" t="n">
        <f aca="false">V409*(1+'1. Your Debts'!$C$9/12)+IF($L$390=5,D410,0)</f>
        <v>4372.86957063316</v>
      </c>
      <c r="M410" s="15" t="n">
        <f aca="false">MAX(0,H410-IF('1. Your Debts'!$F$5&gt;0,MIN('1. Your Debts'!$F$5,H410),MIN(MAX(H410*'1. Your Debts'!$D$5,'1. Your Debts'!$E$5),H410)))</f>
        <v>0</v>
      </c>
      <c r="N410" s="15" t="n">
        <f aca="false">MAX(0,I410-IF('1. Your Debts'!$F$6&gt;0,MIN('1. Your Debts'!$F$6,I410),MIN(MAX(I410*'1. Your Debts'!$D$6,'1. Your Debts'!$E$6),I410)))</f>
        <v>824.331220140344</v>
      </c>
      <c r="O410" s="15" t="n">
        <f aca="false">MAX(0,J410-IF('1. Your Debts'!$F$7&gt;0,MIN('1. Your Debts'!$F$7,J410),MIN(MAX(J410*'1. Your Debts'!$D$7,'1. Your Debts'!$E$7),J410)))</f>
        <v>1241.74136719738</v>
      </c>
      <c r="P410" s="15" t="n">
        <f aca="false">MAX(0,K410-IF('1. Your Debts'!$F$8&gt;0,MIN('1. Your Debts'!$F$8,K410),MIN(MAX(K410*'1. Your Debts'!$D$8,'1. Your Debts'!$E$8),K410)))</f>
        <v>833.996130841</v>
      </c>
      <c r="Q410" s="15" t="n">
        <f aca="false">MAX(0,L410-IF('1. Your Debts'!$F$9&gt;0,MIN('1. Your Debts'!$F$9,L410),MIN(MAX(L410*'1. Your Debts'!$D$9,'1. Your Debts'!$E$9),L410)))</f>
        <v>4192.86957063316</v>
      </c>
      <c r="R410" s="15" t="n">
        <f aca="false">M410-MIN(M410,MAX(0,G410-SUMPRODUCT(($M$392:$Q$392&lt;M$392)*M410:Q410)))</f>
        <v>0</v>
      </c>
      <c r="S410" s="15" t="n">
        <f aca="false">N410-MIN(N410,MAX(0,G410-SUMPRODUCT(($M$392:$Q$392&lt;N$392)*M410:Q410)))</f>
        <v>574.331220140344</v>
      </c>
      <c r="T410" s="15" t="n">
        <f aca="false">O410-MIN(O410,MAX(0,G410-SUMPRODUCT(($M$392:$Q$392&lt;O$392)*M410:Q410)))</f>
        <v>1241.74136719738</v>
      </c>
      <c r="U410" s="15" t="n">
        <f aca="false">P410-MIN(P410,MAX(0,G410-SUMPRODUCT(($M$392:$Q$392&lt;P$392)*M410:Q410)))</f>
        <v>833.996130841</v>
      </c>
      <c r="V410" s="15" t="n">
        <f aca="false">Q410-MIN(Q410,MAX(0,G410-SUMPRODUCT(($M$392:$Q$392&lt;Q$392)*M410:Q410)))</f>
        <v>4192.86957063316</v>
      </c>
      <c r="W410" s="15" t="n">
        <f aca="false">(R409*'1. Your Debts'!$C$5+S409*'1. Your Debts'!$C$6+T409*'1. Your Debts'!$C$7+U409*'1. Your Debts'!$C$8+V409*'1. Your Debts'!$C$9)/12</f>
        <v>73.8294846891128</v>
      </c>
      <c r="X410" s="15" t="n">
        <f aca="false">Y409+W410+D410-Y410</f>
        <v>581.83952223583</v>
      </c>
      <c r="Y410" s="15" t="n">
        <f aca="false">SUM(R410:V410)</f>
        <v>6842.93828881188</v>
      </c>
    </row>
    <row r="411" customFormat="false" ht="15" hidden="false" customHeight="false" outlineLevel="0" collapsed="false">
      <c r="A411" s="10" t="n">
        <v>17</v>
      </c>
      <c r="B411" s="15" t="n">
        <f aca="false">F410</f>
        <v>1000</v>
      </c>
      <c r="C411" s="15" t="n">
        <f aca="false">IF(A411=$D$390,MIN(B411,$B$390),0)</f>
        <v>0</v>
      </c>
      <c r="D411" s="15" t="n">
        <f aca="false">IF(A411=$D$390,$B$390-C411,0)</f>
        <v>0</v>
      </c>
      <c r="E411" s="15" t="n">
        <f aca="false">MIN($H$390,MAX(0,$F$390-(B411-C411)),$J$390)</f>
        <v>0</v>
      </c>
      <c r="F411" s="15" t="n">
        <f aca="false">B411-C411+E411</f>
        <v>1000</v>
      </c>
      <c r="G411" s="15" t="n">
        <f aca="false">$J$390-E411</f>
        <v>250</v>
      </c>
      <c r="H411" s="15" t="n">
        <f aca="false">R410*(1+'1. Your Debts'!$C$5/12)+IF($L$390=1,D411,0)</f>
        <v>0</v>
      </c>
      <c r="I411" s="15" t="n">
        <f aca="false">S410*(1+'1. Your Debts'!$C$6/12)+IF($L$390=2,D411,0)</f>
        <v>585.291374258022</v>
      </c>
      <c r="J411" s="15" t="n">
        <f aca="false">T410*(1+'1. Your Debts'!$C$7/12)+IF($L$390=3,D411,0)</f>
        <v>1261.29879373074</v>
      </c>
      <c r="K411" s="15" t="n">
        <f aca="false">U410*(1+'1. Your Debts'!$C$8/12)+IF($L$390=4,D411,0)</f>
        <v>842.68359053726</v>
      </c>
      <c r="L411" s="15" t="n">
        <f aca="false">V410*(1+'1. Your Debts'!$C$9/12)+IF($L$390=5,D411,0)</f>
        <v>4220.47262863982</v>
      </c>
      <c r="M411" s="15" t="n">
        <f aca="false">MAX(0,H411-IF('1. Your Debts'!$F$5&gt;0,MIN('1. Your Debts'!$F$5,H411),MIN(MAX(H411*'1. Your Debts'!$D$5,'1. Your Debts'!$E$5),H411)))</f>
        <v>0</v>
      </c>
      <c r="N411" s="15" t="n">
        <f aca="false">MAX(0,I411-IF('1. Your Debts'!$F$6&gt;0,MIN('1. Your Debts'!$F$6,I411),MIN(MAX(I411*'1. Your Debts'!$D$6,'1. Your Debts'!$E$6),I411)))</f>
        <v>560.291374258022</v>
      </c>
      <c r="O411" s="15" t="n">
        <f aca="false">MAX(0,J411-IF('1. Your Debts'!$F$7&gt;0,MIN('1. Your Debts'!$F$7,J411),MIN(MAX(J411*'1. Your Debts'!$D$7,'1. Your Debts'!$E$7),J411)))</f>
        <v>1229.76632388747</v>
      </c>
      <c r="P411" s="15" t="n">
        <f aca="false">MAX(0,K411-IF('1. Your Debts'!$F$8&gt;0,MIN('1. Your Debts'!$F$8,K411),MIN(MAX(K411*'1. Your Debts'!$D$8,'1. Your Debts'!$E$8),K411)))</f>
        <v>747.68359053726</v>
      </c>
      <c r="Q411" s="15" t="n">
        <f aca="false">MAX(0,L411-IF('1. Your Debts'!$F$9&gt;0,MIN('1. Your Debts'!$F$9,L411),MIN(MAX(L411*'1. Your Debts'!$D$9,'1. Your Debts'!$E$9),L411)))</f>
        <v>4040.47262863982</v>
      </c>
      <c r="R411" s="15" t="n">
        <f aca="false">M411-MIN(M411,MAX(0,G411-SUMPRODUCT(($M$392:$Q$392&lt;M$392)*M411:Q411)))</f>
        <v>0</v>
      </c>
      <c r="S411" s="15" t="n">
        <f aca="false">N411-MIN(N411,MAX(0,G411-SUMPRODUCT(($M$392:$Q$392&lt;N$392)*M411:Q411)))</f>
        <v>310.291374258022</v>
      </c>
      <c r="T411" s="15" t="n">
        <f aca="false">O411-MIN(O411,MAX(0,G411-SUMPRODUCT(($M$392:$Q$392&lt;O$392)*M411:Q411)))</f>
        <v>1229.76632388747</v>
      </c>
      <c r="U411" s="15" t="n">
        <f aca="false">P411-MIN(P411,MAX(0,G411-SUMPRODUCT(($M$392:$Q$392&lt;P$392)*M411:Q411)))</f>
        <v>747.68359053726</v>
      </c>
      <c r="V411" s="15" t="n">
        <f aca="false">Q411-MIN(Q411,MAX(0,G411-SUMPRODUCT(($M$392:$Q$392&lt;Q$392)*M411:Q411)))</f>
        <v>4040.47262863982</v>
      </c>
      <c r="W411" s="15" t="n">
        <f aca="false">(R410*'1. Your Debts'!$C$5+S410*'1. Your Debts'!$C$6+T410*'1. Your Debts'!$C$7+U410*'1. Your Debts'!$C$8+V410*'1. Your Debts'!$C$9)/12</f>
        <v>66.8080983539657</v>
      </c>
      <c r="X411" s="15" t="n">
        <f aca="false">Y410+W411+D411-Y411</f>
        <v>581.532469843269</v>
      </c>
      <c r="Y411" s="15" t="n">
        <f aca="false">SUM(R411:V411)</f>
        <v>6328.21391732258</v>
      </c>
    </row>
    <row r="412" customFormat="false" ht="15" hidden="false" customHeight="false" outlineLevel="0" collapsed="false">
      <c r="A412" s="10" t="n">
        <v>18</v>
      </c>
      <c r="B412" s="15" t="n">
        <f aca="false">F411</f>
        <v>1000</v>
      </c>
      <c r="C412" s="15" t="n">
        <f aca="false">IF(A412=$D$390,MIN(B412,$B$390),0)</f>
        <v>0</v>
      </c>
      <c r="D412" s="15" t="n">
        <f aca="false">IF(A412=$D$390,$B$390-C412,0)</f>
        <v>0</v>
      </c>
      <c r="E412" s="15" t="n">
        <f aca="false">MIN($H$390,MAX(0,$F$390-(B412-C412)),$J$390)</f>
        <v>0</v>
      </c>
      <c r="F412" s="15" t="n">
        <f aca="false">B412-C412+E412</f>
        <v>1000</v>
      </c>
      <c r="G412" s="15" t="n">
        <f aca="false">$J$390-E412</f>
        <v>250</v>
      </c>
      <c r="H412" s="15" t="n">
        <f aca="false">R411*(1+'1. Your Debts'!$C$5/12)+IF($L$390=1,D412,0)</f>
        <v>0</v>
      </c>
      <c r="I412" s="15" t="n">
        <f aca="false">S411*(1+'1. Your Debts'!$C$6/12)+IF($L$390=2,D412,0)</f>
        <v>316.212767983446</v>
      </c>
      <c r="J412" s="15" t="n">
        <f aca="false">T411*(1+'1. Your Debts'!$C$7/12)+IF($L$390=3,D412,0)</f>
        <v>1249.1351434887</v>
      </c>
      <c r="K412" s="15" t="n">
        <f aca="false">U411*(1+'1. Your Debts'!$C$8/12)+IF($L$390=4,D412,0)</f>
        <v>755.471961272023</v>
      </c>
      <c r="L412" s="15" t="n">
        <f aca="false">V411*(1+'1. Your Debts'!$C$9/12)+IF($L$390=5,D412,0)</f>
        <v>4067.07240677837</v>
      </c>
      <c r="M412" s="15" t="n">
        <f aca="false">MAX(0,H412-IF('1. Your Debts'!$F$5&gt;0,MIN('1. Your Debts'!$F$5,H412),MIN(MAX(H412*'1. Your Debts'!$D$5,'1. Your Debts'!$E$5),H412)))</f>
        <v>0</v>
      </c>
      <c r="N412" s="15" t="n">
        <f aca="false">MAX(0,I412-IF('1. Your Debts'!$F$6&gt;0,MIN('1. Your Debts'!$F$6,I412),MIN(MAX(I412*'1. Your Debts'!$D$6,'1. Your Debts'!$E$6),I412)))</f>
        <v>291.212767983446</v>
      </c>
      <c r="O412" s="15" t="n">
        <f aca="false">MAX(0,J412-IF('1. Your Debts'!$F$7&gt;0,MIN('1. Your Debts'!$F$7,J412),MIN(MAX(J412*'1. Your Debts'!$D$7,'1. Your Debts'!$E$7),J412)))</f>
        <v>1217.90676490148</v>
      </c>
      <c r="P412" s="15" t="n">
        <f aca="false">MAX(0,K412-IF('1. Your Debts'!$F$8&gt;0,MIN('1. Your Debts'!$F$8,K412),MIN(MAX(K412*'1. Your Debts'!$D$8,'1. Your Debts'!$E$8),K412)))</f>
        <v>660.471961272023</v>
      </c>
      <c r="Q412" s="15" t="n">
        <f aca="false">MAX(0,L412-IF('1. Your Debts'!$F$9&gt;0,MIN('1. Your Debts'!$F$9,L412),MIN(MAX(L412*'1. Your Debts'!$D$9,'1. Your Debts'!$E$9),L412)))</f>
        <v>3887.07240677837</v>
      </c>
      <c r="R412" s="15" t="n">
        <f aca="false">M412-MIN(M412,MAX(0,G412-SUMPRODUCT(($M$392:$Q$392&lt;M$392)*M412:Q412)))</f>
        <v>0</v>
      </c>
      <c r="S412" s="15" t="n">
        <f aca="false">N412-MIN(N412,MAX(0,G412-SUMPRODUCT(($M$392:$Q$392&lt;N$392)*M412:Q412)))</f>
        <v>41.2127679834462</v>
      </c>
      <c r="T412" s="15" t="n">
        <f aca="false">O412-MIN(O412,MAX(0,G412-SUMPRODUCT(($M$392:$Q$392&lt;O$392)*M412:Q412)))</f>
        <v>1217.90676490148</v>
      </c>
      <c r="U412" s="15" t="n">
        <f aca="false">P412-MIN(P412,MAX(0,G412-SUMPRODUCT(($M$392:$Q$392&lt;P$392)*M412:Q412)))</f>
        <v>660.471961272023</v>
      </c>
      <c r="V412" s="15" t="n">
        <f aca="false">Q412-MIN(Q412,MAX(0,G412-SUMPRODUCT(($M$392:$Q$392&lt;Q$392)*M412:Q412)))</f>
        <v>3887.07240677837</v>
      </c>
      <c r="W412" s="15" t="n">
        <f aca="false">(R411*'1. Your Debts'!$C$5+S411*'1. Your Debts'!$C$6+T411*'1. Your Debts'!$C$7+U411*'1. Your Debts'!$C$8+V411*'1. Your Debts'!$C$9)/12</f>
        <v>59.6783621999602</v>
      </c>
      <c r="X412" s="15" t="n">
        <f aca="false">Y411+W412+D412-Y412</f>
        <v>581.228378587218</v>
      </c>
      <c r="Y412" s="15" t="n">
        <f aca="false">SUM(R412:V412)</f>
        <v>5806.66390093532</v>
      </c>
    </row>
    <row r="413" customFormat="false" ht="15" hidden="false" customHeight="false" outlineLevel="0" collapsed="false">
      <c r="A413" s="10" t="n">
        <v>19</v>
      </c>
      <c r="B413" s="15" t="n">
        <f aca="false">F412</f>
        <v>1000</v>
      </c>
      <c r="C413" s="15" t="n">
        <f aca="false">IF(A413=$D$390,MIN(B413,$B$390),0)</f>
        <v>0</v>
      </c>
      <c r="D413" s="15" t="n">
        <f aca="false">IF(A413=$D$390,$B$390-C413,0)</f>
        <v>0</v>
      </c>
      <c r="E413" s="15" t="n">
        <f aca="false">MIN($H$390,MAX(0,$F$390-(B413-C413)),$J$390)</f>
        <v>0</v>
      </c>
      <c r="F413" s="15" t="n">
        <f aca="false">B413-C413+E413</f>
        <v>1000</v>
      </c>
      <c r="G413" s="15" t="n">
        <f aca="false">$J$390-E413</f>
        <v>250</v>
      </c>
      <c r="H413" s="15" t="n">
        <f aca="false">R412*(1+'1. Your Debts'!$C$5/12)+IF($L$390=1,D413,0)</f>
        <v>0</v>
      </c>
      <c r="I413" s="15" t="n">
        <f aca="false">S412*(1+'1. Your Debts'!$C$6/12)+IF($L$390=2,D413,0)</f>
        <v>41.9992449724636</v>
      </c>
      <c r="J413" s="15" t="n">
        <f aca="false">T412*(1+'1. Your Debts'!$C$7/12)+IF($L$390=3,D413,0)</f>
        <v>1237.08879644868</v>
      </c>
      <c r="K413" s="15" t="n">
        <f aca="false">U412*(1+'1. Your Debts'!$C$8/12)+IF($L$390=4,D413,0)</f>
        <v>667.351877535274</v>
      </c>
      <c r="L413" s="15" t="n">
        <f aca="false">V412*(1+'1. Your Debts'!$C$9/12)+IF($L$390=5,D413,0)</f>
        <v>3912.66230012299</v>
      </c>
      <c r="M413" s="15" t="n">
        <f aca="false">MAX(0,H413-IF('1. Your Debts'!$F$5&gt;0,MIN('1. Your Debts'!$F$5,H413),MIN(MAX(H413*'1. Your Debts'!$D$5,'1. Your Debts'!$E$5),H413)))</f>
        <v>0</v>
      </c>
      <c r="N413" s="15" t="n">
        <f aca="false">MAX(0,I413-IF('1. Your Debts'!$F$6&gt;0,MIN('1. Your Debts'!$F$6,I413),MIN(MAX(I413*'1. Your Debts'!$D$6,'1. Your Debts'!$E$6),I413)))</f>
        <v>16.9992449724636</v>
      </c>
      <c r="O413" s="15" t="n">
        <f aca="false">MAX(0,J413-IF('1. Your Debts'!$F$7&gt;0,MIN('1. Your Debts'!$F$7,J413),MIN(MAX(J413*'1. Your Debts'!$D$7,'1. Your Debts'!$E$7),J413)))</f>
        <v>1206.16157653746</v>
      </c>
      <c r="P413" s="15" t="n">
        <f aca="false">MAX(0,K413-IF('1. Your Debts'!$F$8&gt;0,MIN('1. Your Debts'!$F$8,K413),MIN(MAX(K413*'1. Your Debts'!$D$8,'1. Your Debts'!$E$8),K413)))</f>
        <v>572.351877535274</v>
      </c>
      <c r="Q413" s="15" t="n">
        <f aca="false">MAX(0,L413-IF('1. Your Debts'!$F$9&gt;0,MIN('1. Your Debts'!$F$9,L413),MIN(MAX(L413*'1. Your Debts'!$D$9,'1. Your Debts'!$E$9),L413)))</f>
        <v>3732.66230012299</v>
      </c>
      <c r="R413" s="15" t="n">
        <f aca="false">M413-MIN(M413,MAX(0,G413-SUMPRODUCT(($M$392:$Q$392&lt;M$392)*M413:Q413)))</f>
        <v>0</v>
      </c>
      <c r="S413" s="15" t="n">
        <f aca="false">N413-MIN(N413,MAX(0,G413-SUMPRODUCT(($M$392:$Q$392&lt;N$392)*M413:Q413)))</f>
        <v>0</v>
      </c>
      <c r="T413" s="15" t="n">
        <f aca="false">O413-MIN(O413,MAX(0,G413-SUMPRODUCT(($M$392:$Q$392&lt;O$392)*M413:Q413)))</f>
        <v>973.160821509926</v>
      </c>
      <c r="U413" s="15" t="n">
        <f aca="false">P413-MIN(P413,MAX(0,G413-SUMPRODUCT(($M$392:$Q$392&lt;P$392)*M413:Q413)))</f>
        <v>572.351877535274</v>
      </c>
      <c r="V413" s="15" t="n">
        <f aca="false">Q413-MIN(Q413,MAX(0,G413-SUMPRODUCT(($M$392:$Q$392&lt;Q$392)*M413:Q413)))</f>
        <v>3732.66230012299</v>
      </c>
      <c r="W413" s="15" t="n">
        <f aca="false">(R412*'1. Your Debts'!$C$5+S412*'1. Your Debts'!$C$6+T412*'1. Your Debts'!$C$7+U412*'1. Your Debts'!$C$8+V412*'1. Your Debts'!$C$9)/12</f>
        <v>52.4383181440903</v>
      </c>
      <c r="X413" s="15" t="n">
        <f aca="false">Y412+W413+D413-Y413</f>
        <v>580.927219911217</v>
      </c>
      <c r="Y413" s="15" t="n">
        <f aca="false">SUM(R413:V413)</f>
        <v>5278.17499916819</v>
      </c>
    </row>
    <row r="414" customFormat="false" ht="15" hidden="false" customHeight="false" outlineLevel="0" collapsed="false">
      <c r="A414" s="10" t="n">
        <v>20</v>
      </c>
      <c r="B414" s="15" t="n">
        <f aca="false">F413</f>
        <v>1000</v>
      </c>
      <c r="C414" s="15" t="n">
        <f aca="false">IF(A414=$D$390,MIN(B414,$B$390),0)</f>
        <v>0</v>
      </c>
      <c r="D414" s="15" t="n">
        <f aca="false">IF(A414=$D$390,$B$390-C414,0)</f>
        <v>0</v>
      </c>
      <c r="E414" s="15" t="n">
        <f aca="false">MIN($H$390,MAX(0,$F$390-(B414-C414)),$J$390)</f>
        <v>0</v>
      </c>
      <c r="F414" s="15" t="n">
        <f aca="false">B414-C414+E414</f>
        <v>1000</v>
      </c>
      <c r="G414" s="15" t="n">
        <f aca="false">$J$390-E414</f>
        <v>250</v>
      </c>
      <c r="H414" s="15" t="n">
        <f aca="false">R413*(1+'1. Your Debts'!$C$5/12)+IF($L$390=1,D414,0)</f>
        <v>0</v>
      </c>
      <c r="I414" s="15" t="n">
        <f aca="false">S413*(1+'1. Your Debts'!$C$6/12)+IF($L$390=2,D414,0)</f>
        <v>0</v>
      </c>
      <c r="J414" s="15" t="n">
        <f aca="false">T413*(1+'1. Your Debts'!$C$7/12)+IF($L$390=3,D414,0)</f>
        <v>988.488104448707</v>
      </c>
      <c r="K414" s="15" t="n">
        <f aca="false">U413*(1+'1. Your Debts'!$C$8/12)+IF($L$390=4,D414,0)</f>
        <v>578.313876259599</v>
      </c>
      <c r="L414" s="15" t="n">
        <f aca="false">V413*(1+'1. Your Debts'!$C$9/12)+IF($L$390=5,D414,0)</f>
        <v>3757.23566026547</v>
      </c>
      <c r="M414" s="15" t="n">
        <f aca="false">MAX(0,H414-IF('1. Your Debts'!$F$5&gt;0,MIN('1. Your Debts'!$F$5,H414),MIN(MAX(H414*'1. Your Debts'!$D$5,'1. Your Debts'!$E$5),H414)))</f>
        <v>0</v>
      </c>
      <c r="N414" s="15" t="n">
        <f aca="false">MAX(0,I414-IF('1. Your Debts'!$F$6&gt;0,MIN('1. Your Debts'!$F$6,I414),MIN(MAX(I414*'1. Your Debts'!$D$6,'1. Your Debts'!$E$6),I414)))</f>
        <v>0</v>
      </c>
      <c r="O414" s="15" t="n">
        <f aca="false">MAX(0,J414-IF('1. Your Debts'!$F$7&gt;0,MIN('1. Your Debts'!$F$7,J414),MIN(MAX(J414*'1. Your Debts'!$D$7,'1. Your Debts'!$E$7),J414)))</f>
        <v>963.488104448707</v>
      </c>
      <c r="P414" s="15" t="n">
        <f aca="false">MAX(0,K414-IF('1. Your Debts'!$F$8&gt;0,MIN('1. Your Debts'!$F$8,K414),MIN(MAX(K414*'1. Your Debts'!$D$8,'1. Your Debts'!$E$8),K414)))</f>
        <v>483.313876259599</v>
      </c>
      <c r="Q414" s="15" t="n">
        <f aca="false">MAX(0,L414-IF('1. Your Debts'!$F$9&gt;0,MIN('1. Your Debts'!$F$9,L414),MIN(MAX(L414*'1. Your Debts'!$D$9,'1. Your Debts'!$E$9),L414)))</f>
        <v>3577.23566026547</v>
      </c>
      <c r="R414" s="15" t="n">
        <f aca="false">M414-MIN(M414,MAX(0,G414-SUMPRODUCT(($M$392:$Q$392&lt;M$392)*M414:Q414)))</f>
        <v>0</v>
      </c>
      <c r="S414" s="15" t="n">
        <f aca="false">N414-MIN(N414,MAX(0,G414-SUMPRODUCT(($M$392:$Q$392&lt;N$392)*M414:Q414)))</f>
        <v>0</v>
      </c>
      <c r="T414" s="15" t="n">
        <f aca="false">O414-MIN(O414,MAX(0,G414-SUMPRODUCT(($M$392:$Q$392&lt;O$392)*M414:Q414)))</f>
        <v>713.488104448707</v>
      </c>
      <c r="U414" s="15" t="n">
        <f aca="false">P414-MIN(P414,MAX(0,G414-SUMPRODUCT(($M$392:$Q$392&lt;P$392)*M414:Q414)))</f>
        <v>483.313876259599</v>
      </c>
      <c r="V414" s="15" t="n">
        <f aca="false">Q414-MIN(Q414,MAX(0,G414-SUMPRODUCT(($M$392:$Q$392&lt;Q$392)*M414:Q414)))</f>
        <v>3577.23566026547</v>
      </c>
      <c r="W414" s="15" t="n">
        <f aca="false">(R413*'1. Your Debts'!$C$5+S413*'1. Your Debts'!$C$6+T413*'1. Your Debts'!$C$7+U413*'1. Your Debts'!$C$8+V413*'1. Your Debts'!$C$9)/12</f>
        <v>45.8626418055835</v>
      </c>
      <c r="X414" s="15" t="n">
        <f aca="false">Y413+W414+D414-Y414</f>
        <v>550</v>
      </c>
      <c r="Y414" s="15" t="n">
        <f aca="false">SUM(R414:V414)</f>
        <v>4774.03764097378</v>
      </c>
    </row>
    <row r="415" customFormat="false" ht="15" hidden="false" customHeight="false" outlineLevel="0" collapsed="false">
      <c r="A415" s="10" t="n">
        <v>21</v>
      </c>
      <c r="B415" s="15" t="n">
        <f aca="false">F414</f>
        <v>1000</v>
      </c>
      <c r="C415" s="15" t="n">
        <f aca="false">IF(A415=$D$390,MIN(B415,$B$390),0)</f>
        <v>0</v>
      </c>
      <c r="D415" s="15" t="n">
        <f aca="false">IF(A415=$D$390,$B$390-C415,0)</f>
        <v>0</v>
      </c>
      <c r="E415" s="15" t="n">
        <f aca="false">MIN($H$390,MAX(0,$F$390-(B415-C415)),$J$390)</f>
        <v>0</v>
      </c>
      <c r="F415" s="15" t="n">
        <f aca="false">B415-C415+E415</f>
        <v>1000</v>
      </c>
      <c r="G415" s="15" t="n">
        <f aca="false">$J$390-E415</f>
        <v>250</v>
      </c>
      <c r="H415" s="15" t="n">
        <f aca="false">R414*(1+'1. Your Debts'!$C$5/12)+IF($L$390=1,D415,0)</f>
        <v>0</v>
      </c>
      <c r="I415" s="15" t="n">
        <f aca="false">S414*(1+'1. Your Debts'!$C$6/12)+IF($L$390=2,D415,0)</f>
        <v>0</v>
      </c>
      <c r="J415" s="15" t="n">
        <f aca="false">T414*(1+'1. Your Debts'!$C$7/12)+IF($L$390=3,D415,0)</f>
        <v>724.725542093775</v>
      </c>
      <c r="K415" s="15" t="n">
        <f aca="false">U414*(1+'1. Your Debts'!$C$8/12)+IF($L$390=4,D415,0)</f>
        <v>488.34839580397</v>
      </c>
      <c r="L415" s="15" t="n">
        <f aca="false">V414*(1+'1. Your Debts'!$C$9/12)+IF($L$390=5,D415,0)</f>
        <v>3600.78579502888</v>
      </c>
      <c r="M415" s="15" t="n">
        <f aca="false">MAX(0,H415-IF('1. Your Debts'!$F$5&gt;0,MIN('1. Your Debts'!$F$5,H415),MIN(MAX(H415*'1. Your Debts'!$D$5,'1. Your Debts'!$E$5),H415)))</f>
        <v>0</v>
      </c>
      <c r="N415" s="15" t="n">
        <f aca="false">MAX(0,I415-IF('1. Your Debts'!$F$6&gt;0,MIN('1. Your Debts'!$F$6,I415),MIN(MAX(I415*'1. Your Debts'!$D$6,'1. Your Debts'!$E$6),I415)))</f>
        <v>0</v>
      </c>
      <c r="O415" s="15" t="n">
        <f aca="false">MAX(0,J415-IF('1. Your Debts'!$F$7&gt;0,MIN('1. Your Debts'!$F$7,J415),MIN(MAX(J415*'1. Your Debts'!$D$7,'1. Your Debts'!$E$7),J415)))</f>
        <v>699.725542093775</v>
      </c>
      <c r="P415" s="15" t="n">
        <f aca="false">MAX(0,K415-IF('1. Your Debts'!$F$8&gt;0,MIN('1. Your Debts'!$F$8,K415),MIN(MAX(K415*'1. Your Debts'!$D$8,'1. Your Debts'!$E$8),K415)))</f>
        <v>393.34839580397</v>
      </c>
      <c r="Q415" s="15" t="n">
        <f aca="false">MAX(0,L415-IF('1. Your Debts'!$F$9&gt;0,MIN('1. Your Debts'!$F$9,L415),MIN(MAX(L415*'1. Your Debts'!$D$9,'1. Your Debts'!$E$9),L415)))</f>
        <v>3420.78579502888</v>
      </c>
      <c r="R415" s="15" t="n">
        <f aca="false">M415-MIN(M415,MAX(0,G415-SUMPRODUCT(($M$392:$Q$392&lt;M$392)*M415:Q415)))</f>
        <v>0</v>
      </c>
      <c r="S415" s="15" t="n">
        <f aca="false">N415-MIN(N415,MAX(0,G415-SUMPRODUCT(($M$392:$Q$392&lt;N$392)*M415:Q415)))</f>
        <v>0</v>
      </c>
      <c r="T415" s="15" t="n">
        <f aca="false">O415-MIN(O415,MAX(0,G415-SUMPRODUCT(($M$392:$Q$392&lt;O$392)*M415:Q415)))</f>
        <v>449.725542093775</v>
      </c>
      <c r="U415" s="15" t="n">
        <f aca="false">P415-MIN(P415,MAX(0,G415-SUMPRODUCT(($M$392:$Q$392&lt;P$392)*M415:Q415)))</f>
        <v>393.34839580397</v>
      </c>
      <c r="V415" s="15" t="n">
        <f aca="false">Q415-MIN(Q415,MAX(0,G415-SUMPRODUCT(($M$392:$Q$392&lt;Q$392)*M415:Q415)))</f>
        <v>3420.78579502888</v>
      </c>
      <c r="W415" s="15" t="n">
        <f aca="false">(R414*'1. Your Debts'!$C$5+S414*'1. Your Debts'!$C$6+T414*'1. Your Debts'!$C$7+U414*'1. Your Debts'!$C$8+V414*'1. Your Debts'!$C$9)/12</f>
        <v>39.8220919528523</v>
      </c>
      <c r="X415" s="15" t="n">
        <f aca="false">Y414+W415+D415-Y415</f>
        <v>549.999999999999</v>
      </c>
      <c r="Y415" s="15" t="n">
        <f aca="false">SUM(R415:V415)</f>
        <v>4263.85973292663</v>
      </c>
    </row>
    <row r="416" customFormat="false" ht="15" hidden="false" customHeight="false" outlineLevel="0" collapsed="false">
      <c r="A416" s="10" t="n">
        <v>22</v>
      </c>
      <c r="B416" s="15" t="n">
        <f aca="false">F415</f>
        <v>1000</v>
      </c>
      <c r="C416" s="15" t="n">
        <f aca="false">IF(A416=$D$390,MIN(B416,$B$390),0)</f>
        <v>0</v>
      </c>
      <c r="D416" s="15" t="n">
        <f aca="false">IF(A416=$D$390,$B$390-C416,0)</f>
        <v>0</v>
      </c>
      <c r="E416" s="15" t="n">
        <f aca="false">MIN($H$390,MAX(0,$F$390-(B416-C416)),$J$390)</f>
        <v>0</v>
      </c>
      <c r="F416" s="15" t="n">
        <f aca="false">B416-C416+E416</f>
        <v>1000</v>
      </c>
      <c r="G416" s="15" t="n">
        <f aca="false">$J$390-E416</f>
        <v>250</v>
      </c>
      <c r="H416" s="15" t="n">
        <f aca="false">R415*(1+'1. Your Debts'!$C$5/12)+IF($L$390=1,D416,0)</f>
        <v>0</v>
      </c>
      <c r="I416" s="15" t="n">
        <f aca="false">S415*(1+'1. Your Debts'!$C$6/12)+IF($L$390=2,D416,0)</f>
        <v>0</v>
      </c>
      <c r="J416" s="15" t="n">
        <f aca="false">T415*(1+'1. Your Debts'!$C$7/12)+IF($L$390=3,D416,0)</f>
        <v>456.808719381751</v>
      </c>
      <c r="K416" s="15" t="n">
        <f aca="false">U415*(1+'1. Your Debts'!$C$8/12)+IF($L$390=4,D416,0)</f>
        <v>397.445774926928</v>
      </c>
      <c r="L416" s="15" t="n">
        <f aca="false">V415*(1+'1. Your Debts'!$C$9/12)+IF($L$390=5,D416,0)</f>
        <v>3443.30596817949</v>
      </c>
      <c r="M416" s="15" t="n">
        <f aca="false">MAX(0,H416-IF('1. Your Debts'!$F$5&gt;0,MIN('1. Your Debts'!$F$5,H416),MIN(MAX(H416*'1. Your Debts'!$D$5,'1. Your Debts'!$E$5),H416)))</f>
        <v>0</v>
      </c>
      <c r="N416" s="15" t="n">
        <f aca="false">MAX(0,I416-IF('1. Your Debts'!$F$6&gt;0,MIN('1. Your Debts'!$F$6,I416),MIN(MAX(I416*'1. Your Debts'!$D$6,'1. Your Debts'!$E$6),I416)))</f>
        <v>0</v>
      </c>
      <c r="O416" s="15" t="n">
        <f aca="false">MAX(0,J416-IF('1. Your Debts'!$F$7&gt;0,MIN('1. Your Debts'!$F$7,J416),MIN(MAX(J416*'1. Your Debts'!$D$7,'1. Your Debts'!$E$7),J416)))</f>
        <v>431.808719381751</v>
      </c>
      <c r="P416" s="15" t="n">
        <f aca="false">MAX(0,K416-IF('1. Your Debts'!$F$8&gt;0,MIN('1. Your Debts'!$F$8,K416),MIN(MAX(K416*'1. Your Debts'!$D$8,'1. Your Debts'!$E$8),K416)))</f>
        <v>302.445774926928</v>
      </c>
      <c r="Q416" s="15" t="n">
        <f aca="false">MAX(0,L416-IF('1. Your Debts'!$F$9&gt;0,MIN('1. Your Debts'!$F$9,L416),MIN(MAX(L416*'1. Your Debts'!$D$9,'1. Your Debts'!$E$9),L416)))</f>
        <v>3263.30596817949</v>
      </c>
      <c r="R416" s="15" t="n">
        <f aca="false">M416-MIN(M416,MAX(0,G416-SUMPRODUCT(($M$392:$Q$392&lt;M$392)*M416:Q416)))</f>
        <v>0</v>
      </c>
      <c r="S416" s="15" t="n">
        <f aca="false">N416-MIN(N416,MAX(0,G416-SUMPRODUCT(($M$392:$Q$392&lt;N$392)*M416:Q416)))</f>
        <v>0</v>
      </c>
      <c r="T416" s="15" t="n">
        <f aca="false">O416-MIN(O416,MAX(0,G416-SUMPRODUCT(($M$392:$Q$392&lt;O$392)*M416:Q416)))</f>
        <v>181.808719381751</v>
      </c>
      <c r="U416" s="15" t="n">
        <f aca="false">P416-MIN(P416,MAX(0,G416-SUMPRODUCT(($M$392:$Q$392&lt;P$392)*M416:Q416)))</f>
        <v>302.445774926928</v>
      </c>
      <c r="V416" s="15" t="n">
        <f aca="false">Q416-MIN(Q416,MAX(0,G416-SUMPRODUCT(($M$392:$Q$392&lt;Q$392)*M416:Q416)))</f>
        <v>3263.30596817949</v>
      </c>
      <c r="W416" s="15" t="n">
        <f aca="false">(R415*'1. Your Debts'!$C$5+S415*'1. Your Debts'!$C$6+T415*'1. Your Debts'!$C$7+U415*'1. Your Debts'!$C$8+V415*'1. Your Debts'!$C$9)/12</f>
        <v>33.7007295615418</v>
      </c>
      <c r="X416" s="15" t="n">
        <f aca="false">Y415+W416+D416-Y416</f>
        <v>550.000000000001</v>
      </c>
      <c r="Y416" s="15" t="n">
        <f aca="false">SUM(R416:V416)</f>
        <v>3747.56046248817</v>
      </c>
    </row>
    <row r="417" customFormat="false" ht="15" hidden="false" customHeight="false" outlineLevel="0" collapsed="false">
      <c r="A417" s="10" t="n">
        <v>23</v>
      </c>
      <c r="B417" s="15" t="n">
        <f aca="false">F416</f>
        <v>1000</v>
      </c>
      <c r="C417" s="15" t="n">
        <f aca="false">IF(A417=$D$390,MIN(B417,$B$390),0)</f>
        <v>0</v>
      </c>
      <c r="D417" s="15" t="n">
        <f aca="false">IF(A417=$D$390,$B$390-C417,0)</f>
        <v>0</v>
      </c>
      <c r="E417" s="15" t="n">
        <f aca="false">MIN($H$390,MAX(0,$F$390-(B417-C417)),$J$390)</f>
        <v>0</v>
      </c>
      <c r="F417" s="15" t="n">
        <f aca="false">B417-C417+E417</f>
        <v>1000</v>
      </c>
      <c r="G417" s="15" t="n">
        <f aca="false">$J$390-E417</f>
        <v>250</v>
      </c>
      <c r="H417" s="15" t="n">
        <f aca="false">R416*(1+'1. Your Debts'!$C$5/12)+IF($L$390=1,D417,0)</f>
        <v>0</v>
      </c>
      <c r="I417" s="15" t="n">
        <f aca="false">S416*(1+'1. Your Debts'!$C$6/12)+IF($L$390=2,D417,0)</f>
        <v>0</v>
      </c>
      <c r="J417" s="15" t="n">
        <f aca="false">T416*(1+'1. Your Debts'!$C$7/12)+IF($L$390=3,D417,0)</f>
        <v>184.672206712014</v>
      </c>
      <c r="K417" s="15" t="n">
        <f aca="false">U416*(1+'1. Your Debts'!$C$8/12)+IF($L$390=4,D417,0)</f>
        <v>305.596251749084</v>
      </c>
      <c r="L417" s="15" t="n">
        <f aca="false">V416*(1+'1. Your Debts'!$C$9/12)+IF($L$390=5,D417,0)</f>
        <v>3284.78939913667</v>
      </c>
      <c r="M417" s="15" t="n">
        <f aca="false">MAX(0,H417-IF('1. Your Debts'!$F$5&gt;0,MIN('1. Your Debts'!$F$5,H417),MIN(MAX(H417*'1. Your Debts'!$D$5,'1. Your Debts'!$E$5),H417)))</f>
        <v>0</v>
      </c>
      <c r="N417" s="15" t="n">
        <f aca="false">MAX(0,I417-IF('1. Your Debts'!$F$6&gt;0,MIN('1. Your Debts'!$F$6,I417),MIN(MAX(I417*'1. Your Debts'!$D$6,'1. Your Debts'!$E$6),I417)))</f>
        <v>0</v>
      </c>
      <c r="O417" s="15" t="n">
        <f aca="false">MAX(0,J417-IF('1. Your Debts'!$F$7&gt;0,MIN('1. Your Debts'!$F$7,J417),MIN(MAX(J417*'1. Your Debts'!$D$7,'1. Your Debts'!$E$7),J417)))</f>
        <v>159.672206712014</v>
      </c>
      <c r="P417" s="15" t="n">
        <f aca="false">MAX(0,K417-IF('1. Your Debts'!$F$8&gt;0,MIN('1. Your Debts'!$F$8,K417),MIN(MAX(K417*'1. Your Debts'!$D$8,'1. Your Debts'!$E$8),K417)))</f>
        <v>210.596251749084</v>
      </c>
      <c r="Q417" s="15" t="n">
        <f aca="false">MAX(0,L417-IF('1. Your Debts'!$F$9&gt;0,MIN('1. Your Debts'!$F$9,L417),MIN(MAX(L417*'1. Your Debts'!$D$9,'1. Your Debts'!$E$9),L417)))</f>
        <v>3104.78939913667</v>
      </c>
      <c r="R417" s="15" t="n">
        <f aca="false">M417-MIN(M417,MAX(0,G417-SUMPRODUCT(($M$392:$Q$392&lt;M$392)*M417:Q417)))</f>
        <v>0</v>
      </c>
      <c r="S417" s="15" t="n">
        <f aca="false">N417-MIN(N417,MAX(0,G417-SUMPRODUCT(($M$392:$Q$392&lt;N$392)*M417:Q417)))</f>
        <v>0</v>
      </c>
      <c r="T417" s="15" t="n">
        <f aca="false">O417-MIN(O417,MAX(0,G417-SUMPRODUCT(($M$392:$Q$392&lt;O$392)*M417:Q417)))</f>
        <v>0</v>
      </c>
      <c r="U417" s="15" t="n">
        <f aca="false">P417-MIN(P417,MAX(0,G417-SUMPRODUCT(($M$392:$Q$392&lt;P$392)*M417:Q417)))</f>
        <v>120.268458461098</v>
      </c>
      <c r="V417" s="15" t="n">
        <f aca="false">Q417-MIN(Q417,MAX(0,G417-SUMPRODUCT(($M$392:$Q$392&lt;Q$392)*M417:Q417)))</f>
        <v>3104.78939913667</v>
      </c>
      <c r="W417" s="15" t="n">
        <f aca="false">(R416*'1. Your Debts'!$C$5+S416*'1. Your Debts'!$C$6+T416*'1. Your Debts'!$C$7+U416*'1. Your Debts'!$C$8+V416*'1. Your Debts'!$C$9)/12</f>
        <v>27.4973951095997</v>
      </c>
      <c r="X417" s="15" t="n">
        <f aca="false">Y416+W417+D417-Y417</f>
        <v>550</v>
      </c>
      <c r="Y417" s="15" t="n">
        <f aca="false">SUM(R417:V417)</f>
        <v>3225.05785759777</v>
      </c>
    </row>
    <row r="418" customFormat="false" ht="15" hidden="false" customHeight="false" outlineLevel="0" collapsed="false">
      <c r="A418" s="10" t="n">
        <v>24</v>
      </c>
      <c r="B418" s="15" t="n">
        <f aca="false">F417</f>
        <v>1000</v>
      </c>
      <c r="C418" s="15" t="n">
        <f aca="false">IF(A418=$D$390,MIN(B418,$B$390),0)</f>
        <v>0</v>
      </c>
      <c r="D418" s="15" t="n">
        <f aca="false">IF(A418=$D$390,$B$390-C418,0)</f>
        <v>0</v>
      </c>
      <c r="E418" s="15" t="n">
        <f aca="false">MIN($H$390,MAX(0,$F$390-(B418-C418)),$J$390)</f>
        <v>0</v>
      </c>
      <c r="F418" s="15" t="n">
        <f aca="false">B418-C418+E418</f>
        <v>1000</v>
      </c>
      <c r="G418" s="15" t="n">
        <f aca="false">$J$390-E418</f>
        <v>250</v>
      </c>
      <c r="H418" s="15" t="n">
        <f aca="false">R417*(1+'1. Your Debts'!$C$5/12)+IF($L$390=1,D418,0)</f>
        <v>0</v>
      </c>
      <c r="I418" s="15" t="n">
        <f aca="false">S417*(1+'1. Your Debts'!$C$6/12)+IF($L$390=2,D418,0)</f>
        <v>0</v>
      </c>
      <c r="J418" s="15" t="n">
        <f aca="false">T417*(1+'1. Your Debts'!$C$7/12)+IF($L$390=3,D418,0)</f>
        <v>0</v>
      </c>
      <c r="K418" s="15" t="n">
        <f aca="false">U417*(1+'1. Your Debts'!$C$8/12)+IF($L$390=4,D418,0)</f>
        <v>121.521254903401</v>
      </c>
      <c r="L418" s="15" t="n">
        <f aca="false">V417*(1+'1. Your Debts'!$C$9/12)+IF($L$390=5,D418,0)</f>
        <v>3125.22926268099</v>
      </c>
      <c r="M418" s="15" t="n">
        <f aca="false">MAX(0,H418-IF('1. Your Debts'!$F$5&gt;0,MIN('1. Your Debts'!$F$5,H418),MIN(MAX(H418*'1. Your Debts'!$D$5,'1. Your Debts'!$E$5),H418)))</f>
        <v>0</v>
      </c>
      <c r="N418" s="15" t="n">
        <f aca="false">MAX(0,I418-IF('1. Your Debts'!$F$6&gt;0,MIN('1. Your Debts'!$F$6,I418),MIN(MAX(I418*'1. Your Debts'!$D$6,'1. Your Debts'!$E$6),I418)))</f>
        <v>0</v>
      </c>
      <c r="O418" s="15" t="n">
        <f aca="false">MAX(0,J418-IF('1. Your Debts'!$F$7&gt;0,MIN('1. Your Debts'!$F$7,J418),MIN(MAX(J418*'1. Your Debts'!$D$7,'1. Your Debts'!$E$7),J418)))</f>
        <v>0</v>
      </c>
      <c r="P418" s="15" t="n">
        <f aca="false">MAX(0,K418-IF('1. Your Debts'!$F$8&gt;0,MIN('1. Your Debts'!$F$8,K418),MIN(MAX(K418*'1. Your Debts'!$D$8,'1. Your Debts'!$E$8),K418)))</f>
        <v>26.521254903401</v>
      </c>
      <c r="Q418" s="15" t="n">
        <f aca="false">MAX(0,L418-IF('1. Your Debts'!$F$9&gt;0,MIN('1. Your Debts'!$F$9,L418),MIN(MAX(L418*'1. Your Debts'!$D$9,'1. Your Debts'!$E$9),L418)))</f>
        <v>2945.22926268099</v>
      </c>
      <c r="R418" s="15" t="n">
        <f aca="false">M418-MIN(M418,MAX(0,G418-SUMPRODUCT(($M$392:$Q$392&lt;M$392)*M418:Q418)))</f>
        <v>0</v>
      </c>
      <c r="S418" s="15" t="n">
        <f aca="false">N418-MIN(N418,MAX(0,G418-SUMPRODUCT(($M$392:$Q$392&lt;N$392)*M418:Q418)))</f>
        <v>0</v>
      </c>
      <c r="T418" s="15" t="n">
        <f aca="false">O418-MIN(O418,MAX(0,G418-SUMPRODUCT(($M$392:$Q$392&lt;O$392)*M418:Q418)))</f>
        <v>0</v>
      </c>
      <c r="U418" s="15" t="n">
        <f aca="false">P418-MIN(P418,MAX(0,G418-SUMPRODUCT(($M$392:$Q$392&lt;P$392)*M418:Q418)))</f>
        <v>0</v>
      </c>
      <c r="V418" s="15" t="n">
        <f aca="false">Q418-MIN(Q418,MAX(0,G418-SUMPRODUCT(($M$392:$Q$392&lt;Q$392)*M418:Q418)))</f>
        <v>2721.75051758439</v>
      </c>
      <c r="W418" s="15" t="n">
        <f aca="false">(R417*'1. Your Debts'!$C$5+S417*'1. Your Debts'!$C$6+T417*'1. Your Debts'!$C$7+U417*'1. Your Debts'!$C$8+V417*'1. Your Debts'!$C$9)/12</f>
        <v>21.6926599866195</v>
      </c>
      <c r="X418" s="15" t="n">
        <f aca="false">Y417+W418+D418-Y418</f>
        <v>525</v>
      </c>
      <c r="Y418" s="15" t="n">
        <f aca="false">SUM(R418:V418)</f>
        <v>2721.75051758439</v>
      </c>
    </row>
    <row r="419" customFormat="false" ht="15" hidden="false" customHeight="false" outlineLevel="0" collapsed="false">
      <c r="A419" s="10" t="n">
        <v>25</v>
      </c>
      <c r="B419" s="15" t="n">
        <f aca="false">F418</f>
        <v>1000</v>
      </c>
      <c r="C419" s="15" t="n">
        <f aca="false">IF(A419=$D$390,MIN(B419,$B$390),0)</f>
        <v>0</v>
      </c>
      <c r="D419" s="15" t="n">
        <f aca="false">IF(A419=$D$390,$B$390-C419,0)</f>
        <v>0</v>
      </c>
      <c r="E419" s="15" t="n">
        <f aca="false">MIN($H$390,MAX(0,$F$390-(B419-C419)),$J$390)</f>
        <v>0</v>
      </c>
      <c r="F419" s="15" t="n">
        <f aca="false">B419-C419+E419</f>
        <v>1000</v>
      </c>
      <c r="G419" s="15" t="n">
        <f aca="false">$J$390-E419</f>
        <v>250</v>
      </c>
      <c r="H419" s="15" t="n">
        <f aca="false">R418*(1+'1. Your Debts'!$C$5/12)+IF($L$390=1,D419,0)</f>
        <v>0</v>
      </c>
      <c r="I419" s="15" t="n">
        <f aca="false">S418*(1+'1. Your Debts'!$C$6/12)+IF($L$390=2,D419,0)</f>
        <v>0</v>
      </c>
      <c r="J419" s="15" t="n">
        <f aca="false">T418*(1+'1. Your Debts'!$C$7/12)+IF($L$390=3,D419,0)</f>
        <v>0</v>
      </c>
      <c r="K419" s="15" t="n">
        <f aca="false">U418*(1+'1. Your Debts'!$C$8/12)+IF($L$390=4,D419,0)</f>
        <v>0</v>
      </c>
      <c r="L419" s="15" t="n">
        <f aca="false">V418*(1+'1. Your Debts'!$C$9/12)+IF($L$390=5,D419,0)</f>
        <v>2739.66870849182</v>
      </c>
      <c r="M419" s="15" t="n">
        <f aca="false">MAX(0,H419-IF('1. Your Debts'!$F$5&gt;0,MIN('1. Your Debts'!$F$5,H419),MIN(MAX(H419*'1. Your Debts'!$D$5,'1. Your Debts'!$E$5),H419)))</f>
        <v>0</v>
      </c>
      <c r="N419" s="15" t="n">
        <f aca="false">MAX(0,I419-IF('1. Your Debts'!$F$6&gt;0,MIN('1. Your Debts'!$F$6,I419),MIN(MAX(I419*'1. Your Debts'!$D$6,'1. Your Debts'!$E$6),I419)))</f>
        <v>0</v>
      </c>
      <c r="O419" s="15" t="n">
        <f aca="false">MAX(0,J419-IF('1. Your Debts'!$F$7&gt;0,MIN('1. Your Debts'!$F$7,J419),MIN(MAX(J419*'1. Your Debts'!$D$7,'1. Your Debts'!$E$7),J419)))</f>
        <v>0</v>
      </c>
      <c r="P419" s="15" t="n">
        <f aca="false">MAX(0,K419-IF('1. Your Debts'!$F$8&gt;0,MIN('1. Your Debts'!$F$8,K419),MIN(MAX(K419*'1. Your Debts'!$D$8,'1. Your Debts'!$E$8),K419)))</f>
        <v>0</v>
      </c>
      <c r="Q419" s="15" t="n">
        <f aca="false">MAX(0,L419-IF('1. Your Debts'!$F$9&gt;0,MIN('1. Your Debts'!$F$9,L419),MIN(MAX(L419*'1. Your Debts'!$D$9,'1. Your Debts'!$E$9),L419)))</f>
        <v>2559.66870849182</v>
      </c>
      <c r="R419" s="15" t="n">
        <f aca="false">M419-MIN(M419,MAX(0,G419-SUMPRODUCT(($M$392:$Q$392&lt;M$392)*M419:Q419)))</f>
        <v>0</v>
      </c>
      <c r="S419" s="15" t="n">
        <f aca="false">N419-MIN(N419,MAX(0,G419-SUMPRODUCT(($M$392:$Q$392&lt;N$392)*M419:Q419)))</f>
        <v>0</v>
      </c>
      <c r="T419" s="15" t="n">
        <f aca="false">O419-MIN(O419,MAX(0,G419-SUMPRODUCT(($M$392:$Q$392&lt;O$392)*M419:Q419)))</f>
        <v>0</v>
      </c>
      <c r="U419" s="15" t="n">
        <f aca="false">P419-MIN(P419,MAX(0,G419-SUMPRODUCT(($M$392:$Q$392&lt;P$392)*M419:Q419)))</f>
        <v>0</v>
      </c>
      <c r="V419" s="15" t="n">
        <f aca="false">Q419-MIN(Q419,MAX(0,G419-SUMPRODUCT(($M$392:$Q$392&lt;Q$392)*M419:Q419)))</f>
        <v>2309.66870849182</v>
      </c>
      <c r="W419" s="15" t="n">
        <f aca="false">(R418*'1. Your Debts'!$C$5+S418*'1. Your Debts'!$C$6+T418*'1. Your Debts'!$C$7+U418*'1. Your Debts'!$C$8+V418*'1. Your Debts'!$C$9)/12</f>
        <v>17.9181909074306</v>
      </c>
      <c r="X419" s="15" t="n">
        <f aca="false">Y418+W419+D419-Y419</f>
        <v>430</v>
      </c>
      <c r="Y419" s="15" t="n">
        <f aca="false">SUM(R419:V419)</f>
        <v>2309.66870849182</v>
      </c>
    </row>
    <row r="420" customFormat="false" ht="15" hidden="false" customHeight="false" outlineLevel="0" collapsed="false">
      <c r="A420" s="10" t="n">
        <v>26</v>
      </c>
      <c r="B420" s="15" t="n">
        <f aca="false">F419</f>
        <v>1000</v>
      </c>
      <c r="C420" s="15" t="n">
        <f aca="false">IF(A420=$D$390,MIN(B420,$B$390),0)</f>
        <v>0</v>
      </c>
      <c r="D420" s="15" t="n">
        <f aca="false">IF(A420=$D$390,$B$390-C420,0)</f>
        <v>0</v>
      </c>
      <c r="E420" s="15" t="n">
        <f aca="false">MIN($H$390,MAX(0,$F$390-(B420-C420)),$J$390)</f>
        <v>0</v>
      </c>
      <c r="F420" s="15" t="n">
        <f aca="false">B420-C420+E420</f>
        <v>1000</v>
      </c>
      <c r="G420" s="15" t="n">
        <f aca="false">$J$390-E420</f>
        <v>250</v>
      </c>
      <c r="H420" s="15" t="n">
        <f aca="false">R419*(1+'1. Your Debts'!$C$5/12)+IF($L$390=1,D420,0)</f>
        <v>0</v>
      </c>
      <c r="I420" s="15" t="n">
        <f aca="false">S419*(1+'1. Your Debts'!$C$6/12)+IF($L$390=2,D420,0)</f>
        <v>0</v>
      </c>
      <c r="J420" s="15" t="n">
        <f aca="false">T419*(1+'1. Your Debts'!$C$7/12)+IF($L$390=3,D420,0)</f>
        <v>0</v>
      </c>
      <c r="K420" s="15" t="n">
        <f aca="false">U419*(1+'1. Your Debts'!$C$8/12)+IF($L$390=4,D420,0)</f>
        <v>0</v>
      </c>
      <c r="L420" s="15" t="n">
        <f aca="false">V419*(1+'1. Your Debts'!$C$9/12)+IF($L$390=5,D420,0)</f>
        <v>2324.87402748939</v>
      </c>
      <c r="M420" s="15" t="n">
        <f aca="false">MAX(0,H420-IF('1. Your Debts'!$F$5&gt;0,MIN('1. Your Debts'!$F$5,H420),MIN(MAX(H420*'1. Your Debts'!$D$5,'1. Your Debts'!$E$5),H420)))</f>
        <v>0</v>
      </c>
      <c r="N420" s="15" t="n">
        <f aca="false">MAX(0,I420-IF('1. Your Debts'!$F$6&gt;0,MIN('1. Your Debts'!$F$6,I420),MIN(MAX(I420*'1. Your Debts'!$D$6,'1. Your Debts'!$E$6),I420)))</f>
        <v>0</v>
      </c>
      <c r="O420" s="15" t="n">
        <f aca="false">MAX(0,J420-IF('1. Your Debts'!$F$7&gt;0,MIN('1. Your Debts'!$F$7,J420),MIN(MAX(J420*'1. Your Debts'!$D$7,'1. Your Debts'!$E$7),J420)))</f>
        <v>0</v>
      </c>
      <c r="P420" s="15" t="n">
        <f aca="false">MAX(0,K420-IF('1. Your Debts'!$F$8&gt;0,MIN('1. Your Debts'!$F$8,K420),MIN(MAX(K420*'1. Your Debts'!$D$8,'1. Your Debts'!$E$8),K420)))</f>
        <v>0</v>
      </c>
      <c r="Q420" s="15" t="n">
        <f aca="false">MAX(0,L420-IF('1. Your Debts'!$F$9&gt;0,MIN('1. Your Debts'!$F$9,L420),MIN(MAX(L420*'1. Your Debts'!$D$9,'1. Your Debts'!$E$9),L420)))</f>
        <v>2144.87402748939</v>
      </c>
      <c r="R420" s="15" t="n">
        <f aca="false">M420-MIN(M420,MAX(0,G420-SUMPRODUCT(($M$392:$Q$392&lt;M$392)*M420:Q420)))</f>
        <v>0</v>
      </c>
      <c r="S420" s="15" t="n">
        <f aca="false">N420-MIN(N420,MAX(0,G420-SUMPRODUCT(($M$392:$Q$392&lt;N$392)*M420:Q420)))</f>
        <v>0</v>
      </c>
      <c r="T420" s="15" t="n">
        <f aca="false">O420-MIN(O420,MAX(0,G420-SUMPRODUCT(($M$392:$Q$392&lt;O$392)*M420:Q420)))</f>
        <v>0</v>
      </c>
      <c r="U420" s="15" t="n">
        <f aca="false">P420-MIN(P420,MAX(0,G420-SUMPRODUCT(($M$392:$Q$392&lt;P$392)*M420:Q420)))</f>
        <v>0</v>
      </c>
      <c r="V420" s="15" t="n">
        <f aca="false">Q420-MIN(Q420,MAX(0,G420-SUMPRODUCT(($M$392:$Q$392&lt;Q$392)*M420:Q420)))</f>
        <v>1894.87402748939</v>
      </c>
      <c r="W420" s="15" t="n">
        <f aca="false">(R419*'1. Your Debts'!$C$5+S419*'1. Your Debts'!$C$6+T419*'1. Your Debts'!$C$7+U419*'1. Your Debts'!$C$8+V419*'1. Your Debts'!$C$9)/12</f>
        <v>15.2053189975712</v>
      </c>
      <c r="X420" s="15" t="n">
        <f aca="false">Y419+W420+D420-Y420</f>
        <v>430</v>
      </c>
      <c r="Y420" s="15" t="n">
        <f aca="false">SUM(R420:V420)</f>
        <v>1894.87402748939</v>
      </c>
    </row>
    <row r="421" customFormat="false" ht="15" hidden="false" customHeight="false" outlineLevel="0" collapsed="false">
      <c r="A421" s="10" t="n">
        <v>27</v>
      </c>
      <c r="B421" s="15" t="n">
        <f aca="false">F420</f>
        <v>1000</v>
      </c>
      <c r="C421" s="15" t="n">
        <f aca="false">IF(A421=$D$390,MIN(B421,$B$390),0)</f>
        <v>0</v>
      </c>
      <c r="D421" s="15" t="n">
        <f aca="false">IF(A421=$D$390,$B$390-C421,0)</f>
        <v>0</v>
      </c>
      <c r="E421" s="15" t="n">
        <f aca="false">MIN($H$390,MAX(0,$F$390-(B421-C421)),$J$390)</f>
        <v>0</v>
      </c>
      <c r="F421" s="15" t="n">
        <f aca="false">B421-C421+E421</f>
        <v>1000</v>
      </c>
      <c r="G421" s="15" t="n">
        <f aca="false">$J$390-E421</f>
        <v>250</v>
      </c>
      <c r="H421" s="15" t="n">
        <f aca="false">R420*(1+'1. Your Debts'!$C$5/12)+IF($L$390=1,D421,0)</f>
        <v>0</v>
      </c>
      <c r="I421" s="15" t="n">
        <f aca="false">S420*(1+'1. Your Debts'!$C$6/12)+IF($L$390=2,D421,0)</f>
        <v>0</v>
      </c>
      <c r="J421" s="15" t="n">
        <f aca="false">T420*(1+'1. Your Debts'!$C$7/12)+IF($L$390=3,D421,0)</f>
        <v>0</v>
      </c>
      <c r="K421" s="15" t="n">
        <f aca="false">U420*(1+'1. Your Debts'!$C$8/12)+IF($L$390=4,D421,0)</f>
        <v>0</v>
      </c>
      <c r="L421" s="15" t="n">
        <f aca="false">V420*(1+'1. Your Debts'!$C$9/12)+IF($L$390=5,D421,0)</f>
        <v>1907.34861483703</v>
      </c>
      <c r="M421" s="15" t="n">
        <f aca="false">MAX(0,H421-IF('1. Your Debts'!$F$5&gt;0,MIN('1. Your Debts'!$F$5,H421),MIN(MAX(H421*'1. Your Debts'!$D$5,'1. Your Debts'!$E$5),H421)))</f>
        <v>0</v>
      </c>
      <c r="N421" s="15" t="n">
        <f aca="false">MAX(0,I421-IF('1. Your Debts'!$F$6&gt;0,MIN('1. Your Debts'!$F$6,I421),MIN(MAX(I421*'1. Your Debts'!$D$6,'1. Your Debts'!$E$6),I421)))</f>
        <v>0</v>
      </c>
      <c r="O421" s="15" t="n">
        <f aca="false">MAX(0,J421-IF('1. Your Debts'!$F$7&gt;0,MIN('1. Your Debts'!$F$7,J421),MIN(MAX(J421*'1. Your Debts'!$D$7,'1. Your Debts'!$E$7),J421)))</f>
        <v>0</v>
      </c>
      <c r="P421" s="15" t="n">
        <f aca="false">MAX(0,K421-IF('1. Your Debts'!$F$8&gt;0,MIN('1. Your Debts'!$F$8,K421),MIN(MAX(K421*'1. Your Debts'!$D$8,'1. Your Debts'!$E$8),K421)))</f>
        <v>0</v>
      </c>
      <c r="Q421" s="15" t="n">
        <f aca="false">MAX(0,L421-IF('1. Your Debts'!$F$9&gt;0,MIN('1. Your Debts'!$F$9,L421),MIN(MAX(L421*'1. Your Debts'!$D$9,'1. Your Debts'!$E$9),L421)))</f>
        <v>1727.34861483703</v>
      </c>
      <c r="R421" s="15" t="n">
        <f aca="false">M421-MIN(M421,MAX(0,G421-SUMPRODUCT(($M$392:$Q$392&lt;M$392)*M421:Q421)))</f>
        <v>0</v>
      </c>
      <c r="S421" s="15" t="n">
        <f aca="false">N421-MIN(N421,MAX(0,G421-SUMPRODUCT(($M$392:$Q$392&lt;N$392)*M421:Q421)))</f>
        <v>0</v>
      </c>
      <c r="T421" s="15" t="n">
        <f aca="false">O421-MIN(O421,MAX(0,G421-SUMPRODUCT(($M$392:$Q$392&lt;O$392)*M421:Q421)))</f>
        <v>0</v>
      </c>
      <c r="U421" s="15" t="n">
        <f aca="false">P421-MIN(P421,MAX(0,G421-SUMPRODUCT(($M$392:$Q$392&lt;P$392)*M421:Q421)))</f>
        <v>0</v>
      </c>
      <c r="V421" s="15" t="n">
        <f aca="false">Q421-MIN(Q421,MAX(0,G421-SUMPRODUCT(($M$392:$Q$392&lt;Q$392)*M421:Q421)))</f>
        <v>1477.34861483703</v>
      </c>
      <c r="W421" s="15" t="n">
        <f aca="false">(R420*'1. Your Debts'!$C$5+S420*'1. Your Debts'!$C$6+T420*'1. Your Debts'!$C$7+U420*'1. Your Debts'!$C$8+V420*'1. Your Debts'!$C$9)/12</f>
        <v>12.4745873476385</v>
      </c>
      <c r="X421" s="15" t="n">
        <f aca="false">Y420+W421+D421-Y421</f>
        <v>430</v>
      </c>
      <c r="Y421" s="15" t="n">
        <f aca="false">SUM(R421:V421)</f>
        <v>1477.34861483703</v>
      </c>
    </row>
    <row r="422" customFormat="false" ht="15" hidden="false" customHeight="false" outlineLevel="0" collapsed="false">
      <c r="A422" s="10" t="n">
        <v>28</v>
      </c>
      <c r="B422" s="15" t="n">
        <f aca="false">F421</f>
        <v>1000</v>
      </c>
      <c r="C422" s="15" t="n">
        <f aca="false">IF(A422=$D$390,MIN(B422,$B$390),0)</f>
        <v>0</v>
      </c>
      <c r="D422" s="15" t="n">
        <f aca="false">IF(A422=$D$390,$B$390-C422,0)</f>
        <v>0</v>
      </c>
      <c r="E422" s="15" t="n">
        <f aca="false">MIN($H$390,MAX(0,$F$390-(B422-C422)),$J$390)</f>
        <v>0</v>
      </c>
      <c r="F422" s="15" t="n">
        <f aca="false">B422-C422+E422</f>
        <v>1000</v>
      </c>
      <c r="G422" s="15" t="n">
        <f aca="false">$J$390-E422</f>
        <v>250</v>
      </c>
      <c r="H422" s="15" t="n">
        <f aca="false">R421*(1+'1. Your Debts'!$C$5/12)+IF($L$390=1,D422,0)</f>
        <v>0</v>
      </c>
      <c r="I422" s="15" t="n">
        <f aca="false">S421*(1+'1. Your Debts'!$C$6/12)+IF($L$390=2,D422,0)</f>
        <v>0</v>
      </c>
      <c r="J422" s="15" t="n">
        <f aca="false">T421*(1+'1. Your Debts'!$C$7/12)+IF($L$390=3,D422,0)</f>
        <v>0</v>
      </c>
      <c r="K422" s="15" t="n">
        <f aca="false">U421*(1+'1. Your Debts'!$C$8/12)+IF($L$390=4,D422,0)</f>
        <v>0</v>
      </c>
      <c r="L422" s="15" t="n">
        <f aca="false">V421*(1+'1. Your Debts'!$C$9/12)+IF($L$390=5,D422,0)</f>
        <v>1487.07449321804</v>
      </c>
      <c r="M422" s="15" t="n">
        <f aca="false">MAX(0,H422-IF('1. Your Debts'!$F$5&gt;0,MIN('1. Your Debts'!$F$5,H422),MIN(MAX(H422*'1. Your Debts'!$D$5,'1. Your Debts'!$E$5),H422)))</f>
        <v>0</v>
      </c>
      <c r="N422" s="15" t="n">
        <f aca="false">MAX(0,I422-IF('1. Your Debts'!$F$6&gt;0,MIN('1. Your Debts'!$F$6,I422),MIN(MAX(I422*'1. Your Debts'!$D$6,'1. Your Debts'!$E$6),I422)))</f>
        <v>0</v>
      </c>
      <c r="O422" s="15" t="n">
        <f aca="false">MAX(0,J422-IF('1. Your Debts'!$F$7&gt;0,MIN('1. Your Debts'!$F$7,J422),MIN(MAX(J422*'1. Your Debts'!$D$7,'1. Your Debts'!$E$7),J422)))</f>
        <v>0</v>
      </c>
      <c r="P422" s="15" t="n">
        <f aca="false">MAX(0,K422-IF('1. Your Debts'!$F$8&gt;0,MIN('1. Your Debts'!$F$8,K422),MIN(MAX(K422*'1. Your Debts'!$D$8,'1. Your Debts'!$E$8),K422)))</f>
        <v>0</v>
      </c>
      <c r="Q422" s="15" t="n">
        <f aca="false">MAX(0,L422-IF('1. Your Debts'!$F$9&gt;0,MIN('1. Your Debts'!$F$9,L422),MIN(MAX(L422*'1. Your Debts'!$D$9,'1. Your Debts'!$E$9),L422)))</f>
        <v>1307.07449321804</v>
      </c>
      <c r="R422" s="15" t="n">
        <f aca="false">M422-MIN(M422,MAX(0,G422-SUMPRODUCT(($M$392:$Q$392&lt;M$392)*M422:Q422)))</f>
        <v>0</v>
      </c>
      <c r="S422" s="15" t="n">
        <f aca="false">N422-MIN(N422,MAX(0,G422-SUMPRODUCT(($M$392:$Q$392&lt;N$392)*M422:Q422)))</f>
        <v>0</v>
      </c>
      <c r="T422" s="15" t="n">
        <f aca="false">O422-MIN(O422,MAX(0,G422-SUMPRODUCT(($M$392:$Q$392&lt;O$392)*M422:Q422)))</f>
        <v>0</v>
      </c>
      <c r="U422" s="15" t="n">
        <f aca="false">P422-MIN(P422,MAX(0,G422-SUMPRODUCT(($M$392:$Q$392&lt;P$392)*M422:Q422)))</f>
        <v>0</v>
      </c>
      <c r="V422" s="15" t="n">
        <f aca="false">Q422-MIN(Q422,MAX(0,G422-SUMPRODUCT(($M$392:$Q$392&lt;Q$392)*M422:Q422)))</f>
        <v>1057.07449321804</v>
      </c>
      <c r="W422" s="15" t="n">
        <f aca="false">(R421*'1. Your Debts'!$C$5+S421*'1. Your Debts'!$C$6+T421*'1. Your Debts'!$C$7+U421*'1. Your Debts'!$C$8+V421*'1. Your Debts'!$C$9)/12</f>
        <v>9.72587838101046</v>
      </c>
      <c r="X422" s="15" t="n">
        <f aca="false">Y421+W422+D422-Y422</f>
        <v>430</v>
      </c>
      <c r="Y422" s="15" t="n">
        <f aca="false">SUM(R422:V422)</f>
        <v>1057.07449321804</v>
      </c>
    </row>
    <row r="423" customFormat="false" ht="15" hidden="false" customHeight="false" outlineLevel="0" collapsed="false">
      <c r="A423" s="10" t="n">
        <v>29</v>
      </c>
      <c r="B423" s="15" t="n">
        <f aca="false">F422</f>
        <v>1000</v>
      </c>
      <c r="C423" s="15" t="n">
        <f aca="false">IF(A423=$D$390,MIN(B423,$B$390),0)</f>
        <v>0</v>
      </c>
      <c r="D423" s="15" t="n">
        <f aca="false">IF(A423=$D$390,$B$390-C423,0)</f>
        <v>0</v>
      </c>
      <c r="E423" s="15" t="n">
        <f aca="false">MIN($H$390,MAX(0,$F$390-(B423-C423)),$J$390)</f>
        <v>0</v>
      </c>
      <c r="F423" s="15" t="n">
        <f aca="false">B423-C423+E423</f>
        <v>1000</v>
      </c>
      <c r="G423" s="15" t="n">
        <f aca="false">$J$390-E423</f>
        <v>250</v>
      </c>
      <c r="H423" s="15" t="n">
        <f aca="false">R422*(1+'1. Your Debts'!$C$5/12)+IF($L$390=1,D423,0)</f>
        <v>0</v>
      </c>
      <c r="I423" s="15" t="n">
        <f aca="false">S422*(1+'1. Your Debts'!$C$6/12)+IF($L$390=2,D423,0)</f>
        <v>0</v>
      </c>
      <c r="J423" s="15" t="n">
        <f aca="false">T422*(1+'1. Your Debts'!$C$7/12)+IF($L$390=3,D423,0)</f>
        <v>0</v>
      </c>
      <c r="K423" s="15" t="n">
        <f aca="false">U422*(1+'1. Your Debts'!$C$8/12)+IF($L$390=4,D423,0)</f>
        <v>0</v>
      </c>
      <c r="L423" s="15" t="n">
        <f aca="false">V422*(1+'1. Your Debts'!$C$9/12)+IF($L$390=5,D423,0)</f>
        <v>1064.03356696506</v>
      </c>
      <c r="M423" s="15" t="n">
        <f aca="false">MAX(0,H423-IF('1. Your Debts'!$F$5&gt;0,MIN('1. Your Debts'!$F$5,H423),MIN(MAX(H423*'1. Your Debts'!$D$5,'1. Your Debts'!$E$5),H423)))</f>
        <v>0</v>
      </c>
      <c r="N423" s="15" t="n">
        <f aca="false">MAX(0,I423-IF('1. Your Debts'!$F$6&gt;0,MIN('1. Your Debts'!$F$6,I423),MIN(MAX(I423*'1. Your Debts'!$D$6,'1. Your Debts'!$E$6),I423)))</f>
        <v>0</v>
      </c>
      <c r="O423" s="15" t="n">
        <f aca="false">MAX(0,J423-IF('1. Your Debts'!$F$7&gt;0,MIN('1. Your Debts'!$F$7,J423),MIN(MAX(J423*'1. Your Debts'!$D$7,'1. Your Debts'!$E$7),J423)))</f>
        <v>0</v>
      </c>
      <c r="P423" s="15" t="n">
        <f aca="false">MAX(0,K423-IF('1. Your Debts'!$F$8&gt;0,MIN('1. Your Debts'!$F$8,K423),MIN(MAX(K423*'1. Your Debts'!$D$8,'1. Your Debts'!$E$8),K423)))</f>
        <v>0</v>
      </c>
      <c r="Q423" s="15" t="n">
        <f aca="false">MAX(0,L423-IF('1. Your Debts'!$F$9&gt;0,MIN('1. Your Debts'!$F$9,L423),MIN(MAX(L423*'1. Your Debts'!$D$9,'1. Your Debts'!$E$9),L423)))</f>
        <v>884.033566965062</v>
      </c>
      <c r="R423" s="15" t="n">
        <f aca="false">M423-MIN(M423,MAX(0,G423-SUMPRODUCT(($M$392:$Q$392&lt;M$392)*M423:Q423)))</f>
        <v>0</v>
      </c>
      <c r="S423" s="15" t="n">
        <f aca="false">N423-MIN(N423,MAX(0,G423-SUMPRODUCT(($M$392:$Q$392&lt;N$392)*M423:Q423)))</f>
        <v>0</v>
      </c>
      <c r="T423" s="15" t="n">
        <f aca="false">O423-MIN(O423,MAX(0,G423-SUMPRODUCT(($M$392:$Q$392&lt;O$392)*M423:Q423)))</f>
        <v>0</v>
      </c>
      <c r="U423" s="15" t="n">
        <f aca="false">P423-MIN(P423,MAX(0,G423-SUMPRODUCT(($M$392:$Q$392&lt;P$392)*M423:Q423)))</f>
        <v>0</v>
      </c>
      <c r="V423" s="15" t="n">
        <f aca="false">Q423-MIN(Q423,MAX(0,G423-SUMPRODUCT(($M$392:$Q$392&lt;Q$392)*M423:Q423)))</f>
        <v>634.033566965062</v>
      </c>
      <c r="W423" s="15" t="n">
        <f aca="false">(R422*'1. Your Debts'!$C$5+S422*'1. Your Debts'!$C$6+T422*'1. Your Debts'!$C$7+U422*'1. Your Debts'!$C$8+V422*'1. Your Debts'!$C$9)/12</f>
        <v>6.95907374701878</v>
      </c>
      <c r="X423" s="15" t="n">
        <f aca="false">Y422+W423+D423-Y423</f>
        <v>430</v>
      </c>
      <c r="Y423" s="15" t="n">
        <f aca="false">SUM(R423:V423)</f>
        <v>634.033566965062</v>
      </c>
    </row>
    <row r="424" customFormat="false" ht="15" hidden="false" customHeight="false" outlineLevel="0" collapsed="false">
      <c r="A424" s="10" t="n">
        <v>30</v>
      </c>
      <c r="B424" s="15" t="n">
        <f aca="false">F423</f>
        <v>1000</v>
      </c>
      <c r="C424" s="15" t="n">
        <f aca="false">IF(A424=$D$390,MIN(B424,$B$390),0)</f>
        <v>0</v>
      </c>
      <c r="D424" s="15" t="n">
        <f aca="false">IF(A424=$D$390,$B$390-C424,0)</f>
        <v>0</v>
      </c>
      <c r="E424" s="15" t="n">
        <f aca="false">MIN($H$390,MAX(0,$F$390-(B424-C424)),$J$390)</f>
        <v>0</v>
      </c>
      <c r="F424" s="15" t="n">
        <f aca="false">B424-C424+E424</f>
        <v>1000</v>
      </c>
      <c r="G424" s="15" t="n">
        <f aca="false">$J$390-E424</f>
        <v>250</v>
      </c>
      <c r="H424" s="15" t="n">
        <f aca="false">R423*(1+'1. Your Debts'!$C$5/12)+IF($L$390=1,D424,0)</f>
        <v>0</v>
      </c>
      <c r="I424" s="15" t="n">
        <f aca="false">S423*(1+'1. Your Debts'!$C$6/12)+IF($L$390=2,D424,0)</f>
        <v>0</v>
      </c>
      <c r="J424" s="15" t="n">
        <f aca="false">T423*(1+'1. Your Debts'!$C$7/12)+IF($L$390=3,D424,0)</f>
        <v>0</v>
      </c>
      <c r="K424" s="15" t="n">
        <f aca="false">U423*(1+'1. Your Debts'!$C$8/12)+IF($L$390=4,D424,0)</f>
        <v>0</v>
      </c>
      <c r="L424" s="15" t="n">
        <f aca="false">V423*(1+'1. Your Debts'!$C$9/12)+IF($L$390=5,D424,0)</f>
        <v>638.207621280915</v>
      </c>
      <c r="M424" s="15" t="n">
        <f aca="false">MAX(0,H424-IF('1. Your Debts'!$F$5&gt;0,MIN('1. Your Debts'!$F$5,H424),MIN(MAX(H424*'1. Your Debts'!$D$5,'1. Your Debts'!$E$5),H424)))</f>
        <v>0</v>
      </c>
      <c r="N424" s="15" t="n">
        <f aca="false">MAX(0,I424-IF('1. Your Debts'!$F$6&gt;0,MIN('1. Your Debts'!$F$6,I424),MIN(MAX(I424*'1. Your Debts'!$D$6,'1. Your Debts'!$E$6),I424)))</f>
        <v>0</v>
      </c>
      <c r="O424" s="15" t="n">
        <f aca="false">MAX(0,J424-IF('1. Your Debts'!$F$7&gt;0,MIN('1. Your Debts'!$F$7,J424),MIN(MAX(J424*'1. Your Debts'!$D$7,'1. Your Debts'!$E$7),J424)))</f>
        <v>0</v>
      </c>
      <c r="P424" s="15" t="n">
        <f aca="false">MAX(0,K424-IF('1. Your Debts'!$F$8&gt;0,MIN('1. Your Debts'!$F$8,K424),MIN(MAX(K424*'1. Your Debts'!$D$8,'1. Your Debts'!$E$8),K424)))</f>
        <v>0</v>
      </c>
      <c r="Q424" s="15" t="n">
        <f aca="false">MAX(0,L424-IF('1. Your Debts'!$F$9&gt;0,MIN('1. Your Debts'!$F$9,L424),MIN(MAX(L424*'1. Your Debts'!$D$9,'1. Your Debts'!$E$9),L424)))</f>
        <v>458.207621280915</v>
      </c>
      <c r="R424" s="15" t="n">
        <f aca="false">M424-MIN(M424,MAX(0,G424-SUMPRODUCT(($M$392:$Q$392&lt;M$392)*M424:Q424)))</f>
        <v>0</v>
      </c>
      <c r="S424" s="15" t="n">
        <f aca="false">N424-MIN(N424,MAX(0,G424-SUMPRODUCT(($M$392:$Q$392&lt;N$392)*M424:Q424)))</f>
        <v>0</v>
      </c>
      <c r="T424" s="15" t="n">
        <f aca="false">O424-MIN(O424,MAX(0,G424-SUMPRODUCT(($M$392:$Q$392&lt;O$392)*M424:Q424)))</f>
        <v>0</v>
      </c>
      <c r="U424" s="15" t="n">
        <f aca="false">P424-MIN(P424,MAX(0,G424-SUMPRODUCT(($M$392:$Q$392&lt;P$392)*M424:Q424)))</f>
        <v>0</v>
      </c>
      <c r="V424" s="15" t="n">
        <f aca="false">Q424-MIN(Q424,MAX(0,G424-SUMPRODUCT(($M$392:$Q$392&lt;Q$392)*M424:Q424)))</f>
        <v>208.207621280915</v>
      </c>
      <c r="W424" s="15" t="n">
        <f aca="false">(R423*'1. Your Debts'!$C$5+S423*'1. Your Debts'!$C$6+T423*'1. Your Debts'!$C$7+U423*'1. Your Debts'!$C$8+V423*'1. Your Debts'!$C$9)/12</f>
        <v>4.17405431585332</v>
      </c>
      <c r="X424" s="15" t="n">
        <f aca="false">Y423+W424+D424-Y424</f>
        <v>430</v>
      </c>
      <c r="Y424" s="15" t="n">
        <f aca="false">SUM(R424:V424)</f>
        <v>208.207621280915</v>
      </c>
    </row>
    <row r="425" customFormat="false" ht="15" hidden="false" customHeight="false" outlineLevel="0" collapsed="false">
      <c r="A425" s="10" t="n">
        <v>31</v>
      </c>
      <c r="B425" s="15" t="n">
        <f aca="false">F424</f>
        <v>1000</v>
      </c>
      <c r="C425" s="15" t="n">
        <f aca="false">IF(A425=$D$390,MIN(B425,$B$390),0)</f>
        <v>0</v>
      </c>
      <c r="D425" s="15" t="n">
        <f aca="false">IF(A425=$D$390,$B$390-C425,0)</f>
        <v>0</v>
      </c>
      <c r="E425" s="15" t="n">
        <f aca="false">MIN($H$390,MAX(0,$F$390-(B425-C425)),$J$390)</f>
        <v>0</v>
      </c>
      <c r="F425" s="15" t="n">
        <f aca="false">B425-C425+E425</f>
        <v>1000</v>
      </c>
      <c r="G425" s="15" t="n">
        <f aca="false">$J$390-E425</f>
        <v>250</v>
      </c>
      <c r="H425" s="15" t="n">
        <f aca="false">R424*(1+'1. Your Debts'!$C$5/12)+IF($L$390=1,D425,0)</f>
        <v>0</v>
      </c>
      <c r="I425" s="15" t="n">
        <f aca="false">S424*(1+'1. Your Debts'!$C$6/12)+IF($L$390=2,D425,0)</f>
        <v>0</v>
      </c>
      <c r="J425" s="15" t="n">
        <f aca="false">T424*(1+'1. Your Debts'!$C$7/12)+IF($L$390=3,D425,0)</f>
        <v>0</v>
      </c>
      <c r="K425" s="15" t="n">
        <f aca="false">U424*(1+'1. Your Debts'!$C$8/12)+IF($L$390=4,D425,0)</f>
        <v>0</v>
      </c>
      <c r="L425" s="15" t="n">
        <f aca="false">V424*(1+'1. Your Debts'!$C$9/12)+IF($L$390=5,D425,0)</f>
        <v>209.578321454348</v>
      </c>
      <c r="M425" s="15" t="n">
        <f aca="false">MAX(0,H425-IF('1. Your Debts'!$F$5&gt;0,MIN('1. Your Debts'!$F$5,H425),MIN(MAX(H425*'1. Your Debts'!$D$5,'1. Your Debts'!$E$5),H425)))</f>
        <v>0</v>
      </c>
      <c r="N425" s="15" t="n">
        <f aca="false">MAX(0,I425-IF('1. Your Debts'!$F$6&gt;0,MIN('1. Your Debts'!$F$6,I425),MIN(MAX(I425*'1. Your Debts'!$D$6,'1. Your Debts'!$E$6),I425)))</f>
        <v>0</v>
      </c>
      <c r="O425" s="15" t="n">
        <f aca="false">MAX(0,J425-IF('1. Your Debts'!$F$7&gt;0,MIN('1. Your Debts'!$F$7,J425),MIN(MAX(J425*'1. Your Debts'!$D$7,'1. Your Debts'!$E$7),J425)))</f>
        <v>0</v>
      </c>
      <c r="P425" s="15" t="n">
        <f aca="false">MAX(0,K425-IF('1. Your Debts'!$F$8&gt;0,MIN('1. Your Debts'!$F$8,K425),MIN(MAX(K425*'1. Your Debts'!$D$8,'1. Your Debts'!$E$8),K425)))</f>
        <v>0</v>
      </c>
      <c r="Q425" s="15" t="n">
        <f aca="false">MAX(0,L425-IF('1. Your Debts'!$F$9&gt;0,MIN('1. Your Debts'!$F$9,L425),MIN(MAX(L425*'1. Your Debts'!$D$9,'1. Your Debts'!$E$9),L425)))</f>
        <v>29.5783214543476</v>
      </c>
      <c r="R425" s="15" t="n">
        <f aca="false">M425-MIN(M425,MAX(0,G425-SUMPRODUCT(($M$392:$Q$392&lt;M$392)*M425:Q425)))</f>
        <v>0</v>
      </c>
      <c r="S425" s="15" t="n">
        <f aca="false">N425-MIN(N425,MAX(0,G425-SUMPRODUCT(($M$392:$Q$392&lt;N$392)*M425:Q425)))</f>
        <v>0</v>
      </c>
      <c r="T425" s="15" t="n">
        <f aca="false">O425-MIN(O425,MAX(0,G425-SUMPRODUCT(($M$392:$Q$392&lt;O$392)*M425:Q425)))</f>
        <v>0</v>
      </c>
      <c r="U425" s="15" t="n">
        <f aca="false">P425-MIN(P425,MAX(0,G425-SUMPRODUCT(($M$392:$Q$392&lt;P$392)*M425:Q425)))</f>
        <v>0</v>
      </c>
      <c r="V425" s="15" t="n">
        <f aca="false">Q425-MIN(Q425,MAX(0,G425-SUMPRODUCT(($M$392:$Q$392&lt;Q$392)*M425:Q425)))</f>
        <v>0</v>
      </c>
      <c r="W425" s="15" t="n">
        <f aca="false">(R424*'1. Your Debts'!$C$5+S424*'1. Your Debts'!$C$6+T424*'1. Your Debts'!$C$7+U424*'1. Your Debts'!$C$8+V424*'1. Your Debts'!$C$9)/12</f>
        <v>1.37070017343269</v>
      </c>
      <c r="X425" s="15" t="n">
        <f aca="false">Y424+W425+D425-Y425</f>
        <v>209.578321454348</v>
      </c>
      <c r="Y425" s="15" t="n">
        <f aca="false">SUM(R425:V425)</f>
        <v>0</v>
      </c>
    </row>
    <row r="426" customFormat="false" ht="15" hidden="false" customHeight="false" outlineLevel="0" collapsed="false">
      <c r="A426" s="10" t="n">
        <v>32</v>
      </c>
      <c r="B426" s="15" t="n">
        <f aca="false">F425</f>
        <v>1000</v>
      </c>
      <c r="C426" s="15" t="n">
        <f aca="false">IF(A426=$D$390,MIN(B426,$B$390),0)</f>
        <v>0</v>
      </c>
      <c r="D426" s="15" t="n">
        <f aca="false">IF(A426=$D$390,$B$390-C426,0)</f>
        <v>0</v>
      </c>
      <c r="E426" s="15" t="n">
        <f aca="false">MIN($H$390,MAX(0,$F$390-(B426-C426)),$J$390)</f>
        <v>0</v>
      </c>
      <c r="F426" s="15" t="n">
        <f aca="false">B426-C426+E426</f>
        <v>1000</v>
      </c>
      <c r="G426" s="15" t="n">
        <f aca="false">$J$390-E426</f>
        <v>250</v>
      </c>
      <c r="H426" s="15" t="n">
        <f aca="false">R425*(1+'1. Your Debts'!$C$5/12)+IF($L$390=1,D426,0)</f>
        <v>0</v>
      </c>
      <c r="I426" s="15" t="n">
        <f aca="false">S425*(1+'1. Your Debts'!$C$6/12)+IF($L$390=2,D426,0)</f>
        <v>0</v>
      </c>
      <c r="J426" s="15" t="n">
        <f aca="false">T425*(1+'1. Your Debts'!$C$7/12)+IF($L$390=3,D426,0)</f>
        <v>0</v>
      </c>
      <c r="K426" s="15" t="n">
        <f aca="false">U425*(1+'1. Your Debts'!$C$8/12)+IF($L$390=4,D426,0)</f>
        <v>0</v>
      </c>
      <c r="L426" s="15" t="n">
        <f aca="false">V425*(1+'1. Your Debts'!$C$9/12)+IF($L$390=5,D426,0)</f>
        <v>0</v>
      </c>
      <c r="M426" s="15" t="n">
        <f aca="false">MAX(0,H426-IF('1. Your Debts'!$F$5&gt;0,MIN('1. Your Debts'!$F$5,H426),MIN(MAX(H426*'1. Your Debts'!$D$5,'1. Your Debts'!$E$5),H426)))</f>
        <v>0</v>
      </c>
      <c r="N426" s="15" t="n">
        <f aca="false">MAX(0,I426-IF('1. Your Debts'!$F$6&gt;0,MIN('1. Your Debts'!$F$6,I426),MIN(MAX(I426*'1. Your Debts'!$D$6,'1. Your Debts'!$E$6),I426)))</f>
        <v>0</v>
      </c>
      <c r="O426" s="15" t="n">
        <f aca="false">MAX(0,J426-IF('1. Your Debts'!$F$7&gt;0,MIN('1. Your Debts'!$F$7,J426),MIN(MAX(J426*'1. Your Debts'!$D$7,'1. Your Debts'!$E$7),J426)))</f>
        <v>0</v>
      </c>
      <c r="P426" s="15" t="n">
        <f aca="false">MAX(0,K426-IF('1. Your Debts'!$F$8&gt;0,MIN('1. Your Debts'!$F$8,K426),MIN(MAX(K426*'1. Your Debts'!$D$8,'1. Your Debts'!$E$8),K426)))</f>
        <v>0</v>
      </c>
      <c r="Q426" s="15" t="n">
        <f aca="false">MAX(0,L426-IF('1. Your Debts'!$F$9&gt;0,MIN('1. Your Debts'!$F$9,L426),MIN(MAX(L426*'1. Your Debts'!$D$9,'1. Your Debts'!$E$9),L426)))</f>
        <v>0</v>
      </c>
      <c r="R426" s="15" t="n">
        <f aca="false">M426-MIN(M426,MAX(0,G426-SUMPRODUCT(($M$392:$Q$392&lt;M$392)*M426:Q426)))</f>
        <v>0</v>
      </c>
      <c r="S426" s="15" t="n">
        <f aca="false">N426-MIN(N426,MAX(0,G426-SUMPRODUCT(($M$392:$Q$392&lt;N$392)*M426:Q426)))</f>
        <v>0</v>
      </c>
      <c r="T426" s="15" t="n">
        <f aca="false">O426-MIN(O426,MAX(0,G426-SUMPRODUCT(($M$392:$Q$392&lt;O$392)*M426:Q426)))</f>
        <v>0</v>
      </c>
      <c r="U426" s="15" t="n">
        <f aca="false">P426-MIN(P426,MAX(0,G426-SUMPRODUCT(($M$392:$Q$392&lt;P$392)*M426:Q426)))</f>
        <v>0</v>
      </c>
      <c r="V426" s="15" t="n">
        <f aca="false">Q426-MIN(Q426,MAX(0,G426-SUMPRODUCT(($M$392:$Q$392&lt;Q$392)*M426:Q426)))</f>
        <v>0</v>
      </c>
      <c r="W426" s="15" t="n">
        <f aca="false">(R425*'1. Your Debts'!$C$5+S425*'1. Your Debts'!$C$6+T425*'1. Your Debts'!$C$7+U425*'1. Your Debts'!$C$8+V425*'1. Your Debts'!$C$9)/12</f>
        <v>0</v>
      </c>
      <c r="X426" s="15" t="n">
        <f aca="false">Y425+W426+D426-Y426</f>
        <v>0</v>
      </c>
      <c r="Y426" s="15" t="n">
        <f aca="false">SUM(R426:V426)</f>
        <v>0</v>
      </c>
    </row>
    <row r="427" customFormat="false" ht="15" hidden="false" customHeight="false" outlineLevel="0" collapsed="false">
      <c r="A427" s="10" t="n">
        <v>33</v>
      </c>
      <c r="B427" s="15" t="n">
        <f aca="false">F426</f>
        <v>1000</v>
      </c>
      <c r="C427" s="15" t="n">
        <f aca="false">IF(A427=$D$390,MIN(B427,$B$390),0)</f>
        <v>0</v>
      </c>
      <c r="D427" s="15" t="n">
        <f aca="false">IF(A427=$D$390,$B$390-C427,0)</f>
        <v>0</v>
      </c>
      <c r="E427" s="15" t="n">
        <f aca="false">MIN($H$390,MAX(0,$F$390-(B427-C427)),$J$390)</f>
        <v>0</v>
      </c>
      <c r="F427" s="15" t="n">
        <f aca="false">B427-C427+E427</f>
        <v>1000</v>
      </c>
      <c r="G427" s="15" t="n">
        <f aca="false">$J$390-E427</f>
        <v>250</v>
      </c>
      <c r="H427" s="15" t="n">
        <f aca="false">R426*(1+'1. Your Debts'!$C$5/12)+IF($L$390=1,D427,0)</f>
        <v>0</v>
      </c>
      <c r="I427" s="15" t="n">
        <f aca="false">S426*(1+'1. Your Debts'!$C$6/12)+IF($L$390=2,D427,0)</f>
        <v>0</v>
      </c>
      <c r="J427" s="15" t="n">
        <f aca="false">T426*(1+'1. Your Debts'!$C$7/12)+IF($L$390=3,D427,0)</f>
        <v>0</v>
      </c>
      <c r="K427" s="15" t="n">
        <f aca="false">U426*(1+'1. Your Debts'!$C$8/12)+IF($L$390=4,D427,0)</f>
        <v>0</v>
      </c>
      <c r="L427" s="15" t="n">
        <f aca="false">V426*(1+'1. Your Debts'!$C$9/12)+IF($L$390=5,D427,0)</f>
        <v>0</v>
      </c>
      <c r="M427" s="15" t="n">
        <f aca="false">MAX(0,H427-IF('1. Your Debts'!$F$5&gt;0,MIN('1. Your Debts'!$F$5,H427),MIN(MAX(H427*'1. Your Debts'!$D$5,'1. Your Debts'!$E$5),H427)))</f>
        <v>0</v>
      </c>
      <c r="N427" s="15" t="n">
        <f aca="false">MAX(0,I427-IF('1. Your Debts'!$F$6&gt;0,MIN('1. Your Debts'!$F$6,I427),MIN(MAX(I427*'1. Your Debts'!$D$6,'1. Your Debts'!$E$6),I427)))</f>
        <v>0</v>
      </c>
      <c r="O427" s="15" t="n">
        <f aca="false">MAX(0,J427-IF('1. Your Debts'!$F$7&gt;0,MIN('1. Your Debts'!$F$7,J427),MIN(MAX(J427*'1. Your Debts'!$D$7,'1. Your Debts'!$E$7),J427)))</f>
        <v>0</v>
      </c>
      <c r="P427" s="15" t="n">
        <f aca="false">MAX(0,K427-IF('1. Your Debts'!$F$8&gt;0,MIN('1. Your Debts'!$F$8,K427),MIN(MAX(K427*'1. Your Debts'!$D$8,'1. Your Debts'!$E$8),K427)))</f>
        <v>0</v>
      </c>
      <c r="Q427" s="15" t="n">
        <f aca="false">MAX(0,L427-IF('1. Your Debts'!$F$9&gt;0,MIN('1. Your Debts'!$F$9,L427),MIN(MAX(L427*'1. Your Debts'!$D$9,'1. Your Debts'!$E$9),L427)))</f>
        <v>0</v>
      </c>
      <c r="R427" s="15" t="n">
        <f aca="false">M427-MIN(M427,MAX(0,G427-SUMPRODUCT(($M$392:$Q$392&lt;M$392)*M427:Q427)))</f>
        <v>0</v>
      </c>
      <c r="S427" s="15" t="n">
        <f aca="false">N427-MIN(N427,MAX(0,G427-SUMPRODUCT(($M$392:$Q$392&lt;N$392)*M427:Q427)))</f>
        <v>0</v>
      </c>
      <c r="T427" s="15" t="n">
        <f aca="false">O427-MIN(O427,MAX(0,G427-SUMPRODUCT(($M$392:$Q$392&lt;O$392)*M427:Q427)))</f>
        <v>0</v>
      </c>
      <c r="U427" s="15" t="n">
        <f aca="false">P427-MIN(P427,MAX(0,G427-SUMPRODUCT(($M$392:$Q$392&lt;P$392)*M427:Q427)))</f>
        <v>0</v>
      </c>
      <c r="V427" s="15" t="n">
        <f aca="false">Q427-MIN(Q427,MAX(0,G427-SUMPRODUCT(($M$392:$Q$392&lt;Q$392)*M427:Q427)))</f>
        <v>0</v>
      </c>
      <c r="W427" s="15" t="n">
        <f aca="false">(R426*'1. Your Debts'!$C$5+S426*'1. Your Debts'!$C$6+T426*'1. Your Debts'!$C$7+U426*'1. Your Debts'!$C$8+V426*'1. Your Debts'!$C$9)/12</f>
        <v>0</v>
      </c>
      <c r="X427" s="15" t="n">
        <f aca="false">Y426+W427+D427-Y427</f>
        <v>0</v>
      </c>
      <c r="Y427" s="15" t="n">
        <f aca="false">SUM(R427:V427)</f>
        <v>0</v>
      </c>
    </row>
    <row r="428" customFormat="false" ht="15" hidden="false" customHeight="false" outlineLevel="0" collapsed="false">
      <c r="A428" s="10" t="n">
        <v>34</v>
      </c>
      <c r="B428" s="15" t="n">
        <f aca="false">F427</f>
        <v>1000</v>
      </c>
      <c r="C428" s="15" t="n">
        <f aca="false">IF(A428=$D$390,MIN(B428,$B$390),0)</f>
        <v>0</v>
      </c>
      <c r="D428" s="15" t="n">
        <f aca="false">IF(A428=$D$390,$B$390-C428,0)</f>
        <v>0</v>
      </c>
      <c r="E428" s="15" t="n">
        <f aca="false">MIN($H$390,MAX(0,$F$390-(B428-C428)),$J$390)</f>
        <v>0</v>
      </c>
      <c r="F428" s="15" t="n">
        <f aca="false">B428-C428+E428</f>
        <v>1000</v>
      </c>
      <c r="G428" s="15" t="n">
        <f aca="false">$J$390-E428</f>
        <v>250</v>
      </c>
      <c r="H428" s="15" t="n">
        <f aca="false">R427*(1+'1. Your Debts'!$C$5/12)+IF($L$390=1,D428,0)</f>
        <v>0</v>
      </c>
      <c r="I428" s="15" t="n">
        <f aca="false">S427*(1+'1. Your Debts'!$C$6/12)+IF($L$390=2,D428,0)</f>
        <v>0</v>
      </c>
      <c r="J428" s="15" t="n">
        <f aca="false">T427*(1+'1. Your Debts'!$C$7/12)+IF($L$390=3,D428,0)</f>
        <v>0</v>
      </c>
      <c r="K428" s="15" t="n">
        <f aca="false">U427*(1+'1. Your Debts'!$C$8/12)+IF($L$390=4,D428,0)</f>
        <v>0</v>
      </c>
      <c r="L428" s="15" t="n">
        <f aca="false">V427*(1+'1. Your Debts'!$C$9/12)+IF($L$390=5,D428,0)</f>
        <v>0</v>
      </c>
      <c r="M428" s="15" t="n">
        <f aca="false">MAX(0,H428-IF('1. Your Debts'!$F$5&gt;0,MIN('1. Your Debts'!$F$5,H428),MIN(MAX(H428*'1. Your Debts'!$D$5,'1. Your Debts'!$E$5),H428)))</f>
        <v>0</v>
      </c>
      <c r="N428" s="15" t="n">
        <f aca="false">MAX(0,I428-IF('1. Your Debts'!$F$6&gt;0,MIN('1. Your Debts'!$F$6,I428),MIN(MAX(I428*'1. Your Debts'!$D$6,'1. Your Debts'!$E$6),I428)))</f>
        <v>0</v>
      </c>
      <c r="O428" s="15" t="n">
        <f aca="false">MAX(0,J428-IF('1. Your Debts'!$F$7&gt;0,MIN('1. Your Debts'!$F$7,J428),MIN(MAX(J428*'1. Your Debts'!$D$7,'1. Your Debts'!$E$7),J428)))</f>
        <v>0</v>
      </c>
      <c r="P428" s="15" t="n">
        <f aca="false">MAX(0,K428-IF('1. Your Debts'!$F$8&gt;0,MIN('1. Your Debts'!$F$8,K428),MIN(MAX(K428*'1. Your Debts'!$D$8,'1. Your Debts'!$E$8),K428)))</f>
        <v>0</v>
      </c>
      <c r="Q428" s="15" t="n">
        <f aca="false">MAX(0,L428-IF('1. Your Debts'!$F$9&gt;0,MIN('1. Your Debts'!$F$9,L428),MIN(MAX(L428*'1. Your Debts'!$D$9,'1. Your Debts'!$E$9),L428)))</f>
        <v>0</v>
      </c>
      <c r="R428" s="15" t="n">
        <f aca="false">M428-MIN(M428,MAX(0,G428-SUMPRODUCT(($M$392:$Q$392&lt;M$392)*M428:Q428)))</f>
        <v>0</v>
      </c>
      <c r="S428" s="15" t="n">
        <f aca="false">N428-MIN(N428,MAX(0,G428-SUMPRODUCT(($M$392:$Q$392&lt;N$392)*M428:Q428)))</f>
        <v>0</v>
      </c>
      <c r="T428" s="15" t="n">
        <f aca="false">O428-MIN(O428,MAX(0,G428-SUMPRODUCT(($M$392:$Q$392&lt;O$392)*M428:Q428)))</f>
        <v>0</v>
      </c>
      <c r="U428" s="15" t="n">
        <f aca="false">P428-MIN(P428,MAX(0,G428-SUMPRODUCT(($M$392:$Q$392&lt;P$392)*M428:Q428)))</f>
        <v>0</v>
      </c>
      <c r="V428" s="15" t="n">
        <f aca="false">Q428-MIN(Q428,MAX(0,G428-SUMPRODUCT(($M$392:$Q$392&lt;Q$392)*M428:Q428)))</f>
        <v>0</v>
      </c>
      <c r="W428" s="15" t="n">
        <f aca="false">(R427*'1. Your Debts'!$C$5+S427*'1. Your Debts'!$C$6+T427*'1. Your Debts'!$C$7+U427*'1. Your Debts'!$C$8+V427*'1. Your Debts'!$C$9)/12</f>
        <v>0</v>
      </c>
      <c r="X428" s="15" t="n">
        <f aca="false">Y427+W428+D428-Y428</f>
        <v>0</v>
      </c>
      <c r="Y428" s="15" t="n">
        <f aca="false">SUM(R428:V428)</f>
        <v>0</v>
      </c>
    </row>
    <row r="429" customFormat="false" ht="15" hidden="false" customHeight="false" outlineLevel="0" collapsed="false">
      <c r="A429" s="10" t="n">
        <v>35</v>
      </c>
      <c r="B429" s="15" t="n">
        <f aca="false">F428</f>
        <v>1000</v>
      </c>
      <c r="C429" s="15" t="n">
        <f aca="false">IF(A429=$D$390,MIN(B429,$B$390),0)</f>
        <v>0</v>
      </c>
      <c r="D429" s="15" t="n">
        <f aca="false">IF(A429=$D$390,$B$390-C429,0)</f>
        <v>0</v>
      </c>
      <c r="E429" s="15" t="n">
        <f aca="false">MIN($H$390,MAX(0,$F$390-(B429-C429)),$J$390)</f>
        <v>0</v>
      </c>
      <c r="F429" s="15" t="n">
        <f aca="false">B429-C429+E429</f>
        <v>1000</v>
      </c>
      <c r="G429" s="15" t="n">
        <f aca="false">$J$390-E429</f>
        <v>250</v>
      </c>
      <c r="H429" s="15" t="n">
        <f aca="false">R428*(1+'1. Your Debts'!$C$5/12)+IF($L$390=1,D429,0)</f>
        <v>0</v>
      </c>
      <c r="I429" s="15" t="n">
        <f aca="false">S428*(1+'1. Your Debts'!$C$6/12)+IF($L$390=2,D429,0)</f>
        <v>0</v>
      </c>
      <c r="J429" s="15" t="n">
        <f aca="false">T428*(1+'1. Your Debts'!$C$7/12)+IF($L$390=3,D429,0)</f>
        <v>0</v>
      </c>
      <c r="K429" s="15" t="n">
        <f aca="false">U428*(1+'1. Your Debts'!$C$8/12)+IF($L$390=4,D429,0)</f>
        <v>0</v>
      </c>
      <c r="L429" s="15" t="n">
        <f aca="false">V428*(1+'1. Your Debts'!$C$9/12)+IF($L$390=5,D429,0)</f>
        <v>0</v>
      </c>
      <c r="M429" s="15" t="n">
        <f aca="false">MAX(0,H429-IF('1. Your Debts'!$F$5&gt;0,MIN('1. Your Debts'!$F$5,H429),MIN(MAX(H429*'1. Your Debts'!$D$5,'1. Your Debts'!$E$5),H429)))</f>
        <v>0</v>
      </c>
      <c r="N429" s="15" t="n">
        <f aca="false">MAX(0,I429-IF('1. Your Debts'!$F$6&gt;0,MIN('1. Your Debts'!$F$6,I429),MIN(MAX(I429*'1. Your Debts'!$D$6,'1. Your Debts'!$E$6),I429)))</f>
        <v>0</v>
      </c>
      <c r="O429" s="15" t="n">
        <f aca="false">MAX(0,J429-IF('1. Your Debts'!$F$7&gt;0,MIN('1. Your Debts'!$F$7,J429),MIN(MAX(J429*'1. Your Debts'!$D$7,'1. Your Debts'!$E$7),J429)))</f>
        <v>0</v>
      </c>
      <c r="P429" s="15" t="n">
        <f aca="false">MAX(0,K429-IF('1. Your Debts'!$F$8&gt;0,MIN('1. Your Debts'!$F$8,K429),MIN(MAX(K429*'1. Your Debts'!$D$8,'1. Your Debts'!$E$8),K429)))</f>
        <v>0</v>
      </c>
      <c r="Q429" s="15" t="n">
        <f aca="false">MAX(0,L429-IF('1. Your Debts'!$F$9&gt;0,MIN('1. Your Debts'!$F$9,L429),MIN(MAX(L429*'1. Your Debts'!$D$9,'1. Your Debts'!$E$9),L429)))</f>
        <v>0</v>
      </c>
      <c r="R429" s="15" t="n">
        <f aca="false">M429-MIN(M429,MAX(0,G429-SUMPRODUCT(($M$392:$Q$392&lt;M$392)*M429:Q429)))</f>
        <v>0</v>
      </c>
      <c r="S429" s="15" t="n">
        <f aca="false">N429-MIN(N429,MAX(0,G429-SUMPRODUCT(($M$392:$Q$392&lt;N$392)*M429:Q429)))</f>
        <v>0</v>
      </c>
      <c r="T429" s="15" t="n">
        <f aca="false">O429-MIN(O429,MAX(0,G429-SUMPRODUCT(($M$392:$Q$392&lt;O$392)*M429:Q429)))</f>
        <v>0</v>
      </c>
      <c r="U429" s="15" t="n">
        <f aca="false">P429-MIN(P429,MAX(0,G429-SUMPRODUCT(($M$392:$Q$392&lt;P$392)*M429:Q429)))</f>
        <v>0</v>
      </c>
      <c r="V429" s="15" t="n">
        <f aca="false">Q429-MIN(Q429,MAX(0,G429-SUMPRODUCT(($M$392:$Q$392&lt;Q$392)*M429:Q429)))</f>
        <v>0</v>
      </c>
      <c r="W429" s="15" t="n">
        <f aca="false">(R428*'1. Your Debts'!$C$5+S428*'1. Your Debts'!$C$6+T428*'1. Your Debts'!$C$7+U428*'1. Your Debts'!$C$8+V428*'1. Your Debts'!$C$9)/12</f>
        <v>0</v>
      </c>
      <c r="X429" s="15" t="n">
        <f aca="false">Y428+W429+D429-Y429</f>
        <v>0</v>
      </c>
      <c r="Y429" s="15" t="n">
        <f aca="false">SUM(R429:V429)</f>
        <v>0</v>
      </c>
    </row>
    <row r="430" customFormat="false" ht="15" hidden="false" customHeight="false" outlineLevel="0" collapsed="false">
      <c r="A430" s="10" t="n">
        <v>36</v>
      </c>
      <c r="B430" s="15" t="n">
        <f aca="false">F429</f>
        <v>1000</v>
      </c>
      <c r="C430" s="15" t="n">
        <f aca="false">IF(A430=$D$390,MIN(B430,$B$390),0)</f>
        <v>0</v>
      </c>
      <c r="D430" s="15" t="n">
        <f aca="false">IF(A430=$D$390,$B$390-C430,0)</f>
        <v>0</v>
      </c>
      <c r="E430" s="15" t="n">
        <f aca="false">MIN($H$390,MAX(0,$F$390-(B430-C430)),$J$390)</f>
        <v>0</v>
      </c>
      <c r="F430" s="15" t="n">
        <f aca="false">B430-C430+E430</f>
        <v>1000</v>
      </c>
      <c r="G430" s="15" t="n">
        <f aca="false">$J$390-E430</f>
        <v>250</v>
      </c>
      <c r="H430" s="15" t="n">
        <f aca="false">R429*(1+'1. Your Debts'!$C$5/12)+IF($L$390=1,D430,0)</f>
        <v>0</v>
      </c>
      <c r="I430" s="15" t="n">
        <f aca="false">S429*(1+'1. Your Debts'!$C$6/12)+IF($L$390=2,D430,0)</f>
        <v>0</v>
      </c>
      <c r="J430" s="15" t="n">
        <f aca="false">T429*(1+'1. Your Debts'!$C$7/12)+IF($L$390=3,D430,0)</f>
        <v>0</v>
      </c>
      <c r="K430" s="15" t="n">
        <f aca="false">U429*(1+'1. Your Debts'!$C$8/12)+IF($L$390=4,D430,0)</f>
        <v>0</v>
      </c>
      <c r="L430" s="15" t="n">
        <f aca="false">V429*(1+'1. Your Debts'!$C$9/12)+IF($L$390=5,D430,0)</f>
        <v>0</v>
      </c>
      <c r="M430" s="15" t="n">
        <f aca="false">MAX(0,H430-IF('1. Your Debts'!$F$5&gt;0,MIN('1. Your Debts'!$F$5,H430),MIN(MAX(H430*'1. Your Debts'!$D$5,'1. Your Debts'!$E$5),H430)))</f>
        <v>0</v>
      </c>
      <c r="N430" s="15" t="n">
        <f aca="false">MAX(0,I430-IF('1. Your Debts'!$F$6&gt;0,MIN('1. Your Debts'!$F$6,I430),MIN(MAX(I430*'1. Your Debts'!$D$6,'1. Your Debts'!$E$6),I430)))</f>
        <v>0</v>
      </c>
      <c r="O430" s="15" t="n">
        <f aca="false">MAX(0,J430-IF('1. Your Debts'!$F$7&gt;0,MIN('1. Your Debts'!$F$7,J430),MIN(MAX(J430*'1. Your Debts'!$D$7,'1. Your Debts'!$E$7),J430)))</f>
        <v>0</v>
      </c>
      <c r="P430" s="15" t="n">
        <f aca="false">MAX(0,K430-IF('1. Your Debts'!$F$8&gt;0,MIN('1. Your Debts'!$F$8,K430),MIN(MAX(K430*'1. Your Debts'!$D$8,'1. Your Debts'!$E$8),K430)))</f>
        <v>0</v>
      </c>
      <c r="Q430" s="15" t="n">
        <f aca="false">MAX(0,L430-IF('1. Your Debts'!$F$9&gt;0,MIN('1. Your Debts'!$F$9,L430),MIN(MAX(L430*'1. Your Debts'!$D$9,'1. Your Debts'!$E$9),L430)))</f>
        <v>0</v>
      </c>
      <c r="R430" s="15" t="n">
        <f aca="false">M430-MIN(M430,MAX(0,G430-SUMPRODUCT(($M$392:$Q$392&lt;M$392)*M430:Q430)))</f>
        <v>0</v>
      </c>
      <c r="S430" s="15" t="n">
        <f aca="false">N430-MIN(N430,MAX(0,G430-SUMPRODUCT(($M$392:$Q$392&lt;N$392)*M430:Q430)))</f>
        <v>0</v>
      </c>
      <c r="T430" s="15" t="n">
        <f aca="false">O430-MIN(O430,MAX(0,G430-SUMPRODUCT(($M$392:$Q$392&lt;O$392)*M430:Q430)))</f>
        <v>0</v>
      </c>
      <c r="U430" s="15" t="n">
        <f aca="false">P430-MIN(P430,MAX(0,G430-SUMPRODUCT(($M$392:$Q$392&lt;P$392)*M430:Q430)))</f>
        <v>0</v>
      </c>
      <c r="V430" s="15" t="n">
        <f aca="false">Q430-MIN(Q430,MAX(0,G430-SUMPRODUCT(($M$392:$Q$392&lt;Q$392)*M430:Q430)))</f>
        <v>0</v>
      </c>
      <c r="W430" s="15" t="n">
        <f aca="false">(R429*'1. Your Debts'!$C$5+S429*'1. Your Debts'!$C$6+T429*'1. Your Debts'!$C$7+U429*'1. Your Debts'!$C$8+V429*'1. Your Debts'!$C$9)/12</f>
        <v>0</v>
      </c>
      <c r="X430" s="15" t="n">
        <f aca="false">Y429+W430+D430-Y430</f>
        <v>0</v>
      </c>
      <c r="Y430" s="15" t="n">
        <f aca="false">SUM(R430:V430)</f>
        <v>0</v>
      </c>
    </row>
    <row r="431" customFormat="false" ht="15" hidden="false" customHeight="false" outlineLevel="0" collapsed="false">
      <c r="A431" s="10" t="n">
        <v>37</v>
      </c>
      <c r="B431" s="15" t="n">
        <f aca="false">F430</f>
        <v>1000</v>
      </c>
      <c r="C431" s="15" t="n">
        <f aca="false">IF(A431=$D$390,MIN(B431,$B$390),0)</f>
        <v>0</v>
      </c>
      <c r="D431" s="15" t="n">
        <f aca="false">IF(A431=$D$390,$B$390-C431,0)</f>
        <v>0</v>
      </c>
      <c r="E431" s="15" t="n">
        <f aca="false">MIN($H$390,MAX(0,$F$390-(B431-C431)),$J$390)</f>
        <v>0</v>
      </c>
      <c r="F431" s="15" t="n">
        <f aca="false">B431-C431+E431</f>
        <v>1000</v>
      </c>
      <c r="G431" s="15" t="n">
        <f aca="false">$J$390-E431</f>
        <v>250</v>
      </c>
      <c r="H431" s="15" t="n">
        <f aca="false">R430*(1+'1. Your Debts'!$C$5/12)+IF($L$390=1,D431,0)</f>
        <v>0</v>
      </c>
      <c r="I431" s="15" t="n">
        <f aca="false">S430*(1+'1. Your Debts'!$C$6/12)+IF($L$390=2,D431,0)</f>
        <v>0</v>
      </c>
      <c r="J431" s="15" t="n">
        <f aca="false">T430*(1+'1. Your Debts'!$C$7/12)+IF($L$390=3,D431,0)</f>
        <v>0</v>
      </c>
      <c r="K431" s="15" t="n">
        <f aca="false">U430*(1+'1. Your Debts'!$C$8/12)+IF($L$390=4,D431,0)</f>
        <v>0</v>
      </c>
      <c r="L431" s="15" t="n">
        <f aca="false">V430*(1+'1. Your Debts'!$C$9/12)+IF($L$390=5,D431,0)</f>
        <v>0</v>
      </c>
      <c r="M431" s="15" t="n">
        <f aca="false">MAX(0,H431-IF('1. Your Debts'!$F$5&gt;0,MIN('1. Your Debts'!$F$5,H431),MIN(MAX(H431*'1. Your Debts'!$D$5,'1. Your Debts'!$E$5),H431)))</f>
        <v>0</v>
      </c>
      <c r="N431" s="15" t="n">
        <f aca="false">MAX(0,I431-IF('1. Your Debts'!$F$6&gt;0,MIN('1. Your Debts'!$F$6,I431),MIN(MAX(I431*'1. Your Debts'!$D$6,'1. Your Debts'!$E$6),I431)))</f>
        <v>0</v>
      </c>
      <c r="O431" s="15" t="n">
        <f aca="false">MAX(0,J431-IF('1. Your Debts'!$F$7&gt;0,MIN('1. Your Debts'!$F$7,J431),MIN(MAX(J431*'1. Your Debts'!$D$7,'1. Your Debts'!$E$7),J431)))</f>
        <v>0</v>
      </c>
      <c r="P431" s="15" t="n">
        <f aca="false">MAX(0,K431-IF('1. Your Debts'!$F$8&gt;0,MIN('1. Your Debts'!$F$8,K431),MIN(MAX(K431*'1. Your Debts'!$D$8,'1. Your Debts'!$E$8),K431)))</f>
        <v>0</v>
      </c>
      <c r="Q431" s="15" t="n">
        <f aca="false">MAX(0,L431-IF('1. Your Debts'!$F$9&gt;0,MIN('1. Your Debts'!$F$9,L431),MIN(MAX(L431*'1. Your Debts'!$D$9,'1. Your Debts'!$E$9),L431)))</f>
        <v>0</v>
      </c>
      <c r="R431" s="15" t="n">
        <f aca="false">M431-MIN(M431,MAX(0,G431-SUMPRODUCT(($M$392:$Q$392&lt;M$392)*M431:Q431)))</f>
        <v>0</v>
      </c>
      <c r="S431" s="15" t="n">
        <f aca="false">N431-MIN(N431,MAX(0,G431-SUMPRODUCT(($M$392:$Q$392&lt;N$392)*M431:Q431)))</f>
        <v>0</v>
      </c>
      <c r="T431" s="15" t="n">
        <f aca="false">O431-MIN(O431,MAX(0,G431-SUMPRODUCT(($M$392:$Q$392&lt;O$392)*M431:Q431)))</f>
        <v>0</v>
      </c>
      <c r="U431" s="15" t="n">
        <f aca="false">P431-MIN(P431,MAX(0,G431-SUMPRODUCT(($M$392:$Q$392&lt;P$392)*M431:Q431)))</f>
        <v>0</v>
      </c>
      <c r="V431" s="15" t="n">
        <f aca="false">Q431-MIN(Q431,MAX(0,G431-SUMPRODUCT(($M$392:$Q$392&lt;Q$392)*M431:Q431)))</f>
        <v>0</v>
      </c>
      <c r="W431" s="15" t="n">
        <f aca="false">(R430*'1. Your Debts'!$C$5+S430*'1. Your Debts'!$C$6+T430*'1. Your Debts'!$C$7+U430*'1. Your Debts'!$C$8+V430*'1. Your Debts'!$C$9)/12</f>
        <v>0</v>
      </c>
      <c r="X431" s="15" t="n">
        <f aca="false">Y430+W431+D431-Y431</f>
        <v>0</v>
      </c>
      <c r="Y431" s="15" t="n">
        <f aca="false">SUM(R431:V431)</f>
        <v>0</v>
      </c>
    </row>
    <row r="432" customFormat="false" ht="15" hidden="false" customHeight="false" outlineLevel="0" collapsed="false">
      <c r="A432" s="10" t="n">
        <v>38</v>
      </c>
      <c r="B432" s="15" t="n">
        <f aca="false">F431</f>
        <v>1000</v>
      </c>
      <c r="C432" s="15" t="n">
        <f aca="false">IF(A432=$D$390,MIN(B432,$B$390),0)</f>
        <v>0</v>
      </c>
      <c r="D432" s="15" t="n">
        <f aca="false">IF(A432=$D$390,$B$390-C432,0)</f>
        <v>0</v>
      </c>
      <c r="E432" s="15" t="n">
        <f aca="false">MIN($H$390,MAX(0,$F$390-(B432-C432)),$J$390)</f>
        <v>0</v>
      </c>
      <c r="F432" s="15" t="n">
        <f aca="false">B432-C432+E432</f>
        <v>1000</v>
      </c>
      <c r="G432" s="15" t="n">
        <f aca="false">$J$390-E432</f>
        <v>250</v>
      </c>
      <c r="H432" s="15" t="n">
        <f aca="false">R431*(1+'1. Your Debts'!$C$5/12)+IF($L$390=1,D432,0)</f>
        <v>0</v>
      </c>
      <c r="I432" s="15" t="n">
        <f aca="false">S431*(1+'1. Your Debts'!$C$6/12)+IF($L$390=2,D432,0)</f>
        <v>0</v>
      </c>
      <c r="J432" s="15" t="n">
        <f aca="false">T431*(1+'1. Your Debts'!$C$7/12)+IF($L$390=3,D432,0)</f>
        <v>0</v>
      </c>
      <c r="K432" s="15" t="n">
        <f aca="false">U431*(1+'1. Your Debts'!$C$8/12)+IF($L$390=4,D432,0)</f>
        <v>0</v>
      </c>
      <c r="L432" s="15" t="n">
        <f aca="false">V431*(1+'1. Your Debts'!$C$9/12)+IF($L$390=5,D432,0)</f>
        <v>0</v>
      </c>
      <c r="M432" s="15" t="n">
        <f aca="false">MAX(0,H432-IF('1. Your Debts'!$F$5&gt;0,MIN('1. Your Debts'!$F$5,H432),MIN(MAX(H432*'1. Your Debts'!$D$5,'1. Your Debts'!$E$5),H432)))</f>
        <v>0</v>
      </c>
      <c r="N432" s="15" t="n">
        <f aca="false">MAX(0,I432-IF('1. Your Debts'!$F$6&gt;0,MIN('1. Your Debts'!$F$6,I432),MIN(MAX(I432*'1. Your Debts'!$D$6,'1. Your Debts'!$E$6),I432)))</f>
        <v>0</v>
      </c>
      <c r="O432" s="15" t="n">
        <f aca="false">MAX(0,J432-IF('1. Your Debts'!$F$7&gt;0,MIN('1. Your Debts'!$F$7,J432),MIN(MAX(J432*'1. Your Debts'!$D$7,'1. Your Debts'!$E$7),J432)))</f>
        <v>0</v>
      </c>
      <c r="P432" s="15" t="n">
        <f aca="false">MAX(0,K432-IF('1. Your Debts'!$F$8&gt;0,MIN('1. Your Debts'!$F$8,K432),MIN(MAX(K432*'1. Your Debts'!$D$8,'1. Your Debts'!$E$8),K432)))</f>
        <v>0</v>
      </c>
      <c r="Q432" s="15" t="n">
        <f aca="false">MAX(0,L432-IF('1. Your Debts'!$F$9&gt;0,MIN('1. Your Debts'!$F$9,L432),MIN(MAX(L432*'1. Your Debts'!$D$9,'1. Your Debts'!$E$9),L432)))</f>
        <v>0</v>
      </c>
      <c r="R432" s="15" t="n">
        <f aca="false">M432-MIN(M432,MAX(0,G432-SUMPRODUCT(($M$392:$Q$392&lt;M$392)*M432:Q432)))</f>
        <v>0</v>
      </c>
      <c r="S432" s="15" t="n">
        <f aca="false">N432-MIN(N432,MAX(0,G432-SUMPRODUCT(($M$392:$Q$392&lt;N$392)*M432:Q432)))</f>
        <v>0</v>
      </c>
      <c r="T432" s="15" t="n">
        <f aca="false">O432-MIN(O432,MAX(0,G432-SUMPRODUCT(($M$392:$Q$392&lt;O$392)*M432:Q432)))</f>
        <v>0</v>
      </c>
      <c r="U432" s="15" t="n">
        <f aca="false">P432-MIN(P432,MAX(0,G432-SUMPRODUCT(($M$392:$Q$392&lt;P$392)*M432:Q432)))</f>
        <v>0</v>
      </c>
      <c r="V432" s="15" t="n">
        <f aca="false">Q432-MIN(Q432,MAX(0,G432-SUMPRODUCT(($M$392:$Q$392&lt;Q$392)*M432:Q432)))</f>
        <v>0</v>
      </c>
      <c r="W432" s="15" t="n">
        <f aca="false">(R431*'1. Your Debts'!$C$5+S431*'1. Your Debts'!$C$6+T431*'1. Your Debts'!$C$7+U431*'1. Your Debts'!$C$8+V431*'1. Your Debts'!$C$9)/12</f>
        <v>0</v>
      </c>
      <c r="X432" s="15" t="n">
        <f aca="false">Y431+W432+D432-Y432</f>
        <v>0</v>
      </c>
      <c r="Y432" s="15" t="n">
        <f aca="false">SUM(R432:V432)</f>
        <v>0</v>
      </c>
    </row>
    <row r="433" customFormat="false" ht="15" hidden="false" customHeight="false" outlineLevel="0" collapsed="false">
      <c r="A433" s="10" t="n">
        <v>39</v>
      </c>
      <c r="B433" s="15" t="n">
        <f aca="false">F432</f>
        <v>1000</v>
      </c>
      <c r="C433" s="15" t="n">
        <f aca="false">IF(A433=$D$390,MIN(B433,$B$390),0)</f>
        <v>0</v>
      </c>
      <c r="D433" s="15" t="n">
        <f aca="false">IF(A433=$D$390,$B$390-C433,0)</f>
        <v>0</v>
      </c>
      <c r="E433" s="15" t="n">
        <f aca="false">MIN($H$390,MAX(0,$F$390-(B433-C433)),$J$390)</f>
        <v>0</v>
      </c>
      <c r="F433" s="15" t="n">
        <f aca="false">B433-C433+E433</f>
        <v>1000</v>
      </c>
      <c r="G433" s="15" t="n">
        <f aca="false">$J$390-E433</f>
        <v>250</v>
      </c>
      <c r="H433" s="15" t="n">
        <f aca="false">R432*(1+'1. Your Debts'!$C$5/12)+IF($L$390=1,D433,0)</f>
        <v>0</v>
      </c>
      <c r="I433" s="15" t="n">
        <f aca="false">S432*(1+'1. Your Debts'!$C$6/12)+IF($L$390=2,D433,0)</f>
        <v>0</v>
      </c>
      <c r="J433" s="15" t="n">
        <f aca="false">T432*(1+'1. Your Debts'!$C$7/12)+IF($L$390=3,D433,0)</f>
        <v>0</v>
      </c>
      <c r="K433" s="15" t="n">
        <f aca="false">U432*(1+'1. Your Debts'!$C$8/12)+IF($L$390=4,D433,0)</f>
        <v>0</v>
      </c>
      <c r="L433" s="15" t="n">
        <f aca="false">V432*(1+'1. Your Debts'!$C$9/12)+IF($L$390=5,D433,0)</f>
        <v>0</v>
      </c>
      <c r="M433" s="15" t="n">
        <f aca="false">MAX(0,H433-IF('1. Your Debts'!$F$5&gt;0,MIN('1. Your Debts'!$F$5,H433),MIN(MAX(H433*'1. Your Debts'!$D$5,'1. Your Debts'!$E$5),H433)))</f>
        <v>0</v>
      </c>
      <c r="N433" s="15" t="n">
        <f aca="false">MAX(0,I433-IF('1. Your Debts'!$F$6&gt;0,MIN('1. Your Debts'!$F$6,I433),MIN(MAX(I433*'1. Your Debts'!$D$6,'1. Your Debts'!$E$6),I433)))</f>
        <v>0</v>
      </c>
      <c r="O433" s="15" t="n">
        <f aca="false">MAX(0,J433-IF('1. Your Debts'!$F$7&gt;0,MIN('1. Your Debts'!$F$7,J433),MIN(MAX(J433*'1. Your Debts'!$D$7,'1. Your Debts'!$E$7),J433)))</f>
        <v>0</v>
      </c>
      <c r="P433" s="15" t="n">
        <f aca="false">MAX(0,K433-IF('1. Your Debts'!$F$8&gt;0,MIN('1. Your Debts'!$F$8,K433),MIN(MAX(K433*'1. Your Debts'!$D$8,'1. Your Debts'!$E$8),K433)))</f>
        <v>0</v>
      </c>
      <c r="Q433" s="15" t="n">
        <f aca="false">MAX(0,L433-IF('1. Your Debts'!$F$9&gt;0,MIN('1. Your Debts'!$F$9,L433),MIN(MAX(L433*'1. Your Debts'!$D$9,'1. Your Debts'!$E$9),L433)))</f>
        <v>0</v>
      </c>
      <c r="R433" s="15" t="n">
        <f aca="false">M433-MIN(M433,MAX(0,G433-SUMPRODUCT(($M$392:$Q$392&lt;M$392)*M433:Q433)))</f>
        <v>0</v>
      </c>
      <c r="S433" s="15" t="n">
        <f aca="false">N433-MIN(N433,MAX(0,G433-SUMPRODUCT(($M$392:$Q$392&lt;N$392)*M433:Q433)))</f>
        <v>0</v>
      </c>
      <c r="T433" s="15" t="n">
        <f aca="false">O433-MIN(O433,MAX(0,G433-SUMPRODUCT(($M$392:$Q$392&lt;O$392)*M433:Q433)))</f>
        <v>0</v>
      </c>
      <c r="U433" s="15" t="n">
        <f aca="false">P433-MIN(P433,MAX(0,G433-SUMPRODUCT(($M$392:$Q$392&lt;P$392)*M433:Q433)))</f>
        <v>0</v>
      </c>
      <c r="V433" s="15" t="n">
        <f aca="false">Q433-MIN(Q433,MAX(0,G433-SUMPRODUCT(($M$392:$Q$392&lt;Q$392)*M433:Q433)))</f>
        <v>0</v>
      </c>
      <c r="W433" s="15" t="n">
        <f aca="false">(R432*'1. Your Debts'!$C$5+S432*'1. Your Debts'!$C$6+T432*'1. Your Debts'!$C$7+U432*'1. Your Debts'!$C$8+V432*'1. Your Debts'!$C$9)/12</f>
        <v>0</v>
      </c>
      <c r="X433" s="15" t="n">
        <f aca="false">Y432+W433+D433-Y433</f>
        <v>0</v>
      </c>
      <c r="Y433" s="15" t="n">
        <f aca="false">SUM(R433:V433)</f>
        <v>0</v>
      </c>
    </row>
    <row r="434" customFormat="false" ht="15" hidden="false" customHeight="false" outlineLevel="0" collapsed="false">
      <c r="A434" s="10" t="n">
        <v>40</v>
      </c>
      <c r="B434" s="15" t="n">
        <f aca="false">F433</f>
        <v>1000</v>
      </c>
      <c r="C434" s="15" t="n">
        <f aca="false">IF(A434=$D$390,MIN(B434,$B$390),0)</f>
        <v>0</v>
      </c>
      <c r="D434" s="15" t="n">
        <f aca="false">IF(A434=$D$390,$B$390-C434,0)</f>
        <v>0</v>
      </c>
      <c r="E434" s="15" t="n">
        <f aca="false">MIN($H$390,MAX(0,$F$390-(B434-C434)),$J$390)</f>
        <v>0</v>
      </c>
      <c r="F434" s="15" t="n">
        <f aca="false">B434-C434+E434</f>
        <v>1000</v>
      </c>
      <c r="G434" s="15" t="n">
        <f aca="false">$J$390-E434</f>
        <v>250</v>
      </c>
      <c r="H434" s="15" t="n">
        <f aca="false">R433*(1+'1. Your Debts'!$C$5/12)+IF($L$390=1,D434,0)</f>
        <v>0</v>
      </c>
      <c r="I434" s="15" t="n">
        <f aca="false">S433*(1+'1. Your Debts'!$C$6/12)+IF($L$390=2,D434,0)</f>
        <v>0</v>
      </c>
      <c r="J434" s="15" t="n">
        <f aca="false">T433*(1+'1. Your Debts'!$C$7/12)+IF($L$390=3,D434,0)</f>
        <v>0</v>
      </c>
      <c r="K434" s="15" t="n">
        <f aca="false">U433*(1+'1. Your Debts'!$C$8/12)+IF($L$390=4,D434,0)</f>
        <v>0</v>
      </c>
      <c r="L434" s="15" t="n">
        <f aca="false">V433*(1+'1. Your Debts'!$C$9/12)+IF($L$390=5,D434,0)</f>
        <v>0</v>
      </c>
      <c r="M434" s="15" t="n">
        <f aca="false">MAX(0,H434-IF('1. Your Debts'!$F$5&gt;0,MIN('1. Your Debts'!$F$5,H434),MIN(MAX(H434*'1. Your Debts'!$D$5,'1. Your Debts'!$E$5),H434)))</f>
        <v>0</v>
      </c>
      <c r="N434" s="15" t="n">
        <f aca="false">MAX(0,I434-IF('1. Your Debts'!$F$6&gt;0,MIN('1. Your Debts'!$F$6,I434),MIN(MAX(I434*'1. Your Debts'!$D$6,'1. Your Debts'!$E$6),I434)))</f>
        <v>0</v>
      </c>
      <c r="O434" s="15" t="n">
        <f aca="false">MAX(0,J434-IF('1. Your Debts'!$F$7&gt;0,MIN('1. Your Debts'!$F$7,J434),MIN(MAX(J434*'1. Your Debts'!$D$7,'1. Your Debts'!$E$7),J434)))</f>
        <v>0</v>
      </c>
      <c r="P434" s="15" t="n">
        <f aca="false">MAX(0,K434-IF('1. Your Debts'!$F$8&gt;0,MIN('1. Your Debts'!$F$8,K434),MIN(MAX(K434*'1. Your Debts'!$D$8,'1. Your Debts'!$E$8),K434)))</f>
        <v>0</v>
      </c>
      <c r="Q434" s="15" t="n">
        <f aca="false">MAX(0,L434-IF('1. Your Debts'!$F$9&gt;0,MIN('1. Your Debts'!$F$9,L434),MIN(MAX(L434*'1. Your Debts'!$D$9,'1. Your Debts'!$E$9),L434)))</f>
        <v>0</v>
      </c>
      <c r="R434" s="15" t="n">
        <f aca="false">M434-MIN(M434,MAX(0,G434-SUMPRODUCT(($M$392:$Q$392&lt;M$392)*M434:Q434)))</f>
        <v>0</v>
      </c>
      <c r="S434" s="15" t="n">
        <f aca="false">N434-MIN(N434,MAX(0,G434-SUMPRODUCT(($M$392:$Q$392&lt;N$392)*M434:Q434)))</f>
        <v>0</v>
      </c>
      <c r="T434" s="15" t="n">
        <f aca="false">O434-MIN(O434,MAX(0,G434-SUMPRODUCT(($M$392:$Q$392&lt;O$392)*M434:Q434)))</f>
        <v>0</v>
      </c>
      <c r="U434" s="15" t="n">
        <f aca="false">P434-MIN(P434,MAX(0,G434-SUMPRODUCT(($M$392:$Q$392&lt;P$392)*M434:Q434)))</f>
        <v>0</v>
      </c>
      <c r="V434" s="15" t="n">
        <f aca="false">Q434-MIN(Q434,MAX(0,G434-SUMPRODUCT(($M$392:$Q$392&lt;Q$392)*M434:Q434)))</f>
        <v>0</v>
      </c>
      <c r="W434" s="15" t="n">
        <f aca="false">(R433*'1. Your Debts'!$C$5+S433*'1. Your Debts'!$C$6+T433*'1. Your Debts'!$C$7+U433*'1. Your Debts'!$C$8+V433*'1. Your Debts'!$C$9)/12</f>
        <v>0</v>
      </c>
      <c r="X434" s="15" t="n">
        <f aca="false">Y433+W434+D434-Y434</f>
        <v>0</v>
      </c>
      <c r="Y434" s="15" t="n">
        <f aca="false">SUM(R434:V434)</f>
        <v>0</v>
      </c>
    </row>
    <row r="435" customFormat="false" ht="15" hidden="false" customHeight="false" outlineLevel="0" collapsed="false">
      <c r="A435" s="10" t="n">
        <v>41</v>
      </c>
      <c r="B435" s="15" t="n">
        <f aca="false">F434</f>
        <v>1000</v>
      </c>
      <c r="C435" s="15" t="n">
        <f aca="false">IF(A435=$D$390,MIN(B435,$B$390),0)</f>
        <v>0</v>
      </c>
      <c r="D435" s="15" t="n">
        <f aca="false">IF(A435=$D$390,$B$390-C435,0)</f>
        <v>0</v>
      </c>
      <c r="E435" s="15" t="n">
        <f aca="false">MIN($H$390,MAX(0,$F$390-(B435-C435)),$J$390)</f>
        <v>0</v>
      </c>
      <c r="F435" s="15" t="n">
        <f aca="false">B435-C435+E435</f>
        <v>1000</v>
      </c>
      <c r="G435" s="15" t="n">
        <f aca="false">$J$390-E435</f>
        <v>250</v>
      </c>
      <c r="H435" s="15" t="n">
        <f aca="false">R434*(1+'1. Your Debts'!$C$5/12)+IF($L$390=1,D435,0)</f>
        <v>0</v>
      </c>
      <c r="I435" s="15" t="n">
        <f aca="false">S434*(1+'1. Your Debts'!$C$6/12)+IF($L$390=2,D435,0)</f>
        <v>0</v>
      </c>
      <c r="J435" s="15" t="n">
        <f aca="false">T434*(1+'1. Your Debts'!$C$7/12)+IF($L$390=3,D435,0)</f>
        <v>0</v>
      </c>
      <c r="K435" s="15" t="n">
        <f aca="false">U434*(1+'1. Your Debts'!$C$8/12)+IF($L$390=4,D435,0)</f>
        <v>0</v>
      </c>
      <c r="L435" s="15" t="n">
        <f aca="false">V434*(1+'1. Your Debts'!$C$9/12)+IF($L$390=5,D435,0)</f>
        <v>0</v>
      </c>
      <c r="M435" s="15" t="n">
        <f aca="false">MAX(0,H435-IF('1. Your Debts'!$F$5&gt;0,MIN('1. Your Debts'!$F$5,H435),MIN(MAX(H435*'1. Your Debts'!$D$5,'1. Your Debts'!$E$5),H435)))</f>
        <v>0</v>
      </c>
      <c r="N435" s="15" t="n">
        <f aca="false">MAX(0,I435-IF('1. Your Debts'!$F$6&gt;0,MIN('1. Your Debts'!$F$6,I435),MIN(MAX(I435*'1. Your Debts'!$D$6,'1. Your Debts'!$E$6),I435)))</f>
        <v>0</v>
      </c>
      <c r="O435" s="15" t="n">
        <f aca="false">MAX(0,J435-IF('1. Your Debts'!$F$7&gt;0,MIN('1. Your Debts'!$F$7,J435),MIN(MAX(J435*'1. Your Debts'!$D$7,'1. Your Debts'!$E$7),J435)))</f>
        <v>0</v>
      </c>
      <c r="P435" s="15" t="n">
        <f aca="false">MAX(0,K435-IF('1. Your Debts'!$F$8&gt;0,MIN('1. Your Debts'!$F$8,K435),MIN(MAX(K435*'1. Your Debts'!$D$8,'1. Your Debts'!$E$8),K435)))</f>
        <v>0</v>
      </c>
      <c r="Q435" s="15" t="n">
        <f aca="false">MAX(0,L435-IF('1. Your Debts'!$F$9&gt;0,MIN('1. Your Debts'!$F$9,L435),MIN(MAX(L435*'1. Your Debts'!$D$9,'1. Your Debts'!$E$9),L435)))</f>
        <v>0</v>
      </c>
      <c r="R435" s="15" t="n">
        <f aca="false">M435-MIN(M435,MAX(0,G435-SUMPRODUCT(($M$392:$Q$392&lt;M$392)*M435:Q435)))</f>
        <v>0</v>
      </c>
      <c r="S435" s="15" t="n">
        <f aca="false">N435-MIN(N435,MAX(0,G435-SUMPRODUCT(($M$392:$Q$392&lt;N$392)*M435:Q435)))</f>
        <v>0</v>
      </c>
      <c r="T435" s="15" t="n">
        <f aca="false">O435-MIN(O435,MAX(0,G435-SUMPRODUCT(($M$392:$Q$392&lt;O$392)*M435:Q435)))</f>
        <v>0</v>
      </c>
      <c r="U435" s="15" t="n">
        <f aca="false">P435-MIN(P435,MAX(0,G435-SUMPRODUCT(($M$392:$Q$392&lt;P$392)*M435:Q435)))</f>
        <v>0</v>
      </c>
      <c r="V435" s="15" t="n">
        <f aca="false">Q435-MIN(Q435,MAX(0,G435-SUMPRODUCT(($M$392:$Q$392&lt;Q$392)*M435:Q435)))</f>
        <v>0</v>
      </c>
      <c r="W435" s="15" t="n">
        <f aca="false">(R434*'1. Your Debts'!$C$5+S434*'1. Your Debts'!$C$6+T434*'1. Your Debts'!$C$7+U434*'1. Your Debts'!$C$8+V434*'1. Your Debts'!$C$9)/12</f>
        <v>0</v>
      </c>
      <c r="X435" s="15" t="n">
        <f aca="false">Y434+W435+D435-Y435</f>
        <v>0</v>
      </c>
      <c r="Y435" s="15" t="n">
        <f aca="false">SUM(R435:V435)</f>
        <v>0</v>
      </c>
    </row>
    <row r="436" customFormat="false" ht="15" hidden="false" customHeight="false" outlineLevel="0" collapsed="false">
      <c r="A436" s="10" t="n">
        <v>42</v>
      </c>
      <c r="B436" s="15" t="n">
        <f aca="false">F435</f>
        <v>1000</v>
      </c>
      <c r="C436" s="15" t="n">
        <f aca="false">IF(A436=$D$390,MIN(B436,$B$390),0)</f>
        <v>0</v>
      </c>
      <c r="D436" s="15" t="n">
        <f aca="false">IF(A436=$D$390,$B$390-C436,0)</f>
        <v>0</v>
      </c>
      <c r="E436" s="15" t="n">
        <f aca="false">MIN($H$390,MAX(0,$F$390-(B436-C436)),$J$390)</f>
        <v>0</v>
      </c>
      <c r="F436" s="15" t="n">
        <f aca="false">B436-C436+E436</f>
        <v>1000</v>
      </c>
      <c r="G436" s="15" t="n">
        <f aca="false">$J$390-E436</f>
        <v>250</v>
      </c>
      <c r="H436" s="15" t="n">
        <f aca="false">R435*(1+'1. Your Debts'!$C$5/12)+IF($L$390=1,D436,0)</f>
        <v>0</v>
      </c>
      <c r="I436" s="15" t="n">
        <f aca="false">S435*(1+'1. Your Debts'!$C$6/12)+IF($L$390=2,D436,0)</f>
        <v>0</v>
      </c>
      <c r="J436" s="15" t="n">
        <f aca="false">T435*(1+'1. Your Debts'!$C$7/12)+IF($L$390=3,D436,0)</f>
        <v>0</v>
      </c>
      <c r="K436" s="15" t="n">
        <f aca="false">U435*(1+'1. Your Debts'!$C$8/12)+IF($L$390=4,D436,0)</f>
        <v>0</v>
      </c>
      <c r="L436" s="15" t="n">
        <f aca="false">V435*(1+'1. Your Debts'!$C$9/12)+IF($L$390=5,D436,0)</f>
        <v>0</v>
      </c>
      <c r="M436" s="15" t="n">
        <f aca="false">MAX(0,H436-IF('1. Your Debts'!$F$5&gt;0,MIN('1. Your Debts'!$F$5,H436),MIN(MAX(H436*'1. Your Debts'!$D$5,'1. Your Debts'!$E$5),H436)))</f>
        <v>0</v>
      </c>
      <c r="N436" s="15" t="n">
        <f aca="false">MAX(0,I436-IF('1. Your Debts'!$F$6&gt;0,MIN('1. Your Debts'!$F$6,I436),MIN(MAX(I436*'1. Your Debts'!$D$6,'1. Your Debts'!$E$6),I436)))</f>
        <v>0</v>
      </c>
      <c r="O436" s="15" t="n">
        <f aca="false">MAX(0,J436-IF('1. Your Debts'!$F$7&gt;0,MIN('1. Your Debts'!$F$7,J436),MIN(MAX(J436*'1. Your Debts'!$D$7,'1. Your Debts'!$E$7),J436)))</f>
        <v>0</v>
      </c>
      <c r="P436" s="15" t="n">
        <f aca="false">MAX(0,K436-IF('1. Your Debts'!$F$8&gt;0,MIN('1. Your Debts'!$F$8,K436),MIN(MAX(K436*'1. Your Debts'!$D$8,'1. Your Debts'!$E$8),K436)))</f>
        <v>0</v>
      </c>
      <c r="Q436" s="15" t="n">
        <f aca="false">MAX(0,L436-IF('1. Your Debts'!$F$9&gt;0,MIN('1. Your Debts'!$F$9,L436),MIN(MAX(L436*'1. Your Debts'!$D$9,'1. Your Debts'!$E$9),L436)))</f>
        <v>0</v>
      </c>
      <c r="R436" s="15" t="n">
        <f aca="false">M436-MIN(M436,MAX(0,G436-SUMPRODUCT(($M$392:$Q$392&lt;M$392)*M436:Q436)))</f>
        <v>0</v>
      </c>
      <c r="S436" s="15" t="n">
        <f aca="false">N436-MIN(N436,MAX(0,G436-SUMPRODUCT(($M$392:$Q$392&lt;N$392)*M436:Q436)))</f>
        <v>0</v>
      </c>
      <c r="T436" s="15" t="n">
        <f aca="false">O436-MIN(O436,MAX(0,G436-SUMPRODUCT(($M$392:$Q$392&lt;O$392)*M436:Q436)))</f>
        <v>0</v>
      </c>
      <c r="U436" s="15" t="n">
        <f aca="false">P436-MIN(P436,MAX(0,G436-SUMPRODUCT(($M$392:$Q$392&lt;P$392)*M436:Q436)))</f>
        <v>0</v>
      </c>
      <c r="V436" s="15" t="n">
        <f aca="false">Q436-MIN(Q436,MAX(0,G436-SUMPRODUCT(($M$392:$Q$392&lt;Q$392)*M436:Q436)))</f>
        <v>0</v>
      </c>
      <c r="W436" s="15" t="n">
        <f aca="false">(R435*'1. Your Debts'!$C$5+S435*'1. Your Debts'!$C$6+T435*'1. Your Debts'!$C$7+U435*'1. Your Debts'!$C$8+V435*'1. Your Debts'!$C$9)/12</f>
        <v>0</v>
      </c>
      <c r="X436" s="15" t="n">
        <f aca="false">Y435+W436+D436-Y436</f>
        <v>0</v>
      </c>
      <c r="Y436" s="15" t="n">
        <f aca="false">SUM(R436:V436)</f>
        <v>0</v>
      </c>
    </row>
    <row r="437" customFormat="false" ht="15" hidden="false" customHeight="false" outlineLevel="0" collapsed="false">
      <c r="A437" s="10" t="n">
        <v>43</v>
      </c>
      <c r="B437" s="15" t="n">
        <f aca="false">F436</f>
        <v>1000</v>
      </c>
      <c r="C437" s="15" t="n">
        <f aca="false">IF(A437=$D$390,MIN(B437,$B$390),0)</f>
        <v>0</v>
      </c>
      <c r="D437" s="15" t="n">
        <f aca="false">IF(A437=$D$390,$B$390-C437,0)</f>
        <v>0</v>
      </c>
      <c r="E437" s="15" t="n">
        <f aca="false">MIN($H$390,MAX(0,$F$390-(B437-C437)),$J$390)</f>
        <v>0</v>
      </c>
      <c r="F437" s="15" t="n">
        <f aca="false">B437-C437+E437</f>
        <v>1000</v>
      </c>
      <c r="G437" s="15" t="n">
        <f aca="false">$J$390-E437</f>
        <v>250</v>
      </c>
      <c r="H437" s="15" t="n">
        <f aca="false">R436*(1+'1. Your Debts'!$C$5/12)+IF($L$390=1,D437,0)</f>
        <v>0</v>
      </c>
      <c r="I437" s="15" t="n">
        <f aca="false">S436*(1+'1. Your Debts'!$C$6/12)+IF($L$390=2,D437,0)</f>
        <v>0</v>
      </c>
      <c r="J437" s="15" t="n">
        <f aca="false">T436*(1+'1. Your Debts'!$C$7/12)+IF($L$390=3,D437,0)</f>
        <v>0</v>
      </c>
      <c r="K437" s="15" t="n">
        <f aca="false">U436*(1+'1. Your Debts'!$C$8/12)+IF($L$390=4,D437,0)</f>
        <v>0</v>
      </c>
      <c r="L437" s="15" t="n">
        <f aca="false">V436*(1+'1. Your Debts'!$C$9/12)+IF($L$390=5,D437,0)</f>
        <v>0</v>
      </c>
      <c r="M437" s="15" t="n">
        <f aca="false">MAX(0,H437-IF('1. Your Debts'!$F$5&gt;0,MIN('1. Your Debts'!$F$5,H437),MIN(MAX(H437*'1. Your Debts'!$D$5,'1. Your Debts'!$E$5),H437)))</f>
        <v>0</v>
      </c>
      <c r="N437" s="15" t="n">
        <f aca="false">MAX(0,I437-IF('1. Your Debts'!$F$6&gt;0,MIN('1. Your Debts'!$F$6,I437),MIN(MAX(I437*'1. Your Debts'!$D$6,'1. Your Debts'!$E$6),I437)))</f>
        <v>0</v>
      </c>
      <c r="O437" s="15" t="n">
        <f aca="false">MAX(0,J437-IF('1. Your Debts'!$F$7&gt;0,MIN('1. Your Debts'!$F$7,J437),MIN(MAX(J437*'1. Your Debts'!$D$7,'1. Your Debts'!$E$7),J437)))</f>
        <v>0</v>
      </c>
      <c r="P437" s="15" t="n">
        <f aca="false">MAX(0,K437-IF('1. Your Debts'!$F$8&gt;0,MIN('1. Your Debts'!$F$8,K437),MIN(MAX(K437*'1. Your Debts'!$D$8,'1. Your Debts'!$E$8),K437)))</f>
        <v>0</v>
      </c>
      <c r="Q437" s="15" t="n">
        <f aca="false">MAX(0,L437-IF('1. Your Debts'!$F$9&gt;0,MIN('1. Your Debts'!$F$9,L437),MIN(MAX(L437*'1. Your Debts'!$D$9,'1. Your Debts'!$E$9),L437)))</f>
        <v>0</v>
      </c>
      <c r="R437" s="15" t="n">
        <f aca="false">M437-MIN(M437,MAX(0,G437-SUMPRODUCT(($M$392:$Q$392&lt;M$392)*M437:Q437)))</f>
        <v>0</v>
      </c>
      <c r="S437" s="15" t="n">
        <f aca="false">N437-MIN(N437,MAX(0,G437-SUMPRODUCT(($M$392:$Q$392&lt;N$392)*M437:Q437)))</f>
        <v>0</v>
      </c>
      <c r="T437" s="15" t="n">
        <f aca="false">O437-MIN(O437,MAX(0,G437-SUMPRODUCT(($M$392:$Q$392&lt;O$392)*M437:Q437)))</f>
        <v>0</v>
      </c>
      <c r="U437" s="15" t="n">
        <f aca="false">P437-MIN(P437,MAX(0,G437-SUMPRODUCT(($M$392:$Q$392&lt;P$392)*M437:Q437)))</f>
        <v>0</v>
      </c>
      <c r="V437" s="15" t="n">
        <f aca="false">Q437-MIN(Q437,MAX(0,G437-SUMPRODUCT(($M$392:$Q$392&lt;Q$392)*M437:Q437)))</f>
        <v>0</v>
      </c>
      <c r="W437" s="15" t="n">
        <f aca="false">(R436*'1. Your Debts'!$C$5+S436*'1. Your Debts'!$C$6+T436*'1. Your Debts'!$C$7+U436*'1. Your Debts'!$C$8+V436*'1. Your Debts'!$C$9)/12</f>
        <v>0</v>
      </c>
      <c r="X437" s="15" t="n">
        <f aca="false">Y436+W437+D437-Y437</f>
        <v>0</v>
      </c>
      <c r="Y437" s="15" t="n">
        <f aca="false">SUM(R437:V437)</f>
        <v>0</v>
      </c>
    </row>
    <row r="438" customFormat="false" ht="15" hidden="false" customHeight="false" outlineLevel="0" collapsed="false">
      <c r="A438" s="10" t="n">
        <v>44</v>
      </c>
      <c r="B438" s="15" t="n">
        <f aca="false">F437</f>
        <v>1000</v>
      </c>
      <c r="C438" s="15" t="n">
        <f aca="false">IF(A438=$D$390,MIN(B438,$B$390),0)</f>
        <v>0</v>
      </c>
      <c r="D438" s="15" t="n">
        <f aca="false">IF(A438=$D$390,$B$390-C438,0)</f>
        <v>0</v>
      </c>
      <c r="E438" s="15" t="n">
        <f aca="false">MIN($H$390,MAX(0,$F$390-(B438-C438)),$J$390)</f>
        <v>0</v>
      </c>
      <c r="F438" s="15" t="n">
        <f aca="false">B438-C438+E438</f>
        <v>1000</v>
      </c>
      <c r="G438" s="15" t="n">
        <f aca="false">$J$390-E438</f>
        <v>250</v>
      </c>
      <c r="H438" s="15" t="n">
        <f aca="false">R437*(1+'1. Your Debts'!$C$5/12)+IF($L$390=1,D438,0)</f>
        <v>0</v>
      </c>
      <c r="I438" s="15" t="n">
        <f aca="false">S437*(1+'1. Your Debts'!$C$6/12)+IF($L$390=2,D438,0)</f>
        <v>0</v>
      </c>
      <c r="J438" s="15" t="n">
        <f aca="false">T437*(1+'1. Your Debts'!$C$7/12)+IF($L$390=3,D438,0)</f>
        <v>0</v>
      </c>
      <c r="K438" s="15" t="n">
        <f aca="false">U437*(1+'1. Your Debts'!$C$8/12)+IF($L$390=4,D438,0)</f>
        <v>0</v>
      </c>
      <c r="L438" s="15" t="n">
        <f aca="false">V437*(1+'1. Your Debts'!$C$9/12)+IF($L$390=5,D438,0)</f>
        <v>0</v>
      </c>
      <c r="M438" s="15" t="n">
        <f aca="false">MAX(0,H438-IF('1. Your Debts'!$F$5&gt;0,MIN('1. Your Debts'!$F$5,H438),MIN(MAX(H438*'1. Your Debts'!$D$5,'1. Your Debts'!$E$5),H438)))</f>
        <v>0</v>
      </c>
      <c r="N438" s="15" t="n">
        <f aca="false">MAX(0,I438-IF('1. Your Debts'!$F$6&gt;0,MIN('1. Your Debts'!$F$6,I438),MIN(MAX(I438*'1. Your Debts'!$D$6,'1. Your Debts'!$E$6),I438)))</f>
        <v>0</v>
      </c>
      <c r="O438" s="15" t="n">
        <f aca="false">MAX(0,J438-IF('1. Your Debts'!$F$7&gt;0,MIN('1. Your Debts'!$F$7,J438),MIN(MAX(J438*'1. Your Debts'!$D$7,'1. Your Debts'!$E$7),J438)))</f>
        <v>0</v>
      </c>
      <c r="P438" s="15" t="n">
        <f aca="false">MAX(0,K438-IF('1. Your Debts'!$F$8&gt;0,MIN('1. Your Debts'!$F$8,K438),MIN(MAX(K438*'1. Your Debts'!$D$8,'1. Your Debts'!$E$8),K438)))</f>
        <v>0</v>
      </c>
      <c r="Q438" s="15" t="n">
        <f aca="false">MAX(0,L438-IF('1. Your Debts'!$F$9&gt;0,MIN('1. Your Debts'!$F$9,L438),MIN(MAX(L438*'1. Your Debts'!$D$9,'1. Your Debts'!$E$9),L438)))</f>
        <v>0</v>
      </c>
      <c r="R438" s="15" t="n">
        <f aca="false">M438-MIN(M438,MAX(0,G438-SUMPRODUCT(($M$392:$Q$392&lt;M$392)*M438:Q438)))</f>
        <v>0</v>
      </c>
      <c r="S438" s="15" t="n">
        <f aca="false">N438-MIN(N438,MAX(0,G438-SUMPRODUCT(($M$392:$Q$392&lt;N$392)*M438:Q438)))</f>
        <v>0</v>
      </c>
      <c r="T438" s="15" t="n">
        <f aca="false">O438-MIN(O438,MAX(0,G438-SUMPRODUCT(($M$392:$Q$392&lt;O$392)*M438:Q438)))</f>
        <v>0</v>
      </c>
      <c r="U438" s="15" t="n">
        <f aca="false">P438-MIN(P438,MAX(0,G438-SUMPRODUCT(($M$392:$Q$392&lt;P$392)*M438:Q438)))</f>
        <v>0</v>
      </c>
      <c r="V438" s="15" t="n">
        <f aca="false">Q438-MIN(Q438,MAX(0,G438-SUMPRODUCT(($M$392:$Q$392&lt;Q$392)*M438:Q438)))</f>
        <v>0</v>
      </c>
      <c r="W438" s="15" t="n">
        <f aca="false">(R437*'1. Your Debts'!$C$5+S437*'1. Your Debts'!$C$6+T437*'1. Your Debts'!$C$7+U437*'1. Your Debts'!$C$8+V437*'1. Your Debts'!$C$9)/12</f>
        <v>0</v>
      </c>
      <c r="X438" s="15" t="n">
        <f aca="false">Y437+W438+D438-Y438</f>
        <v>0</v>
      </c>
      <c r="Y438" s="15" t="n">
        <f aca="false">SUM(R438:V438)</f>
        <v>0</v>
      </c>
    </row>
    <row r="439" customFormat="false" ht="15" hidden="false" customHeight="false" outlineLevel="0" collapsed="false">
      <c r="A439" s="10" t="n">
        <v>45</v>
      </c>
      <c r="B439" s="15" t="n">
        <f aca="false">F438</f>
        <v>1000</v>
      </c>
      <c r="C439" s="15" t="n">
        <f aca="false">IF(A439=$D$390,MIN(B439,$B$390),0)</f>
        <v>0</v>
      </c>
      <c r="D439" s="15" t="n">
        <f aca="false">IF(A439=$D$390,$B$390-C439,0)</f>
        <v>0</v>
      </c>
      <c r="E439" s="15" t="n">
        <f aca="false">MIN($H$390,MAX(0,$F$390-(B439-C439)),$J$390)</f>
        <v>0</v>
      </c>
      <c r="F439" s="15" t="n">
        <f aca="false">B439-C439+E439</f>
        <v>1000</v>
      </c>
      <c r="G439" s="15" t="n">
        <f aca="false">$J$390-E439</f>
        <v>250</v>
      </c>
      <c r="H439" s="15" t="n">
        <f aca="false">R438*(1+'1. Your Debts'!$C$5/12)+IF($L$390=1,D439,0)</f>
        <v>0</v>
      </c>
      <c r="I439" s="15" t="n">
        <f aca="false">S438*(1+'1. Your Debts'!$C$6/12)+IF($L$390=2,D439,0)</f>
        <v>0</v>
      </c>
      <c r="J439" s="15" t="n">
        <f aca="false">T438*(1+'1. Your Debts'!$C$7/12)+IF($L$390=3,D439,0)</f>
        <v>0</v>
      </c>
      <c r="K439" s="15" t="n">
        <f aca="false">U438*(1+'1. Your Debts'!$C$8/12)+IF($L$390=4,D439,0)</f>
        <v>0</v>
      </c>
      <c r="L439" s="15" t="n">
        <f aca="false">V438*(1+'1. Your Debts'!$C$9/12)+IF($L$390=5,D439,0)</f>
        <v>0</v>
      </c>
      <c r="M439" s="15" t="n">
        <f aca="false">MAX(0,H439-IF('1. Your Debts'!$F$5&gt;0,MIN('1. Your Debts'!$F$5,H439),MIN(MAX(H439*'1. Your Debts'!$D$5,'1. Your Debts'!$E$5),H439)))</f>
        <v>0</v>
      </c>
      <c r="N439" s="15" t="n">
        <f aca="false">MAX(0,I439-IF('1. Your Debts'!$F$6&gt;0,MIN('1. Your Debts'!$F$6,I439),MIN(MAX(I439*'1. Your Debts'!$D$6,'1. Your Debts'!$E$6),I439)))</f>
        <v>0</v>
      </c>
      <c r="O439" s="15" t="n">
        <f aca="false">MAX(0,J439-IF('1. Your Debts'!$F$7&gt;0,MIN('1. Your Debts'!$F$7,J439),MIN(MAX(J439*'1. Your Debts'!$D$7,'1. Your Debts'!$E$7),J439)))</f>
        <v>0</v>
      </c>
      <c r="P439" s="15" t="n">
        <f aca="false">MAX(0,K439-IF('1. Your Debts'!$F$8&gt;0,MIN('1. Your Debts'!$F$8,K439),MIN(MAX(K439*'1. Your Debts'!$D$8,'1. Your Debts'!$E$8),K439)))</f>
        <v>0</v>
      </c>
      <c r="Q439" s="15" t="n">
        <f aca="false">MAX(0,L439-IF('1. Your Debts'!$F$9&gt;0,MIN('1. Your Debts'!$F$9,L439),MIN(MAX(L439*'1. Your Debts'!$D$9,'1. Your Debts'!$E$9),L439)))</f>
        <v>0</v>
      </c>
      <c r="R439" s="15" t="n">
        <f aca="false">M439-MIN(M439,MAX(0,G439-SUMPRODUCT(($M$392:$Q$392&lt;M$392)*M439:Q439)))</f>
        <v>0</v>
      </c>
      <c r="S439" s="15" t="n">
        <f aca="false">N439-MIN(N439,MAX(0,G439-SUMPRODUCT(($M$392:$Q$392&lt;N$392)*M439:Q439)))</f>
        <v>0</v>
      </c>
      <c r="T439" s="15" t="n">
        <f aca="false">O439-MIN(O439,MAX(0,G439-SUMPRODUCT(($M$392:$Q$392&lt;O$392)*M439:Q439)))</f>
        <v>0</v>
      </c>
      <c r="U439" s="15" t="n">
        <f aca="false">P439-MIN(P439,MAX(0,G439-SUMPRODUCT(($M$392:$Q$392&lt;P$392)*M439:Q439)))</f>
        <v>0</v>
      </c>
      <c r="V439" s="15" t="n">
        <f aca="false">Q439-MIN(Q439,MAX(0,G439-SUMPRODUCT(($M$392:$Q$392&lt;Q$392)*M439:Q439)))</f>
        <v>0</v>
      </c>
      <c r="W439" s="15" t="n">
        <f aca="false">(R438*'1. Your Debts'!$C$5+S438*'1. Your Debts'!$C$6+T438*'1. Your Debts'!$C$7+U438*'1. Your Debts'!$C$8+V438*'1. Your Debts'!$C$9)/12</f>
        <v>0</v>
      </c>
      <c r="X439" s="15" t="n">
        <f aca="false">Y438+W439+D439-Y439</f>
        <v>0</v>
      </c>
      <c r="Y439" s="15" t="n">
        <f aca="false">SUM(R439:V439)</f>
        <v>0</v>
      </c>
    </row>
    <row r="440" customFormat="false" ht="15" hidden="false" customHeight="false" outlineLevel="0" collapsed="false">
      <c r="A440" s="10" t="n">
        <v>46</v>
      </c>
      <c r="B440" s="15" t="n">
        <f aca="false">F439</f>
        <v>1000</v>
      </c>
      <c r="C440" s="15" t="n">
        <f aca="false">IF(A440=$D$390,MIN(B440,$B$390),0)</f>
        <v>0</v>
      </c>
      <c r="D440" s="15" t="n">
        <f aca="false">IF(A440=$D$390,$B$390-C440,0)</f>
        <v>0</v>
      </c>
      <c r="E440" s="15" t="n">
        <f aca="false">MIN($H$390,MAX(0,$F$390-(B440-C440)),$J$390)</f>
        <v>0</v>
      </c>
      <c r="F440" s="15" t="n">
        <f aca="false">B440-C440+E440</f>
        <v>1000</v>
      </c>
      <c r="G440" s="15" t="n">
        <f aca="false">$J$390-E440</f>
        <v>250</v>
      </c>
      <c r="H440" s="15" t="n">
        <f aca="false">R439*(1+'1. Your Debts'!$C$5/12)+IF($L$390=1,D440,0)</f>
        <v>0</v>
      </c>
      <c r="I440" s="15" t="n">
        <f aca="false">S439*(1+'1. Your Debts'!$C$6/12)+IF($L$390=2,D440,0)</f>
        <v>0</v>
      </c>
      <c r="J440" s="15" t="n">
        <f aca="false">T439*(1+'1. Your Debts'!$C$7/12)+IF($L$390=3,D440,0)</f>
        <v>0</v>
      </c>
      <c r="K440" s="15" t="n">
        <f aca="false">U439*(1+'1. Your Debts'!$C$8/12)+IF($L$390=4,D440,0)</f>
        <v>0</v>
      </c>
      <c r="L440" s="15" t="n">
        <f aca="false">V439*(1+'1. Your Debts'!$C$9/12)+IF($L$390=5,D440,0)</f>
        <v>0</v>
      </c>
      <c r="M440" s="15" t="n">
        <f aca="false">MAX(0,H440-IF('1. Your Debts'!$F$5&gt;0,MIN('1. Your Debts'!$F$5,H440),MIN(MAX(H440*'1. Your Debts'!$D$5,'1. Your Debts'!$E$5),H440)))</f>
        <v>0</v>
      </c>
      <c r="N440" s="15" t="n">
        <f aca="false">MAX(0,I440-IF('1. Your Debts'!$F$6&gt;0,MIN('1. Your Debts'!$F$6,I440),MIN(MAX(I440*'1. Your Debts'!$D$6,'1. Your Debts'!$E$6),I440)))</f>
        <v>0</v>
      </c>
      <c r="O440" s="15" t="n">
        <f aca="false">MAX(0,J440-IF('1. Your Debts'!$F$7&gt;0,MIN('1. Your Debts'!$F$7,J440),MIN(MAX(J440*'1. Your Debts'!$D$7,'1. Your Debts'!$E$7),J440)))</f>
        <v>0</v>
      </c>
      <c r="P440" s="15" t="n">
        <f aca="false">MAX(0,K440-IF('1. Your Debts'!$F$8&gt;0,MIN('1. Your Debts'!$F$8,K440),MIN(MAX(K440*'1. Your Debts'!$D$8,'1. Your Debts'!$E$8),K440)))</f>
        <v>0</v>
      </c>
      <c r="Q440" s="15" t="n">
        <f aca="false">MAX(0,L440-IF('1. Your Debts'!$F$9&gt;0,MIN('1. Your Debts'!$F$9,L440),MIN(MAX(L440*'1. Your Debts'!$D$9,'1. Your Debts'!$E$9),L440)))</f>
        <v>0</v>
      </c>
      <c r="R440" s="15" t="n">
        <f aca="false">M440-MIN(M440,MAX(0,G440-SUMPRODUCT(($M$392:$Q$392&lt;M$392)*M440:Q440)))</f>
        <v>0</v>
      </c>
      <c r="S440" s="15" t="n">
        <f aca="false">N440-MIN(N440,MAX(0,G440-SUMPRODUCT(($M$392:$Q$392&lt;N$392)*M440:Q440)))</f>
        <v>0</v>
      </c>
      <c r="T440" s="15" t="n">
        <f aca="false">O440-MIN(O440,MAX(0,G440-SUMPRODUCT(($M$392:$Q$392&lt;O$392)*M440:Q440)))</f>
        <v>0</v>
      </c>
      <c r="U440" s="15" t="n">
        <f aca="false">P440-MIN(P440,MAX(0,G440-SUMPRODUCT(($M$392:$Q$392&lt;P$392)*M440:Q440)))</f>
        <v>0</v>
      </c>
      <c r="V440" s="15" t="n">
        <f aca="false">Q440-MIN(Q440,MAX(0,G440-SUMPRODUCT(($M$392:$Q$392&lt;Q$392)*M440:Q440)))</f>
        <v>0</v>
      </c>
      <c r="W440" s="15" t="n">
        <f aca="false">(R439*'1. Your Debts'!$C$5+S439*'1. Your Debts'!$C$6+T439*'1. Your Debts'!$C$7+U439*'1. Your Debts'!$C$8+V439*'1. Your Debts'!$C$9)/12</f>
        <v>0</v>
      </c>
      <c r="X440" s="15" t="n">
        <f aca="false">Y439+W440+D440-Y440</f>
        <v>0</v>
      </c>
      <c r="Y440" s="15" t="n">
        <f aca="false">SUM(R440:V440)</f>
        <v>0</v>
      </c>
    </row>
    <row r="441" customFormat="false" ht="15" hidden="false" customHeight="false" outlineLevel="0" collapsed="false">
      <c r="A441" s="10" t="n">
        <v>47</v>
      </c>
      <c r="B441" s="15" t="n">
        <f aca="false">F440</f>
        <v>1000</v>
      </c>
      <c r="C441" s="15" t="n">
        <f aca="false">IF(A441=$D$390,MIN(B441,$B$390),0)</f>
        <v>0</v>
      </c>
      <c r="D441" s="15" t="n">
        <f aca="false">IF(A441=$D$390,$B$390-C441,0)</f>
        <v>0</v>
      </c>
      <c r="E441" s="15" t="n">
        <f aca="false">MIN($H$390,MAX(0,$F$390-(B441-C441)),$J$390)</f>
        <v>0</v>
      </c>
      <c r="F441" s="15" t="n">
        <f aca="false">B441-C441+E441</f>
        <v>1000</v>
      </c>
      <c r="G441" s="15" t="n">
        <f aca="false">$J$390-E441</f>
        <v>250</v>
      </c>
      <c r="H441" s="15" t="n">
        <f aca="false">R440*(1+'1. Your Debts'!$C$5/12)+IF($L$390=1,D441,0)</f>
        <v>0</v>
      </c>
      <c r="I441" s="15" t="n">
        <f aca="false">S440*(1+'1. Your Debts'!$C$6/12)+IF($L$390=2,D441,0)</f>
        <v>0</v>
      </c>
      <c r="J441" s="15" t="n">
        <f aca="false">T440*(1+'1. Your Debts'!$C$7/12)+IF($L$390=3,D441,0)</f>
        <v>0</v>
      </c>
      <c r="K441" s="15" t="n">
        <f aca="false">U440*(1+'1. Your Debts'!$C$8/12)+IF($L$390=4,D441,0)</f>
        <v>0</v>
      </c>
      <c r="L441" s="15" t="n">
        <f aca="false">V440*(1+'1. Your Debts'!$C$9/12)+IF($L$390=5,D441,0)</f>
        <v>0</v>
      </c>
      <c r="M441" s="15" t="n">
        <f aca="false">MAX(0,H441-IF('1. Your Debts'!$F$5&gt;0,MIN('1. Your Debts'!$F$5,H441),MIN(MAX(H441*'1. Your Debts'!$D$5,'1. Your Debts'!$E$5),H441)))</f>
        <v>0</v>
      </c>
      <c r="N441" s="15" t="n">
        <f aca="false">MAX(0,I441-IF('1. Your Debts'!$F$6&gt;0,MIN('1. Your Debts'!$F$6,I441),MIN(MAX(I441*'1. Your Debts'!$D$6,'1. Your Debts'!$E$6),I441)))</f>
        <v>0</v>
      </c>
      <c r="O441" s="15" t="n">
        <f aca="false">MAX(0,J441-IF('1. Your Debts'!$F$7&gt;0,MIN('1. Your Debts'!$F$7,J441),MIN(MAX(J441*'1. Your Debts'!$D$7,'1. Your Debts'!$E$7),J441)))</f>
        <v>0</v>
      </c>
      <c r="P441" s="15" t="n">
        <f aca="false">MAX(0,K441-IF('1. Your Debts'!$F$8&gt;0,MIN('1. Your Debts'!$F$8,K441),MIN(MAX(K441*'1. Your Debts'!$D$8,'1. Your Debts'!$E$8),K441)))</f>
        <v>0</v>
      </c>
      <c r="Q441" s="15" t="n">
        <f aca="false">MAX(0,L441-IF('1. Your Debts'!$F$9&gt;0,MIN('1. Your Debts'!$F$9,L441),MIN(MAX(L441*'1. Your Debts'!$D$9,'1. Your Debts'!$E$9),L441)))</f>
        <v>0</v>
      </c>
      <c r="R441" s="15" t="n">
        <f aca="false">M441-MIN(M441,MAX(0,G441-SUMPRODUCT(($M$392:$Q$392&lt;M$392)*M441:Q441)))</f>
        <v>0</v>
      </c>
      <c r="S441" s="15" t="n">
        <f aca="false">N441-MIN(N441,MAX(0,G441-SUMPRODUCT(($M$392:$Q$392&lt;N$392)*M441:Q441)))</f>
        <v>0</v>
      </c>
      <c r="T441" s="15" t="n">
        <f aca="false">O441-MIN(O441,MAX(0,G441-SUMPRODUCT(($M$392:$Q$392&lt;O$392)*M441:Q441)))</f>
        <v>0</v>
      </c>
      <c r="U441" s="15" t="n">
        <f aca="false">P441-MIN(P441,MAX(0,G441-SUMPRODUCT(($M$392:$Q$392&lt;P$392)*M441:Q441)))</f>
        <v>0</v>
      </c>
      <c r="V441" s="15" t="n">
        <f aca="false">Q441-MIN(Q441,MAX(0,G441-SUMPRODUCT(($M$392:$Q$392&lt;Q$392)*M441:Q441)))</f>
        <v>0</v>
      </c>
      <c r="W441" s="15" t="n">
        <f aca="false">(R440*'1. Your Debts'!$C$5+S440*'1. Your Debts'!$C$6+T440*'1. Your Debts'!$C$7+U440*'1. Your Debts'!$C$8+V440*'1. Your Debts'!$C$9)/12</f>
        <v>0</v>
      </c>
      <c r="X441" s="15" t="n">
        <f aca="false">Y440+W441+D441-Y441</f>
        <v>0</v>
      </c>
      <c r="Y441" s="15" t="n">
        <f aca="false">SUM(R441:V441)</f>
        <v>0</v>
      </c>
    </row>
    <row r="442" customFormat="false" ht="15" hidden="false" customHeight="false" outlineLevel="0" collapsed="false">
      <c r="A442" s="10" t="n">
        <v>48</v>
      </c>
      <c r="B442" s="15" t="n">
        <f aca="false">F441</f>
        <v>1000</v>
      </c>
      <c r="C442" s="15" t="n">
        <f aca="false">IF(A442=$D$390,MIN(B442,$B$390),0)</f>
        <v>0</v>
      </c>
      <c r="D442" s="15" t="n">
        <f aca="false">IF(A442=$D$390,$B$390-C442,0)</f>
        <v>0</v>
      </c>
      <c r="E442" s="15" t="n">
        <f aca="false">MIN($H$390,MAX(0,$F$390-(B442-C442)),$J$390)</f>
        <v>0</v>
      </c>
      <c r="F442" s="15" t="n">
        <f aca="false">B442-C442+E442</f>
        <v>1000</v>
      </c>
      <c r="G442" s="15" t="n">
        <f aca="false">$J$390-E442</f>
        <v>250</v>
      </c>
      <c r="H442" s="15" t="n">
        <f aca="false">R441*(1+'1. Your Debts'!$C$5/12)+IF($L$390=1,D442,0)</f>
        <v>0</v>
      </c>
      <c r="I442" s="15" t="n">
        <f aca="false">S441*(1+'1. Your Debts'!$C$6/12)+IF($L$390=2,D442,0)</f>
        <v>0</v>
      </c>
      <c r="J442" s="15" t="n">
        <f aca="false">T441*(1+'1. Your Debts'!$C$7/12)+IF($L$390=3,D442,0)</f>
        <v>0</v>
      </c>
      <c r="K442" s="15" t="n">
        <f aca="false">U441*(1+'1. Your Debts'!$C$8/12)+IF($L$390=4,D442,0)</f>
        <v>0</v>
      </c>
      <c r="L442" s="15" t="n">
        <f aca="false">V441*(1+'1. Your Debts'!$C$9/12)+IF($L$390=5,D442,0)</f>
        <v>0</v>
      </c>
      <c r="M442" s="15" t="n">
        <f aca="false">MAX(0,H442-IF('1. Your Debts'!$F$5&gt;0,MIN('1. Your Debts'!$F$5,H442),MIN(MAX(H442*'1. Your Debts'!$D$5,'1. Your Debts'!$E$5),H442)))</f>
        <v>0</v>
      </c>
      <c r="N442" s="15" t="n">
        <f aca="false">MAX(0,I442-IF('1. Your Debts'!$F$6&gt;0,MIN('1. Your Debts'!$F$6,I442),MIN(MAX(I442*'1. Your Debts'!$D$6,'1. Your Debts'!$E$6),I442)))</f>
        <v>0</v>
      </c>
      <c r="O442" s="15" t="n">
        <f aca="false">MAX(0,J442-IF('1. Your Debts'!$F$7&gt;0,MIN('1. Your Debts'!$F$7,J442),MIN(MAX(J442*'1. Your Debts'!$D$7,'1. Your Debts'!$E$7),J442)))</f>
        <v>0</v>
      </c>
      <c r="P442" s="15" t="n">
        <f aca="false">MAX(0,K442-IF('1. Your Debts'!$F$8&gt;0,MIN('1. Your Debts'!$F$8,K442),MIN(MAX(K442*'1. Your Debts'!$D$8,'1. Your Debts'!$E$8),K442)))</f>
        <v>0</v>
      </c>
      <c r="Q442" s="15" t="n">
        <f aca="false">MAX(0,L442-IF('1. Your Debts'!$F$9&gt;0,MIN('1. Your Debts'!$F$9,L442),MIN(MAX(L442*'1. Your Debts'!$D$9,'1. Your Debts'!$E$9),L442)))</f>
        <v>0</v>
      </c>
      <c r="R442" s="15" t="n">
        <f aca="false">M442-MIN(M442,MAX(0,G442-SUMPRODUCT(($M$392:$Q$392&lt;M$392)*M442:Q442)))</f>
        <v>0</v>
      </c>
      <c r="S442" s="15" t="n">
        <f aca="false">N442-MIN(N442,MAX(0,G442-SUMPRODUCT(($M$392:$Q$392&lt;N$392)*M442:Q442)))</f>
        <v>0</v>
      </c>
      <c r="T442" s="15" t="n">
        <f aca="false">O442-MIN(O442,MAX(0,G442-SUMPRODUCT(($M$392:$Q$392&lt;O$392)*M442:Q442)))</f>
        <v>0</v>
      </c>
      <c r="U442" s="15" t="n">
        <f aca="false">P442-MIN(P442,MAX(0,G442-SUMPRODUCT(($M$392:$Q$392&lt;P$392)*M442:Q442)))</f>
        <v>0</v>
      </c>
      <c r="V442" s="15" t="n">
        <f aca="false">Q442-MIN(Q442,MAX(0,G442-SUMPRODUCT(($M$392:$Q$392&lt;Q$392)*M442:Q442)))</f>
        <v>0</v>
      </c>
      <c r="W442" s="15" t="n">
        <f aca="false">(R441*'1. Your Debts'!$C$5+S441*'1. Your Debts'!$C$6+T441*'1. Your Debts'!$C$7+U441*'1. Your Debts'!$C$8+V441*'1. Your Debts'!$C$9)/12</f>
        <v>0</v>
      </c>
      <c r="X442" s="15" t="n">
        <f aca="false">Y441+W442+D442-Y442</f>
        <v>0</v>
      </c>
      <c r="Y442" s="15" t="n">
        <f aca="false">SUM(R442:V442)</f>
        <v>0</v>
      </c>
    </row>
    <row r="443" customFormat="false" ht="15" hidden="false" customHeight="false" outlineLevel="0" collapsed="false">
      <c r="A443" s="10" t="n">
        <v>49</v>
      </c>
      <c r="B443" s="15" t="n">
        <f aca="false">F442</f>
        <v>1000</v>
      </c>
      <c r="C443" s="15" t="n">
        <f aca="false">IF(A443=$D$390,MIN(B443,$B$390),0)</f>
        <v>0</v>
      </c>
      <c r="D443" s="15" t="n">
        <f aca="false">IF(A443=$D$390,$B$390-C443,0)</f>
        <v>0</v>
      </c>
      <c r="E443" s="15" t="n">
        <f aca="false">MIN($H$390,MAX(0,$F$390-(B443-C443)),$J$390)</f>
        <v>0</v>
      </c>
      <c r="F443" s="15" t="n">
        <f aca="false">B443-C443+E443</f>
        <v>1000</v>
      </c>
      <c r="G443" s="15" t="n">
        <f aca="false">$J$390-E443</f>
        <v>250</v>
      </c>
      <c r="H443" s="15" t="n">
        <f aca="false">R442*(1+'1. Your Debts'!$C$5/12)+IF($L$390=1,D443,0)</f>
        <v>0</v>
      </c>
      <c r="I443" s="15" t="n">
        <f aca="false">S442*(1+'1. Your Debts'!$C$6/12)+IF($L$390=2,D443,0)</f>
        <v>0</v>
      </c>
      <c r="J443" s="15" t="n">
        <f aca="false">T442*(1+'1. Your Debts'!$C$7/12)+IF($L$390=3,D443,0)</f>
        <v>0</v>
      </c>
      <c r="K443" s="15" t="n">
        <f aca="false">U442*(1+'1. Your Debts'!$C$8/12)+IF($L$390=4,D443,0)</f>
        <v>0</v>
      </c>
      <c r="L443" s="15" t="n">
        <f aca="false">V442*(1+'1. Your Debts'!$C$9/12)+IF($L$390=5,D443,0)</f>
        <v>0</v>
      </c>
      <c r="M443" s="15" t="n">
        <f aca="false">MAX(0,H443-IF('1. Your Debts'!$F$5&gt;0,MIN('1. Your Debts'!$F$5,H443),MIN(MAX(H443*'1. Your Debts'!$D$5,'1. Your Debts'!$E$5),H443)))</f>
        <v>0</v>
      </c>
      <c r="N443" s="15" t="n">
        <f aca="false">MAX(0,I443-IF('1. Your Debts'!$F$6&gt;0,MIN('1. Your Debts'!$F$6,I443),MIN(MAX(I443*'1. Your Debts'!$D$6,'1. Your Debts'!$E$6),I443)))</f>
        <v>0</v>
      </c>
      <c r="O443" s="15" t="n">
        <f aca="false">MAX(0,J443-IF('1. Your Debts'!$F$7&gt;0,MIN('1. Your Debts'!$F$7,J443),MIN(MAX(J443*'1. Your Debts'!$D$7,'1. Your Debts'!$E$7),J443)))</f>
        <v>0</v>
      </c>
      <c r="P443" s="15" t="n">
        <f aca="false">MAX(0,K443-IF('1. Your Debts'!$F$8&gt;0,MIN('1. Your Debts'!$F$8,K443),MIN(MAX(K443*'1. Your Debts'!$D$8,'1. Your Debts'!$E$8),K443)))</f>
        <v>0</v>
      </c>
      <c r="Q443" s="15" t="n">
        <f aca="false">MAX(0,L443-IF('1. Your Debts'!$F$9&gt;0,MIN('1. Your Debts'!$F$9,L443),MIN(MAX(L443*'1. Your Debts'!$D$9,'1. Your Debts'!$E$9),L443)))</f>
        <v>0</v>
      </c>
      <c r="R443" s="15" t="n">
        <f aca="false">M443-MIN(M443,MAX(0,G443-SUMPRODUCT(($M$392:$Q$392&lt;M$392)*M443:Q443)))</f>
        <v>0</v>
      </c>
      <c r="S443" s="15" t="n">
        <f aca="false">N443-MIN(N443,MAX(0,G443-SUMPRODUCT(($M$392:$Q$392&lt;N$392)*M443:Q443)))</f>
        <v>0</v>
      </c>
      <c r="T443" s="15" t="n">
        <f aca="false">O443-MIN(O443,MAX(0,G443-SUMPRODUCT(($M$392:$Q$392&lt;O$392)*M443:Q443)))</f>
        <v>0</v>
      </c>
      <c r="U443" s="15" t="n">
        <f aca="false">P443-MIN(P443,MAX(0,G443-SUMPRODUCT(($M$392:$Q$392&lt;P$392)*M443:Q443)))</f>
        <v>0</v>
      </c>
      <c r="V443" s="15" t="n">
        <f aca="false">Q443-MIN(Q443,MAX(0,G443-SUMPRODUCT(($M$392:$Q$392&lt;Q$392)*M443:Q443)))</f>
        <v>0</v>
      </c>
      <c r="W443" s="15" t="n">
        <f aca="false">(R442*'1. Your Debts'!$C$5+S442*'1. Your Debts'!$C$6+T442*'1. Your Debts'!$C$7+U442*'1. Your Debts'!$C$8+V442*'1. Your Debts'!$C$9)/12</f>
        <v>0</v>
      </c>
      <c r="X443" s="15" t="n">
        <f aca="false">Y442+W443+D443-Y443</f>
        <v>0</v>
      </c>
      <c r="Y443" s="15" t="n">
        <f aca="false">SUM(R443:V443)</f>
        <v>0</v>
      </c>
    </row>
    <row r="444" customFormat="false" ht="15" hidden="false" customHeight="false" outlineLevel="0" collapsed="false">
      <c r="A444" s="10" t="n">
        <v>50</v>
      </c>
      <c r="B444" s="15" t="n">
        <f aca="false">F443</f>
        <v>1000</v>
      </c>
      <c r="C444" s="15" t="n">
        <f aca="false">IF(A444=$D$390,MIN(B444,$B$390),0)</f>
        <v>0</v>
      </c>
      <c r="D444" s="15" t="n">
        <f aca="false">IF(A444=$D$390,$B$390-C444,0)</f>
        <v>0</v>
      </c>
      <c r="E444" s="15" t="n">
        <f aca="false">MIN($H$390,MAX(0,$F$390-(B444-C444)),$J$390)</f>
        <v>0</v>
      </c>
      <c r="F444" s="15" t="n">
        <f aca="false">B444-C444+E444</f>
        <v>1000</v>
      </c>
      <c r="G444" s="15" t="n">
        <f aca="false">$J$390-E444</f>
        <v>250</v>
      </c>
      <c r="H444" s="15" t="n">
        <f aca="false">R443*(1+'1. Your Debts'!$C$5/12)+IF($L$390=1,D444,0)</f>
        <v>0</v>
      </c>
      <c r="I444" s="15" t="n">
        <f aca="false">S443*(1+'1. Your Debts'!$C$6/12)+IF($L$390=2,D444,0)</f>
        <v>0</v>
      </c>
      <c r="J444" s="15" t="n">
        <f aca="false">T443*(1+'1. Your Debts'!$C$7/12)+IF($L$390=3,D444,0)</f>
        <v>0</v>
      </c>
      <c r="K444" s="15" t="n">
        <f aca="false">U443*(1+'1. Your Debts'!$C$8/12)+IF($L$390=4,D444,0)</f>
        <v>0</v>
      </c>
      <c r="L444" s="15" t="n">
        <f aca="false">V443*(1+'1. Your Debts'!$C$9/12)+IF($L$390=5,D444,0)</f>
        <v>0</v>
      </c>
      <c r="M444" s="15" t="n">
        <f aca="false">MAX(0,H444-IF('1. Your Debts'!$F$5&gt;0,MIN('1. Your Debts'!$F$5,H444),MIN(MAX(H444*'1. Your Debts'!$D$5,'1. Your Debts'!$E$5),H444)))</f>
        <v>0</v>
      </c>
      <c r="N444" s="15" t="n">
        <f aca="false">MAX(0,I444-IF('1. Your Debts'!$F$6&gt;0,MIN('1. Your Debts'!$F$6,I444),MIN(MAX(I444*'1. Your Debts'!$D$6,'1. Your Debts'!$E$6),I444)))</f>
        <v>0</v>
      </c>
      <c r="O444" s="15" t="n">
        <f aca="false">MAX(0,J444-IF('1. Your Debts'!$F$7&gt;0,MIN('1. Your Debts'!$F$7,J444),MIN(MAX(J444*'1. Your Debts'!$D$7,'1. Your Debts'!$E$7),J444)))</f>
        <v>0</v>
      </c>
      <c r="P444" s="15" t="n">
        <f aca="false">MAX(0,K444-IF('1. Your Debts'!$F$8&gt;0,MIN('1. Your Debts'!$F$8,K444),MIN(MAX(K444*'1. Your Debts'!$D$8,'1. Your Debts'!$E$8),K444)))</f>
        <v>0</v>
      </c>
      <c r="Q444" s="15" t="n">
        <f aca="false">MAX(0,L444-IF('1. Your Debts'!$F$9&gt;0,MIN('1. Your Debts'!$F$9,L444),MIN(MAX(L444*'1. Your Debts'!$D$9,'1. Your Debts'!$E$9),L444)))</f>
        <v>0</v>
      </c>
      <c r="R444" s="15" t="n">
        <f aca="false">M444-MIN(M444,MAX(0,G444-SUMPRODUCT(($M$392:$Q$392&lt;M$392)*M444:Q444)))</f>
        <v>0</v>
      </c>
      <c r="S444" s="15" t="n">
        <f aca="false">N444-MIN(N444,MAX(0,G444-SUMPRODUCT(($M$392:$Q$392&lt;N$392)*M444:Q444)))</f>
        <v>0</v>
      </c>
      <c r="T444" s="15" t="n">
        <f aca="false">O444-MIN(O444,MAX(0,G444-SUMPRODUCT(($M$392:$Q$392&lt;O$392)*M444:Q444)))</f>
        <v>0</v>
      </c>
      <c r="U444" s="15" t="n">
        <f aca="false">P444-MIN(P444,MAX(0,G444-SUMPRODUCT(($M$392:$Q$392&lt;P$392)*M444:Q444)))</f>
        <v>0</v>
      </c>
      <c r="V444" s="15" t="n">
        <f aca="false">Q444-MIN(Q444,MAX(0,G444-SUMPRODUCT(($M$392:$Q$392&lt;Q$392)*M444:Q444)))</f>
        <v>0</v>
      </c>
      <c r="W444" s="15" t="n">
        <f aca="false">(R443*'1. Your Debts'!$C$5+S443*'1. Your Debts'!$C$6+T443*'1. Your Debts'!$C$7+U443*'1. Your Debts'!$C$8+V443*'1. Your Debts'!$C$9)/12</f>
        <v>0</v>
      </c>
      <c r="X444" s="15" t="n">
        <f aca="false">Y443+W444+D444-Y444</f>
        <v>0</v>
      </c>
      <c r="Y444" s="15" t="n">
        <f aca="false">SUM(R444:V444)</f>
        <v>0</v>
      </c>
    </row>
    <row r="445" customFormat="false" ht="15" hidden="false" customHeight="false" outlineLevel="0" collapsed="false">
      <c r="A445" s="10" t="n">
        <v>51</v>
      </c>
      <c r="B445" s="15" t="n">
        <f aca="false">F444</f>
        <v>1000</v>
      </c>
      <c r="C445" s="15" t="n">
        <f aca="false">IF(A445=$D$390,MIN(B445,$B$390),0)</f>
        <v>0</v>
      </c>
      <c r="D445" s="15" t="n">
        <f aca="false">IF(A445=$D$390,$B$390-C445,0)</f>
        <v>0</v>
      </c>
      <c r="E445" s="15" t="n">
        <f aca="false">MIN($H$390,MAX(0,$F$390-(B445-C445)),$J$390)</f>
        <v>0</v>
      </c>
      <c r="F445" s="15" t="n">
        <f aca="false">B445-C445+E445</f>
        <v>1000</v>
      </c>
      <c r="G445" s="15" t="n">
        <f aca="false">$J$390-E445</f>
        <v>250</v>
      </c>
      <c r="H445" s="15" t="n">
        <f aca="false">R444*(1+'1. Your Debts'!$C$5/12)+IF($L$390=1,D445,0)</f>
        <v>0</v>
      </c>
      <c r="I445" s="15" t="n">
        <f aca="false">S444*(1+'1. Your Debts'!$C$6/12)+IF($L$390=2,D445,0)</f>
        <v>0</v>
      </c>
      <c r="J445" s="15" t="n">
        <f aca="false">T444*(1+'1. Your Debts'!$C$7/12)+IF($L$390=3,D445,0)</f>
        <v>0</v>
      </c>
      <c r="K445" s="15" t="n">
        <f aca="false">U444*(1+'1. Your Debts'!$C$8/12)+IF($L$390=4,D445,0)</f>
        <v>0</v>
      </c>
      <c r="L445" s="15" t="n">
        <f aca="false">V444*(1+'1. Your Debts'!$C$9/12)+IF($L$390=5,D445,0)</f>
        <v>0</v>
      </c>
      <c r="M445" s="15" t="n">
        <f aca="false">MAX(0,H445-IF('1. Your Debts'!$F$5&gt;0,MIN('1. Your Debts'!$F$5,H445),MIN(MAX(H445*'1. Your Debts'!$D$5,'1. Your Debts'!$E$5),H445)))</f>
        <v>0</v>
      </c>
      <c r="N445" s="15" t="n">
        <f aca="false">MAX(0,I445-IF('1. Your Debts'!$F$6&gt;0,MIN('1. Your Debts'!$F$6,I445),MIN(MAX(I445*'1. Your Debts'!$D$6,'1. Your Debts'!$E$6),I445)))</f>
        <v>0</v>
      </c>
      <c r="O445" s="15" t="n">
        <f aca="false">MAX(0,J445-IF('1. Your Debts'!$F$7&gt;0,MIN('1. Your Debts'!$F$7,J445),MIN(MAX(J445*'1. Your Debts'!$D$7,'1. Your Debts'!$E$7),J445)))</f>
        <v>0</v>
      </c>
      <c r="P445" s="15" t="n">
        <f aca="false">MAX(0,K445-IF('1. Your Debts'!$F$8&gt;0,MIN('1. Your Debts'!$F$8,K445),MIN(MAX(K445*'1. Your Debts'!$D$8,'1. Your Debts'!$E$8),K445)))</f>
        <v>0</v>
      </c>
      <c r="Q445" s="15" t="n">
        <f aca="false">MAX(0,L445-IF('1. Your Debts'!$F$9&gt;0,MIN('1. Your Debts'!$F$9,L445),MIN(MAX(L445*'1. Your Debts'!$D$9,'1. Your Debts'!$E$9),L445)))</f>
        <v>0</v>
      </c>
      <c r="R445" s="15" t="n">
        <f aca="false">M445-MIN(M445,MAX(0,G445-SUMPRODUCT(($M$392:$Q$392&lt;M$392)*M445:Q445)))</f>
        <v>0</v>
      </c>
      <c r="S445" s="15" t="n">
        <f aca="false">N445-MIN(N445,MAX(0,G445-SUMPRODUCT(($M$392:$Q$392&lt;N$392)*M445:Q445)))</f>
        <v>0</v>
      </c>
      <c r="T445" s="15" t="n">
        <f aca="false">O445-MIN(O445,MAX(0,G445-SUMPRODUCT(($M$392:$Q$392&lt;O$392)*M445:Q445)))</f>
        <v>0</v>
      </c>
      <c r="U445" s="15" t="n">
        <f aca="false">P445-MIN(P445,MAX(0,G445-SUMPRODUCT(($M$392:$Q$392&lt;P$392)*M445:Q445)))</f>
        <v>0</v>
      </c>
      <c r="V445" s="15" t="n">
        <f aca="false">Q445-MIN(Q445,MAX(0,G445-SUMPRODUCT(($M$392:$Q$392&lt;Q$392)*M445:Q445)))</f>
        <v>0</v>
      </c>
      <c r="W445" s="15" t="n">
        <f aca="false">(R444*'1. Your Debts'!$C$5+S444*'1. Your Debts'!$C$6+T444*'1. Your Debts'!$C$7+U444*'1. Your Debts'!$C$8+V444*'1. Your Debts'!$C$9)/12</f>
        <v>0</v>
      </c>
      <c r="X445" s="15" t="n">
        <f aca="false">Y444+W445+D445-Y445</f>
        <v>0</v>
      </c>
      <c r="Y445" s="15" t="n">
        <f aca="false">SUM(R445:V445)</f>
        <v>0</v>
      </c>
    </row>
    <row r="446" customFormat="false" ht="15" hidden="false" customHeight="false" outlineLevel="0" collapsed="false">
      <c r="A446" s="10" t="n">
        <v>52</v>
      </c>
      <c r="B446" s="15" t="n">
        <f aca="false">F445</f>
        <v>1000</v>
      </c>
      <c r="C446" s="15" t="n">
        <f aca="false">IF(A446=$D$390,MIN(B446,$B$390),0)</f>
        <v>0</v>
      </c>
      <c r="D446" s="15" t="n">
        <f aca="false">IF(A446=$D$390,$B$390-C446,0)</f>
        <v>0</v>
      </c>
      <c r="E446" s="15" t="n">
        <f aca="false">MIN($H$390,MAX(0,$F$390-(B446-C446)),$J$390)</f>
        <v>0</v>
      </c>
      <c r="F446" s="15" t="n">
        <f aca="false">B446-C446+E446</f>
        <v>1000</v>
      </c>
      <c r="G446" s="15" t="n">
        <f aca="false">$J$390-E446</f>
        <v>250</v>
      </c>
      <c r="H446" s="15" t="n">
        <f aca="false">R445*(1+'1. Your Debts'!$C$5/12)+IF($L$390=1,D446,0)</f>
        <v>0</v>
      </c>
      <c r="I446" s="15" t="n">
        <f aca="false">S445*(1+'1. Your Debts'!$C$6/12)+IF($L$390=2,D446,0)</f>
        <v>0</v>
      </c>
      <c r="J446" s="15" t="n">
        <f aca="false">T445*(1+'1. Your Debts'!$C$7/12)+IF($L$390=3,D446,0)</f>
        <v>0</v>
      </c>
      <c r="K446" s="15" t="n">
        <f aca="false">U445*(1+'1. Your Debts'!$C$8/12)+IF($L$390=4,D446,0)</f>
        <v>0</v>
      </c>
      <c r="L446" s="15" t="n">
        <f aca="false">V445*(1+'1. Your Debts'!$C$9/12)+IF($L$390=5,D446,0)</f>
        <v>0</v>
      </c>
      <c r="M446" s="15" t="n">
        <f aca="false">MAX(0,H446-IF('1. Your Debts'!$F$5&gt;0,MIN('1. Your Debts'!$F$5,H446),MIN(MAX(H446*'1. Your Debts'!$D$5,'1. Your Debts'!$E$5),H446)))</f>
        <v>0</v>
      </c>
      <c r="N446" s="15" t="n">
        <f aca="false">MAX(0,I446-IF('1. Your Debts'!$F$6&gt;0,MIN('1. Your Debts'!$F$6,I446),MIN(MAX(I446*'1. Your Debts'!$D$6,'1. Your Debts'!$E$6),I446)))</f>
        <v>0</v>
      </c>
      <c r="O446" s="15" t="n">
        <f aca="false">MAX(0,J446-IF('1. Your Debts'!$F$7&gt;0,MIN('1. Your Debts'!$F$7,J446),MIN(MAX(J446*'1. Your Debts'!$D$7,'1. Your Debts'!$E$7),J446)))</f>
        <v>0</v>
      </c>
      <c r="P446" s="15" t="n">
        <f aca="false">MAX(0,K446-IF('1. Your Debts'!$F$8&gt;0,MIN('1. Your Debts'!$F$8,K446),MIN(MAX(K446*'1. Your Debts'!$D$8,'1. Your Debts'!$E$8),K446)))</f>
        <v>0</v>
      </c>
      <c r="Q446" s="15" t="n">
        <f aca="false">MAX(0,L446-IF('1. Your Debts'!$F$9&gt;0,MIN('1. Your Debts'!$F$9,L446),MIN(MAX(L446*'1. Your Debts'!$D$9,'1. Your Debts'!$E$9),L446)))</f>
        <v>0</v>
      </c>
      <c r="R446" s="15" t="n">
        <f aca="false">M446-MIN(M446,MAX(0,G446-SUMPRODUCT(($M$392:$Q$392&lt;M$392)*M446:Q446)))</f>
        <v>0</v>
      </c>
      <c r="S446" s="15" t="n">
        <f aca="false">N446-MIN(N446,MAX(0,G446-SUMPRODUCT(($M$392:$Q$392&lt;N$392)*M446:Q446)))</f>
        <v>0</v>
      </c>
      <c r="T446" s="15" t="n">
        <f aca="false">O446-MIN(O446,MAX(0,G446-SUMPRODUCT(($M$392:$Q$392&lt;O$392)*M446:Q446)))</f>
        <v>0</v>
      </c>
      <c r="U446" s="15" t="n">
        <f aca="false">P446-MIN(P446,MAX(0,G446-SUMPRODUCT(($M$392:$Q$392&lt;P$392)*M446:Q446)))</f>
        <v>0</v>
      </c>
      <c r="V446" s="15" t="n">
        <f aca="false">Q446-MIN(Q446,MAX(0,G446-SUMPRODUCT(($M$392:$Q$392&lt;Q$392)*M446:Q446)))</f>
        <v>0</v>
      </c>
      <c r="W446" s="15" t="n">
        <f aca="false">(R445*'1. Your Debts'!$C$5+S445*'1. Your Debts'!$C$6+T445*'1. Your Debts'!$C$7+U445*'1. Your Debts'!$C$8+V445*'1. Your Debts'!$C$9)/12</f>
        <v>0</v>
      </c>
      <c r="X446" s="15" t="n">
        <f aca="false">Y445+W446+D446-Y446</f>
        <v>0</v>
      </c>
      <c r="Y446" s="15" t="n">
        <f aca="false">SUM(R446:V446)</f>
        <v>0</v>
      </c>
    </row>
    <row r="447" customFormat="false" ht="15" hidden="false" customHeight="false" outlineLevel="0" collapsed="false">
      <c r="A447" s="10" t="n">
        <v>53</v>
      </c>
      <c r="B447" s="15" t="n">
        <f aca="false">F446</f>
        <v>1000</v>
      </c>
      <c r="C447" s="15" t="n">
        <f aca="false">IF(A447=$D$390,MIN(B447,$B$390),0)</f>
        <v>0</v>
      </c>
      <c r="D447" s="15" t="n">
        <f aca="false">IF(A447=$D$390,$B$390-C447,0)</f>
        <v>0</v>
      </c>
      <c r="E447" s="15" t="n">
        <f aca="false">MIN($H$390,MAX(0,$F$390-(B447-C447)),$J$390)</f>
        <v>0</v>
      </c>
      <c r="F447" s="15" t="n">
        <f aca="false">B447-C447+E447</f>
        <v>1000</v>
      </c>
      <c r="G447" s="15" t="n">
        <f aca="false">$J$390-E447</f>
        <v>250</v>
      </c>
      <c r="H447" s="15" t="n">
        <f aca="false">R446*(1+'1. Your Debts'!$C$5/12)+IF($L$390=1,D447,0)</f>
        <v>0</v>
      </c>
      <c r="I447" s="15" t="n">
        <f aca="false">S446*(1+'1. Your Debts'!$C$6/12)+IF($L$390=2,D447,0)</f>
        <v>0</v>
      </c>
      <c r="J447" s="15" t="n">
        <f aca="false">T446*(1+'1. Your Debts'!$C$7/12)+IF($L$390=3,D447,0)</f>
        <v>0</v>
      </c>
      <c r="K447" s="15" t="n">
        <f aca="false">U446*(1+'1. Your Debts'!$C$8/12)+IF($L$390=4,D447,0)</f>
        <v>0</v>
      </c>
      <c r="L447" s="15" t="n">
        <f aca="false">V446*(1+'1. Your Debts'!$C$9/12)+IF($L$390=5,D447,0)</f>
        <v>0</v>
      </c>
      <c r="M447" s="15" t="n">
        <f aca="false">MAX(0,H447-IF('1. Your Debts'!$F$5&gt;0,MIN('1. Your Debts'!$F$5,H447),MIN(MAX(H447*'1. Your Debts'!$D$5,'1. Your Debts'!$E$5),H447)))</f>
        <v>0</v>
      </c>
      <c r="N447" s="15" t="n">
        <f aca="false">MAX(0,I447-IF('1. Your Debts'!$F$6&gt;0,MIN('1. Your Debts'!$F$6,I447),MIN(MAX(I447*'1. Your Debts'!$D$6,'1. Your Debts'!$E$6),I447)))</f>
        <v>0</v>
      </c>
      <c r="O447" s="15" t="n">
        <f aca="false">MAX(0,J447-IF('1. Your Debts'!$F$7&gt;0,MIN('1. Your Debts'!$F$7,J447),MIN(MAX(J447*'1. Your Debts'!$D$7,'1. Your Debts'!$E$7),J447)))</f>
        <v>0</v>
      </c>
      <c r="P447" s="15" t="n">
        <f aca="false">MAX(0,K447-IF('1. Your Debts'!$F$8&gt;0,MIN('1. Your Debts'!$F$8,K447),MIN(MAX(K447*'1. Your Debts'!$D$8,'1. Your Debts'!$E$8),K447)))</f>
        <v>0</v>
      </c>
      <c r="Q447" s="15" t="n">
        <f aca="false">MAX(0,L447-IF('1. Your Debts'!$F$9&gt;0,MIN('1. Your Debts'!$F$9,L447),MIN(MAX(L447*'1. Your Debts'!$D$9,'1. Your Debts'!$E$9),L447)))</f>
        <v>0</v>
      </c>
      <c r="R447" s="15" t="n">
        <f aca="false">M447-MIN(M447,MAX(0,G447-SUMPRODUCT(($M$392:$Q$392&lt;M$392)*M447:Q447)))</f>
        <v>0</v>
      </c>
      <c r="S447" s="15" t="n">
        <f aca="false">N447-MIN(N447,MAX(0,G447-SUMPRODUCT(($M$392:$Q$392&lt;N$392)*M447:Q447)))</f>
        <v>0</v>
      </c>
      <c r="T447" s="15" t="n">
        <f aca="false">O447-MIN(O447,MAX(0,G447-SUMPRODUCT(($M$392:$Q$392&lt;O$392)*M447:Q447)))</f>
        <v>0</v>
      </c>
      <c r="U447" s="15" t="n">
        <f aca="false">P447-MIN(P447,MAX(0,G447-SUMPRODUCT(($M$392:$Q$392&lt;P$392)*M447:Q447)))</f>
        <v>0</v>
      </c>
      <c r="V447" s="15" t="n">
        <f aca="false">Q447-MIN(Q447,MAX(0,G447-SUMPRODUCT(($M$392:$Q$392&lt;Q$392)*M447:Q447)))</f>
        <v>0</v>
      </c>
      <c r="W447" s="15" t="n">
        <f aca="false">(R446*'1. Your Debts'!$C$5+S446*'1. Your Debts'!$C$6+T446*'1. Your Debts'!$C$7+U446*'1. Your Debts'!$C$8+V446*'1. Your Debts'!$C$9)/12</f>
        <v>0</v>
      </c>
      <c r="X447" s="15" t="n">
        <f aca="false">Y446+W447+D447-Y447</f>
        <v>0</v>
      </c>
      <c r="Y447" s="15" t="n">
        <f aca="false">SUM(R447:V447)</f>
        <v>0</v>
      </c>
    </row>
    <row r="448" customFormat="false" ht="15" hidden="false" customHeight="false" outlineLevel="0" collapsed="false">
      <c r="A448" s="10" t="n">
        <v>54</v>
      </c>
      <c r="B448" s="15" t="n">
        <f aca="false">F447</f>
        <v>1000</v>
      </c>
      <c r="C448" s="15" t="n">
        <f aca="false">IF(A448=$D$390,MIN(B448,$B$390),0)</f>
        <v>0</v>
      </c>
      <c r="D448" s="15" t="n">
        <f aca="false">IF(A448=$D$390,$B$390-C448,0)</f>
        <v>0</v>
      </c>
      <c r="E448" s="15" t="n">
        <f aca="false">MIN($H$390,MAX(0,$F$390-(B448-C448)),$J$390)</f>
        <v>0</v>
      </c>
      <c r="F448" s="15" t="n">
        <f aca="false">B448-C448+E448</f>
        <v>1000</v>
      </c>
      <c r="G448" s="15" t="n">
        <f aca="false">$J$390-E448</f>
        <v>250</v>
      </c>
      <c r="H448" s="15" t="n">
        <f aca="false">R447*(1+'1. Your Debts'!$C$5/12)+IF($L$390=1,D448,0)</f>
        <v>0</v>
      </c>
      <c r="I448" s="15" t="n">
        <f aca="false">S447*(1+'1. Your Debts'!$C$6/12)+IF($L$390=2,D448,0)</f>
        <v>0</v>
      </c>
      <c r="J448" s="15" t="n">
        <f aca="false">T447*(1+'1. Your Debts'!$C$7/12)+IF($L$390=3,D448,0)</f>
        <v>0</v>
      </c>
      <c r="K448" s="15" t="n">
        <f aca="false">U447*(1+'1. Your Debts'!$C$8/12)+IF($L$390=4,D448,0)</f>
        <v>0</v>
      </c>
      <c r="L448" s="15" t="n">
        <f aca="false">V447*(1+'1. Your Debts'!$C$9/12)+IF($L$390=5,D448,0)</f>
        <v>0</v>
      </c>
      <c r="M448" s="15" t="n">
        <f aca="false">MAX(0,H448-IF('1. Your Debts'!$F$5&gt;0,MIN('1. Your Debts'!$F$5,H448),MIN(MAX(H448*'1. Your Debts'!$D$5,'1. Your Debts'!$E$5),H448)))</f>
        <v>0</v>
      </c>
      <c r="N448" s="15" t="n">
        <f aca="false">MAX(0,I448-IF('1. Your Debts'!$F$6&gt;0,MIN('1. Your Debts'!$F$6,I448),MIN(MAX(I448*'1. Your Debts'!$D$6,'1. Your Debts'!$E$6),I448)))</f>
        <v>0</v>
      </c>
      <c r="O448" s="15" t="n">
        <f aca="false">MAX(0,J448-IF('1. Your Debts'!$F$7&gt;0,MIN('1. Your Debts'!$F$7,J448),MIN(MAX(J448*'1. Your Debts'!$D$7,'1. Your Debts'!$E$7),J448)))</f>
        <v>0</v>
      </c>
      <c r="P448" s="15" t="n">
        <f aca="false">MAX(0,K448-IF('1. Your Debts'!$F$8&gt;0,MIN('1. Your Debts'!$F$8,K448),MIN(MAX(K448*'1. Your Debts'!$D$8,'1. Your Debts'!$E$8),K448)))</f>
        <v>0</v>
      </c>
      <c r="Q448" s="15" t="n">
        <f aca="false">MAX(0,L448-IF('1. Your Debts'!$F$9&gt;0,MIN('1. Your Debts'!$F$9,L448),MIN(MAX(L448*'1. Your Debts'!$D$9,'1. Your Debts'!$E$9),L448)))</f>
        <v>0</v>
      </c>
      <c r="R448" s="15" t="n">
        <f aca="false">M448-MIN(M448,MAX(0,G448-SUMPRODUCT(($M$392:$Q$392&lt;M$392)*M448:Q448)))</f>
        <v>0</v>
      </c>
      <c r="S448" s="15" t="n">
        <f aca="false">N448-MIN(N448,MAX(0,G448-SUMPRODUCT(($M$392:$Q$392&lt;N$392)*M448:Q448)))</f>
        <v>0</v>
      </c>
      <c r="T448" s="15" t="n">
        <f aca="false">O448-MIN(O448,MAX(0,G448-SUMPRODUCT(($M$392:$Q$392&lt;O$392)*M448:Q448)))</f>
        <v>0</v>
      </c>
      <c r="U448" s="15" t="n">
        <f aca="false">P448-MIN(P448,MAX(0,G448-SUMPRODUCT(($M$392:$Q$392&lt;P$392)*M448:Q448)))</f>
        <v>0</v>
      </c>
      <c r="V448" s="15" t="n">
        <f aca="false">Q448-MIN(Q448,MAX(0,G448-SUMPRODUCT(($M$392:$Q$392&lt;Q$392)*M448:Q448)))</f>
        <v>0</v>
      </c>
      <c r="W448" s="15" t="n">
        <f aca="false">(R447*'1. Your Debts'!$C$5+S447*'1. Your Debts'!$C$6+T447*'1. Your Debts'!$C$7+U447*'1. Your Debts'!$C$8+V447*'1. Your Debts'!$C$9)/12</f>
        <v>0</v>
      </c>
      <c r="X448" s="15" t="n">
        <f aca="false">Y447+W448+D448-Y448</f>
        <v>0</v>
      </c>
      <c r="Y448" s="15" t="n">
        <f aca="false">SUM(R448:V448)</f>
        <v>0</v>
      </c>
    </row>
    <row r="449" customFormat="false" ht="15" hidden="false" customHeight="false" outlineLevel="0" collapsed="false">
      <c r="A449" s="10" t="n">
        <v>55</v>
      </c>
      <c r="B449" s="15" t="n">
        <f aca="false">F448</f>
        <v>1000</v>
      </c>
      <c r="C449" s="15" t="n">
        <f aca="false">IF(A449=$D$390,MIN(B449,$B$390),0)</f>
        <v>0</v>
      </c>
      <c r="D449" s="15" t="n">
        <f aca="false">IF(A449=$D$390,$B$390-C449,0)</f>
        <v>0</v>
      </c>
      <c r="E449" s="15" t="n">
        <f aca="false">MIN($H$390,MAX(0,$F$390-(B449-C449)),$J$390)</f>
        <v>0</v>
      </c>
      <c r="F449" s="15" t="n">
        <f aca="false">B449-C449+E449</f>
        <v>1000</v>
      </c>
      <c r="G449" s="15" t="n">
        <f aca="false">$J$390-E449</f>
        <v>250</v>
      </c>
      <c r="H449" s="15" t="n">
        <f aca="false">R448*(1+'1. Your Debts'!$C$5/12)+IF($L$390=1,D449,0)</f>
        <v>0</v>
      </c>
      <c r="I449" s="15" t="n">
        <f aca="false">S448*(1+'1. Your Debts'!$C$6/12)+IF($L$390=2,D449,0)</f>
        <v>0</v>
      </c>
      <c r="J449" s="15" t="n">
        <f aca="false">T448*(1+'1. Your Debts'!$C$7/12)+IF($L$390=3,D449,0)</f>
        <v>0</v>
      </c>
      <c r="K449" s="15" t="n">
        <f aca="false">U448*(1+'1. Your Debts'!$C$8/12)+IF($L$390=4,D449,0)</f>
        <v>0</v>
      </c>
      <c r="L449" s="15" t="n">
        <f aca="false">V448*(1+'1. Your Debts'!$C$9/12)+IF($L$390=5,D449,0)</f>
        <v>0</v>
      </c>
      <c r="M449" s="15" t="n">
        <f aca="false">MAX(0,H449-IF('1. Your Debts'!$F$5&gt;0,MIN('1. Your Debts'!$F$5,H449),MIN(MAX(H449*'1. Your Debts'!$D$5,'1. Your Debts'!$E$5),H449)))</f>
        <v>0</v>
      </c>
      <c r="N449" s="15" t="n">
        <f aca="false">MAX(0,I449-IF('1. Your Debts'!$F$6&gt;0,MIN('1. Your Debts'!$F$6,I449),MIN(MAX(I449*'1. Your Debts'!$D$6,'1. Your Debts'!$E$6),I449)))</f>
        <v>0</v>
      </c>
      <c r="O449" s="15" t="n">
        <f aca="false">MAX(0,J449-IF('1. Your Debts'!$F$7&gt;0,MIN('1. Your Debts'!$F$7,J449),MIN(MAX(J449*'1. Your Debts'!$D$7,'1. Your Debts'!$E$7),J449)))</f>
        <v>0</v>
      </c>
      <c r="P449" s="15" t="n">
        <f aca="false">MAX(0,K449-IF('1. Your Debts'!$F$8&gt;0,MIN('1. Your Debts'!$F$8,K449),MIN(MAX(K449*'1. Your Debts'!$D$8,'1. Your Debts'!$E$8),K449)))</f>
        <v>0</v>
      </c>
      <c r="Q449" s="15" t="n">
        <f aca="false">MAX(0,L449-IF('1. Your Debts'!$F$9&gt;0,MIN('1. Your Debts'!$F$9,L449),MIN(MAX(L449*'1. Your Debts'!$D$9,'1. Your Debts'!$E$9),L449)))</f>
        <v>0</v>
      </c>
      <c r="R449" s="15" t="n">
        <f aca="false">M449-MIN(M449,MAX(0,G449-SUMPRODUCT(($M$392:$Q$392&lt;M$392)*M449:Q449)))</f>
        <v>0</v>
      </c>
      <c r="S449" s="15" t="n">
        <f aca="false">N449-MIN(N449,MAX(0,G449-SUMPRODUCT(($M$392:$Q$392&lt;N$392)*M449:Q449)))</f>
        <v>0</v>
      </c>
      <c r="T449" s="15" t="n">
        <f aca="false">O449-MIN(O449,MAX(0,G449-SUMPRODUCT(($M$392:$Q$392&lt;O$392)*M449:Q449)))</f>
        <v>0</v>
      </c>
      <c r="U449" s="15" t="n">
        <f aca="false">P449-MIN(P449,MAX(0,G449-SUMPRODUCT(($M$392:$Q$392&lt;P$392)*M449:Q449)))</f>
        <v>0</v>
      </c>
      <c r="V449" s="15" t="n">
        <f aca="false">Q449-MIN(Q449,MAX(0,G449-SUMPRODUCT(($M$392:$Q$392&lt;Q$392)*M449:Q449)))</f>
        <v>0</v>
      </c>
      <c r="W449" s="15" t="n">
        <f aca="false">(R448*'1. Your Debts'!$C$5+S448*'1. Your Debts'!$C$6+T448*'1. Your Debts'!$C$7+U448*'1. Your Debts'!$C$8+V448*'1. Your Debts'!$C$9)/12</f>
        <v>0</v>
      </c>
      <c r="X449" s="15" t="n">
        <f aca="false">Y448+W449+D449-Y449</f>
        <v>0</v>
      </c>
      <c r="Y449" s="15" t="n">
        <f aca="false">SUM(R449:V449)</f>
        <v>0</v>
      </c>
    </row>
    <row r="450" customFormat="false" ht="15" hidden="false" customHeight="false" outlineLevel="0" collapsed="false">
      <c r="A450" s="10" t="n">
        <v>56</v>
      </c>
      <c r="B450" s="15" t="n">
        <f aca="false">F449</f>
        <v>1000</v>
      </c>
      <c r="C450" s="15" t="n">
        <f aca="false">IF(A450=$D$390,MIN(B450,$B$390),0)</f>
        <v>0</v>
      </c>
      <c r="D450" s="15" t="n">
        <f aca="false">IF(A450=$D$390,$B$390-C450,0)</f>
        <v>0</v>
      </c>
      <c r="E450" s="15" t="n">
        <f aca="false">MIN($H$390,MAX(0,$F$390-(B450-C450)),$J$390)</f>
        <v>0</v>
      </c>
      <c r="F450" s="15" t="n">
        <f aca="false">B450-C450+E450</f>
        <v>1000</v>
      </c>
      <c r="G450" s="15" t="n">
        <f aca="false">$J$390-E450</f>
        <v>250</v>
      </c>
      <c r="H450" s="15" t="n">
        <f aca="false">R449*(1+'1. Your Debts'!$C$5/12)+IF($L$390=1,D450,0)</f>
        <v>0</v>
      </c>
      <c r="I450" s="15" t="n">
        <f aca="false">S449*(1+'1. Your Debts'!$C$6/12)+IF($L$390=2,D450,0)</f>
        <v>0</v>
      </c>
      <c r="J450" s="15" t="n">
        <f aca="false">T449*(1+'1. Your Debts'!$C$7/12)+IF($L$390=3,D450,0)</f>
        <v>0</v>
      </c>
      <c r="K450" s="15" t="n">
        <f aca="false">U449*(1+'1. Your Debts'!$C$8/12)+IF($L$390=4,D450,0)</f>
        <v>0</v>
      </c>
      <c r="L450" s="15" t="n">
        <f aca="false">V449*(1+'1. Your Debts'!$C$9/12)+IF($L$390=5,D450,0)</f>
        <v>0</v>
      </c>
      <c r="M450" s="15" t="n">
        <f aca="false">MAX(0,H450-IF('1. Your Debts'!$F$5&gt;0,MIN('1. Your Debts'!$F$5,H450),MIN(MAX(H450*'1. Your Debts'!$D$5,'1. Your Debts'!$E$5),H450)))</f>
        <v>0</v>
      </c>
      <c r="N450" s="15" t="n">
        <f aca="false">MAX(0,I450-IF('1. Your Debts'!$F$6&gt;0,MIN('1. Your Debts'!$F$6,I450),MIN(MAX(I450*'1. Your Debts'!$D$6,'1. Your Debts'!$E$6),I450)))</f>
        <v>0</v>
      </c>
      <c r="O450" s="15" t="n">
        <f aca="false">MAX(0,J450-IF('1. Your Debts'!$F$7&gt;0,MIN('1. Your Debts'!$F$7,J450),MIN(MAX(J450*'1. Your Debts'!$D$7,'1. Your Debts'!$E$7),J450)))</f>
        <v>0</v>
      </c>
      <c r="P450" s="15" t="n">
        <f aca="false">MAX(0,K450-IF('1. Your Debts'!$F$8&gt;0,MIN('1. Your Debts'!$F$8,K450),MIN(MAX(K450*'1. Your Debts'!$D$8,'1. Your Debts'!$E$8),K450)))</f>
        <v>0</v>
      </c>
      <c r="Q450" s="15" t="n">
        <f aca="false">MAX(0,L450-IF('1. Your Debts'!$F$9&gt;0,MIN('1. Your Debts'!$F$9,L450),MIN(MAX(L450*'1. Your Debts'!$D$9,'1. Your Debts'!$E$9),L450)))</f>
        <v>0</v>
      </c>
      <c r="R450" s="15" t="n">
        <f aca="false">M450-MIN(M450,MAX(0,G450-SUMPRODUCT(($M$392:$Q$392&lt;M$392)*M450:Q450)))</f>
        <v>0</v>
      </c>
      <c r="S450" s="15" t="n">
        <f aca="false">N450-MIN(N450,MAX(0,G450-SUMPRODUCT(($M$392:$Q$392&lt;N$392)*M450:Q450)))</f>
        <v>0</v>
      </c>
      <c r="T450" s="15" t="n">
        <f aca="false">O450-MIN(O450,MAX(0,G450-SUMPRODUCT(($M$392:$Q$392&lt;O$392)*M450:Q450)))</f>
        <v>0</v>
      </c>
      <c r="U450" s="15" t="n">
        <f aca="false">P450-MIN(P450,MAX(0,G450-SUMPRODUCT(($M$392:$Q$392&lt;P$392)*M450:Q450)))</f>
        <v>0</v>
      </c>
      <c r="V450" s="15" t="n">
        <f aca="false">Q450-MIN(Q450,MAX(0,G450-SUMPRODUCT(($M$392:$Q$392&lt;Q$392)*M450:Q450)))</f>
        <v>0</v>
      </c>
      <c r="W450" s="15" t="n">
        <f aca="false">(R449*'1. Your Debts'!$C$5+S449*'1. Your Debts'!$C$6+T449*'1. Your Debts'!$C$7+U449*'1. Your Debts'!$C$8+V449*'1. Your Debts'!$C$9)/12</f>
        <v>0</v>
      </c>
      <c r="X450" s="15" t="n">
        <f aca="false">Y449+W450+D450-Y450</f>
        <v>0</v>
      </c>
      <c r="Y450" s="15" t="n">
        <f aca="false">SUM(R450:V450)</f>
        <v>0</v>
      </c>
    </row>
    <row r="451" customFormat="false" ht="15" hidden="false" customHeight="false" outlineLevel="0" collapsed="false">
      <c r="A451" s="10" t="n">
        <v>57</v>
      </c>
      <c r="B451" s="15" t="n">
        <f aca="false">F450</f>
        <v>1000</v>
      </c>
      <c r="C451" s="15" t="n">
        <f aca="false">IF(A451=$D$390,MIN(B451,$B$390),0)</f>
        <v>0</v>
      </c>
      <c r="D451" s="15" t="n">
        <f aca="false">IF(A451=$D$390,$B$390-C451,0)</f>
        <v>0</v>
      </c>
      <c r="E451" s="15" t="n">
        <f aca="false">MIN($H$390,MAX(0,$F$390-(B451-C451)),$J$390)</f>
        <v>0</v>
      </c>
      <c r="F451" s="15" t="n">
        <f aca="false">B451-C451+E451</f>
        <v>1000</v>
      </c>
      <c r="G451" s="15" t="n">
        <f aca="false">$J$390-E451</f>
        <v>250</v>
      </c>
      <c r="H451" s="15" t="n">
        <f aca="false">R450*(1+'1. Your Debts'!$C$5/12)+IF($L$390=1,D451,0)</f>
        <v>0</v>
      </c>
      <c r="I451" s="15" t="n">
        <f aca="false">S450*(1+'1. Your Debts'!$C$6/12)+IF($L$390=2,D451,0)</f>
        <v>0</v>
      </c>
      <c r="J451" s="15" t="n">
        <f aca="false">T450*(1+'1. Your Debts'!$C$7/12)+IF($L$390=3,D451,0)</f>
        <v>0</v>
      </c>
      <c r="K451" s="15" t="n">
        <f aca="false">U450*(1+'1. Your Debts'!$C$8/12)+IF($L$390=4,D451,0)</f>
        <v>0</v>
      </c>
      <c r="L451" s="15" t="n">
        <f aca="false">V450*(1+'1. Your Debts'!$C$9/12)+IF($L$390=5,D451,0)</f>
        <v>0</v>
      </c>
      <c r="M451" s="15" t="n">
        <f aca="false">MAX(0,H451-IF('1. Your Debts'!$F$5&gt;0,MIN('1. Your Debts'!$F$5,H451),MIN(MAX(H451*'1. Your Debts'!$D$5,'1. Your Debts'!$E$5),H451)))</f>
        <v>0</v>
      </c>
      <c r="N451" s="15" t="n">
        <f aca="false">MAX(0,I451-IF('1. Your Debts'!$F$6&gt;0,MIN('1. Your Debts'!$F$6,I451),MIN(MAX(I451*'1. Your Debts'!$D$6,'1. Your Debts'!$E$6),I451)))</f>
        <v>0</v>
      </c>
      <c r="O451" s="15" t="n">
        <f aca="false">MAX(0,J451-IF('1. Your Debts'!$F$7&gt;0,MIN('1. Your Debts'!$F$7,J451),MIN(MAX(J451*'1. Your Debts'!$D$7,'1. Your Debts'!$E$7),J451)))</f>
        <v>0</v>
      </c>
      <c r="P451" s="15" t="n">
        <f aca="false">MAX(0,K451-IF('1. Your Debts'!$F$8&gt;0,MIN('1. Your Debts'!$F$8,K451),MIN(MAX(K451*'1. Your Debts'!$D$8,'1. Your Debts'!$E$8),K451)))</f>
        <v>0</v>
      </c>
      <c r="Q451" s="15" t="n">
        <f aca="false">MAX(0,L451-IF('1. Your Debts'!$F$9&gt;0,MIN('1. Your Debts'!$F$9,L451),MIN(MAX(L451*'1. Your Debts'!$D$9,'1. Your Debts'!$E$9),L451)))</f>
        <v>0</v>
      </c>
      <c r="R451" s="15" t="n">
        <f aca="false">M451-MIN(M451,MAX(0,G451-SUMPRODUCT(($M$392:$Q$392&lt;M$392)*M451:Q451)))</f>
        <v>0</v>
      </c>
      <c r="S451" s="15" t="n">
        <f aca="false">N451-MIN(N451,MAX(0,G451-SUMPRODUCT(($M$392:$Q$392&lt;N$392)*M451:Q451)))</f>
        <v>0</v>
      </c>
      <c r="T451" s="15" t="n">
        <f aca="false">O451-MIN(O451,MAX(0,G451-SUMPRODUCT(($M$392:$Q$392&lt;O$392)*M451:Q451)))</f>
        <v>0</v>
      </c>
      <c r="U451" s="15" t="n">
        <f aca="false">P451-MIN(P451,MAX(0,G451-SUMPRODUCT(($M$392:$Q$392&lt;P$392)*M451:Q451)))</f>
        <v>0</v>
      </c>
      <c r="V451" s="15" t="n">
        <f aca="false">Q451-MIN(Q451,MAX(0,G451-SUMPRODUCT(($M$392:$Q$392&lt;Q$392)*M451:Q451)))</f>
        <v>0</v>
      </c>
      <c r="W451" s="15" t="n">
        <f aca="false">(R450*'1. Your Debts'!$C$5+S450*'1. Your Debts'!$C$6+T450*'1. Your Debts'!$C$7+U450*'1. Your Debts'!$C$8+V450*'1. Your Debts'!$C$9)/12</f>
        <v>0</v>
      </c>
      <c r="X451" s="15" t="n">
        <f aca="false">Y450+W451+D451-Y451</f>
        <v>0</v>
      </c>
      <c r="Y451" s="15" t="n">
        <f aca="false">SUM(R451:V451)</f>
        <v>0</v>
      </c>
    </row>
    <row r="452" customFormat="false" ht="15" hidden="false" customHeight="false" outlineLevel="0" collapsed="false">
      <c r="A452" s="10" t="n">
        <v>58</v>
      </c>
      <c r="B452" s="15" t="n">
        <f aca="false">F451</f>
        <v>1000</v>
      </c>
      <c r="C452" s="15" t="n">
        <f aca="false">IF(A452=$D$390,MIN(B452,$B$390),0)</f>
        <v>0</v>
      </c>
      <c r="D452" s="15" t="n">
        <f aca="false">IF(A452=$D$390,$B$390-C452,0)</f>
        <v>0</v>
      </c>
      <c r="E452" s="15" t="n">
        <f aca="false">MIN($H$390,MAX(0,$F$390-(B452-C452)),$J$390)</f>
        <v>0</v>
      </c>
      <c r="F452" s="15" t="n">
        <f aca="false">B452-C452+E452</f>
        <v>1000</v>
      </c>
      <c r="G452" s="15" t="n">
        <f aca="false">$J$390-E452</f>
        <v>250</v>
      </c>
      <c r="H452" s="15" t="n">
        <f aca="false">R451*(1+'1. Your Debts'!$C$5/12)+IF($L$390=1,D452,0)</f>
        <v>0</v>
      </c>
      <c r="I452" s="15" t="n">
        <f aca="false">S451*(1+'1. Your Debts'!$C$6/12)+IF($L$390=2,D452,0)</f>
        <v>0</v>
      </c>
      <c r="J452" s="15" t="n">
        <f aca="false">T451*(1+'1. Your Debts'!$C$7/12)+IF($L$390=3,D452,0)</f>
        <v>0</v>
      </c>
      <c r="K452" s="15" t="n">
        <f aca="false">U451*(1+'1. Your Debts'!$C$8/12)+IF($L$390=4,D452,0)</f>
        <v>0</v>
      </c>
      <c r="L452" s="15" t="n">
        <f aca="false">V451*(1+'1. Your Debts'!$C$9/12)+IF($L$390=5,D452,0)</f>
        <v>0</v>
      </c>
      <c r="M452" s="15" t="n">
        <f aca="false">MAX(0,H452-IF('1. Your Debts'!$F$5&gt;0,MIN('1. Your Debts'!$F$5,H452),MIN(MAX(H452*'1. Your Debts'!$D$5,'1. Your Debts'!$E$5),H452)))</f>
        <v>0</v>
      </c>
      <c r="N452" s="15" t="n">
        <f aca="false">MAX(0,I452-IF('1. Your Debts'!$F$6&gt;0,MIN('1. Your Debts'!$F$6,I452),MIN(MAX(I452*'1. Your Debts'!$D$6,'1. Your Debts'!$E$6),I452)))</f>
        <v>0</v>
      </c>
      <c r="O452" s="15" t="n">
        <f aca="false">MAX(0,J452-IF('1. Your Debts'!$F$7&gt;0,MIN('1. Your Debts'!$F$7,J452),MIN(MAX(J452*'1. Your Debts'!$D$7,'1. Your Debts'!$E$7),J452)))</f>
        <v>0</v>
      </c>
      <c r="P452" s="15" t="n">
        <f aca="false">MAX(0,K452-IF('1. Your Debts'!$F$8&gt;0,MIN('1. Your Debts'!$F$8,K452),MIN(MAX(K452*'1. Your Debts'!$D$8,'1. Your Debts'!$E$8),K452)))</f>
        <v>0</v>
      </c>
      <c r="Q452" s="15" t="n">
        <f aca="false">MAX(0,L452-IF('1. Your Debts'!$F$9&gt;0,MIN('1. Your Debts'!$F$9,L452),MIN(MAX(L452*'1. Your Debts'!$D$9,'1. Your Debts'!$E$9),L452)))</f>
        <v>0</v>
      </c>
      <c r="R452" s="15" t="n">
        <f aca="false">M452-MIN(M452,MAX(0,G452-SUMPRODUCT(($M$392:$Q$392&lt;M$392)*M452:Q452)))</f>
        <v>0</v>
      </c>
      <c r="S452" s="15" t="n">
        <f aca="false">N452-MIN(N452,MAX(0,G452-SUMPRODUCT(($M$392:$Q$392&lt;N$392)*M452:Q452)))</f>
        <v>0</v>
      </c>
      <c r="T452" s="15" t="n">
        <f aca="false">O452-MIN(O452,MAX(0,G452-SUMPRODUCT(($M$392:$Q$392&lt;O$392)*M452:Q452)))</f>
        <v>0</v>
      </c>
      <c r="U452" s="15" t="n">
        <f aca="false">P452-MIN(P452,MAX(0,G452-SUMPRODUCT(($M$392:$Q$392&lt;P$392)*M452:Q452)))</f>
        <v>0</v>
      </c>
      <c r="V452" s="15" t="n">
        <f aca="false">Q452-MIN(Q452,MAX(0,G452-SUMPRODUCT(($M$392:$Q$392&lt;Q$392)*M452:Q452)))</f>
        <v>0</v>
      </c>
      <c r="W452" s="15" t="n">
        <f aca="false">(R451*'1. Your Debts'!$C$5+S451*'1. Your Debts'!$C$6+T451*'1. Your Debts'!$C$7+U451*'1. Your Debts'!$C$8+V451*'1. Your Debts'!$C$9)/12</f>
        <v>0</v>
      </c>
      <c r="X452" s="15" t="n">
        <f aca="false">Y451+W452+D452-Y452</f>
        <v>0</v>
      </c>
      <c r="Y452" s="15" t="n">
        <f aca="false">SUM(R452:V452)</f>
        <v>0</v>
      </c>
    </row>
    <row r="453" customFormat="false" ht="15" hidden="false" customHeight="false" outlineLevel="0" collapsed="false">
      <c r="A453" s="10" t="n">
        <v>59</v>
      </c>
      <c r="B453" s="15" t="n">
        <f aca="false">F452</f>
        <v>1000</v>
      </c>
      <c r="C453" s="15" t="n">
        <f aca="false">IF(A453=$D$390,MIN(B453,$B$390),0)</f>
        <v>0</v>
      </c>
      <c r="D453" s="15" t="n">
        <f aca="false">IF(A453=$D$390,$B$390-C453,0)</f>
        <v>0</v>
      </c>
      <c r="E453" s="15" t="n">
        <f aca="false">MIN($H$390,MAX(0,$F$390-(B453-C453)),$J$390)</f>
        <v>0</v>
      </c>
      <c r="F453" s="15" t="n">
        <f aca="false">B453-C453+E453</f>
        <v>1000</v>
      </c>
      <c r="G453" s="15" t="n">
        <f aca="false">$J$390-E453</f>
        <v>250</v>
      </c>
      <c r="H453" s="15" t="n">
        <f aca="false">R452*(1+'1. Your Debts'!$C$5/12)+IF($L$390=1,D453,0)</f>
        <v>0</v>
      </c>
      <c r="I453" s="15" t="n">
        <f aca="false">S452*(1+'1. Your Debts'!$C$6/12)+IF($L$390=2,D453,0)</f>
        <v>0</v>
      </c>
      <c r="J453" s="15" t="n">
        <f aca="false">T452*(1+'1. Your Debts'!$C$7/12)+IF($L$390=3,D453,0)</f>
        <v>0</v>
      </c>
      <c r="K453" s="15" t="n">
        <f aca="false">U452*(1+'1. Your Debts'!$C$8/12)+IF($L$390=4,D453,0)</f>
        <v>0</v>
      </c>
      <c r="L453" s="15" t="n">
        <f aca="false">V452*(1+'1. Your Debts'!$C$9/12)+IF($L$390=5,D453,0)</f>
        <v>0</v>
      </c>
      <c r="M453" s="15" t="n">
        <f aca="false">MAX(0,H453-IF('1. Your Debts'!$F$5&gt;0,MIN('1. Your Debts'!$F$5,H453),MIN(MAX(H453*'1. Your Debts'!$D$5,'1. Your Debts'!$E$5),H453)))</f>
        <v>0</v>
      </c>
      <c r="N453" s="15" t="n">
        <f aca="false">MAX(0,I453-IF('1. Your Debts'!$F$6&gt;0,MIN('1. Your Debts'!$F$6,I453),MIN(MAX(I453*'1. Your Debts'!$D$6,'1. Your Debts'!$E$6),I453)))</f>
        <v>0</v>
      </c>
      <c r="O453" s="15" t="n">
        <f aca="false">MAX(0,J453-IF('1. Your Debts'!$F$7&gt;0,MIN('1. Your Debts'!$F$7,J453),MIN(MAX(J453*'1. Your Debts'!$D$7,'1. Your Debts'!$E$7),J453)))</f>
        <v>0</v>
      </c>
      <c r="P453" s="15" t="n">
        <f aca="false">MAX(0,K453-IF('1. Your Debts'!$F$8&gt;0,MIN('1. Your Debts'!$F$8,K453),MIN(MAX(K453*'1. Your Debts'!$D$8,'1. Your Debts'!$E$8),K453)))</f>
        <v>0</v>
      </c>
      <c r="Q453" s="15" t="n">
        <f aca="false">MAX(0,L453-IF('1. Your Debts'!$F$9&gt;0,MIN('1. Your Debts'!$F$9,L453),MIN(MAX(L453*'1. Your Debts'!$D$9,'1. Your Debts'!$E$9),L453)))</f>
        <v>0</v>
      </c>
      <c r="R453" s="15" t="n">
        <f aca="false">M453-MIN(M453,MAX(0,G453-SUMPRODUCT(($M$392:$Q$392&lt;M$392)*M453:Q453)))</f>
        <v>0</v>
      </c>
      <c r="S453" s="15" t="n">
        <f aca="false">N453-MIN(N453,MAX(0,G453-SUMPRODUCT(($M$392:$Q$392&lt;N$392)*M453:Q453)))</f>
        <v>0</v>
      </c>
      <c r="T453" s="15" t="n">
        <f aca="false">O453-MIN(O453,MAX(0,G453-SUMPRODUCT(($M$392:$Q$392&lt;O$392)*M453:Q453)))</f>
        <v>0</v>
      </c>
      <c r="U453" s="15" t="n">
        <f aca="false">P453-MIN(P453,MAX(0,G453-SUMPRODUCT(($M$392:$Q$392&lt;P$392)*M453:Q453)))</f>
        <v>0</v>
      </c>
      <c r="V453" s="15" t="n">
        <f aca="false">Q453-MIN(Q453,MAX(0,G453-SUMPRODUCT(($M$392:$Q$392&lt;Q$392)*M453:Q453)))</f>
        <v>0</v>
      </c>
      <c r="W453" s="15" t="n">
        <f aca="false">(R452*'1. Your Debts'!$C$5+S452*'1. Your Debts'!$C$6+T452*'1. Your Debts'!$C$7+U452*'1. Your Debts'!$C$8+V452*'1. Your Debts'!$C$9)/12</f>
        <v>0</v>
      </c>
      <c r="X453" s="15" t="n">
        <f aca="false">Y452+W453+D453-Y453</f>
        <v>0</v>
      </c>
      <c r="Y453" s="15" t="n">
        <f aca="false">SUM(R453:V453)</f>
        <v>0</v>
      </c>
    </row>
    <row r="454" customFormat="false" ht="15" hidden="false" customHeight="false" outlineLevel="0" collapsed="false">
      <c r="A454" s="10" t="n">
        <v>60</v>
      </c>
      <c r="B454" s="15" t="n">
        <f aca="false">F453</f>
        <v>1000</v>
      </c>
      <c r="C454" s="15" t="n">
        <f aca="false">IF(A454=$D$390,MIN(B454,$B$390),0)</f>
        <v>0</v>
      </c>
      <c r="D454" s="15" t="n">
        <f aca="false">IF(A454=$D$390,$B$390-C454,0)</f>
        <v>0</v>
      </c>
      <c r="E454" s="15" t="n">
        <f aca="false">MIN($H$390,MAX(0,$F$390-(B454-C454)),$J$390)</f>
        <v>0</v>
      </c>
      <c r="F454" s="15" t="n">
        <f aca="false">B454-C454+E454</f>
        <v>1000</v>
      </c>
      <c r="G454" s="15" t="n">
        <f aca="false">$J$390-E454</f>
        <v>250</v>
      </c>
      <c r="H454" s="15" t="n">
        <f aca="false">R453*(1+'1. Your Debts'!$C$5/12)+IF($L$390=1,D454,0)</f>
        <v>0</v>
      </c>
      <c r="I454" s="15" t="n">
        <f aca="false">S453*(1+'1. Your Debts'!$C$6/12)+IF($L$390=2,D454,0)</f>
        <v>0</v>
      </c>
      <c r="J454" s="15" t="n">
        <f aca="false">T453*(1+'1. Your Debts'!$C$7/12)+IF($L$390=3,D454,0)</f>
        <v>0</v>
      </c>
      <c r="K454" s="15" t="n">
        <f aca="false">U453*(1+'1. Your Debts'!$C$8/12)+IF($L$390=4,D454,0)</f>
        <v>0</v>
      </c>
      <c r="L454" s="15" t="n">
        <f aca="false">V453*(1+'1. Your Debts'!$C$9/12)+IF($L$390=5,D454,0)</f>
        <v>0</v>
      </c>
      <c r="M454" s="15" t="n">
        <f aca="false">MAX(0,H454-IF('1. Your Debts'!$F$5&gt;0,MIN('1. Your Debts'!$F$5,H454),MIN(MAX(H454*'1. Your Debts'!$D$5,'1. Your Debts'!$E$5),H454)))</f>
        <v>0</v>
      </c>
      <c r="N454" s="15" t="n">
        <f aca="false">MAX(0,I454-IF('1. Your Debts'!$F$6&gt;0,MIN('1. Your Debts'!$F$6,I454),MIN(MAX(I454*'1. Your Debts'!$D$6,'1. Your Debts'!$E$6),I454)))</f>
        <v>0</v>
      </c>
      <c r="O454" s="15" t="n">
        <f aca="false">MAX(0,J454-IF('1. Your Debts'!$F$7&gt;0,MIN('1. Your Debts'!$F$7,J454),MIN(MAX(J454*'1. Your Debts'!$D$7,'1. Your Debts'!$E$7),J454)))</f>
        <v>0</v>
      </c>
      <c r="P454" s="15" t="n">
        <f aca="false">MAX(0,K454-IF('1. Your Debts'!$F$8&gt;0,MIN('1. Your Debts'!$F$8,K454),MIN(MAX(K454*'1. Your Debts'!$D$8,'1. Your Debts'!$E$8),K454)))</f>
        <v>0</v>
      </c>
      <c r="Q454" s="15" t="n">
        <f aca="false">MAX(0,L454-IF('1. Your Debts'!$F$9&gt;0,MIN('1. Your Debts'!$F$9,L454),MIN(MAX(L454*'1. Your Debts'!$D$9,'1. Your Debts'!$E$9),L454)))</f>
        <v>0</v>
      </c>
      <c r="R454" s="15" t="n">
        <f aca="false">M454-MIN(M454,MAX(0,G454-SUMPRODUCT(($M$392:$Q$392&lt;M$392)*M454:Q454)))</f>
        <v>0</v>
      </c>
      <c r="S454" s="15" t="n">
        <f aca="false">N454-MIN(N454,MAX(0,G454-SUMPRODUCT(($M$392:$Q$392&lt;N$392)*M454:Q454)))</f>
        <v>0</v>
      </c>
      <c r="T454" s="15" t="n">
        <f aca="false">O454-MIN(O454,MAX(0,G454-SUMPRODUCT(($M$392:$Q$392&lt;O$392)*M454:Q454)))</f>
        <v>0</v>
      </c>
      <c r="U454" s="15" t="n">
        <f aca="false">P454-MIN(P454,MAX(0,G454-SUMPRODUCT(($M$392:$Q$392&lt;P$392)*M454:Q454)))</f>
        <v>0</v>
      </c>
      <c r="V454" s="15" t="n">
        <f aca="false">Q454-MIN(Q454,MAX(0,G454-SUMPRODUCT(($M$392:$Q$392&lt;Q$392)*M454:Q454)))</f>
        <v>0</v>
      </c>
      <c r="W454" s="15" t="n">
        <f aca="false">(R453*'1. Your Debts'!$C$5+S453*'1. Your Debts'!$C$6+T453*'1. Your Debts'!$C$7+U453*'1. Your Debts'!$C$8+V453*'1. Your Debts'!$C$9)/12</f>
        <v>0</v>
      </c>
      <c r="X454" s="15" t="n">
        <f aca="false">Y453+W454+D454-Y454</f>
        <v>0</v>
      </c>
      <c r="Y454" s="15" t="n">
        <f aca="false">SUM(R454:V454)</f>
        <v>0</v>
      </c>
    </row>
    <row r="455" customFormat="false" ht="15" hidden="false" customHeight="false" outlineLevel="0" collapsed="false">
      <c r="A455" s="10" t="n">
        <v>61</v>
      </c>
      <c r="B455" s="15" t="n">
        <f aca="false">F454</f>
        <v>1000</v>
      </c>
      <c r="C455" s="15" t="n">
        <f aca="false">IF(A455=$D$390,MIN(B455,$B$390),0)</f>
        <v>0</v>
      </c>
      <c r="D455" s="15" t="n">
        <f aca="false">IF(A455=$D$390,$B$390-C455,0)</f>
        <v>0</v>
      </c>
      <c r="E455" s="15" t="n">
        <f aca="false">MIN($H$390,MAX(0,$F$390-(B455-C455)),$J$390)</f>
        <v>0</v>
      </c>
      <c r="F455" s="15" t="n">
        <f aca="false">B455-C455+E455</f>
        <v>1000</v>
      </c>
      <c r="G455" s="15" t="n">
        <f aca="false">$J$390-E455</f>
        <v>250</v>
      </c>
      <c r="H455" s="15" t="n">
        <f aca="false">R454*(1+'1. Your Debts'!$C$5/12)+IF($L$390=1,D455,0)</f>
        <v>0</v>
      </c>
      <c r="I455" s="15" t="n">
        <f aca="false">S454*(1+'1. Your Debts'!$C$6/12)+IF($L$390=2,D455,0)</f>
        <v>0</v>
      </c>
      <c r="J455" s="15" t="n">
        <f aca="false">T454*(1+'1. Your Debts'!$C$7/12)+IF($L$390=3,D455,0)</f>
        <v>0</v>
      </c>
      <c r="K455" s="15" t="n">
        <f aca="false">U454*(1+'1. Your Debts'!$C$8/12)+IF($L$390=4,D455,0)</f>
        <v>0</v>
      </c>
      <c r="L455" s="15" t="n">
        <f aca="false">V454*(1+'1. Your Debts'!$C$9/12)+IF($L$390=5,D455,0)</f>
        <v>0</v>
      </c>
      <c r="M455" s="15" t="n">
        <f aca="false">MAX(0,H455-IF('1. Your Debts'!$F$5&gt;0,MIN('1. Your Debts'!$F$5,H455),MIN(MAX(H455*'1. Your Debts'!$D$5,'1. Your Debts'!$E$5),H455)))</f>
        <v>0</v>
      </c>
      <c r="N455" s="15" t="n">
        <f aca="false">MAX(0,I455-IF('1. Your Debts'!$F$6&gt;0,MIN('1. Your Debts'!$F$6,I455),MIN(MAX(I455*'1. Your Debts'!$D$6,'1. Your Debts'!$E$6),I455)))</f>
        <v>0</v>
      </c>
      <c r="O455" s="15" t="n">
        <f aca="false">MAX(0,J455-IF('1. Your Debts'!$F$7&gt;0,MIN('1. Your Debts'!$F$7,J455),MIN(MAX(J455*'1. Your Debts'!$D$7,'1. Your Debts'!$E$7),J455)))</f>
        <v>0</v>
      </c>
      <c r="P455" s="15" t="n">
        <f aca="false">MAX(0,K455-IF('1. Your Debts'!$F$8&gt;0,MIN('1. Your Debts'!$F$8,K455),MIN(MAX(K455*'1. Your Debts'!$D$8,'1. Your Debts'!$E$8),K455)))</f>
        <v>0</v>
      </c>
      <c r="Q455" s="15" t="n">
        <f aca="false">MAX(0,L455-IF('1. Your Debts'!$F$9&gt;0,MIN('1. Your Debts'!$F$9,L455),MIN(MAX(L455*'1. Your Debts'!$D$9,'1. Your Debts'!$E$9),L455)))</f>
        <v>0</v>
      </c>
      <c r="R455" s="15" t="n">
        <f aca="false">M455-MIN(M455,MAX(0,G455-SUMPRODUCT(($M$392:$Q$392&lt;M$392)*M455:Q455)))</f>
        <v>0</v>
      </c>
      <c r="S455" s="15" t="n">
        <f aca="false">N455-MIN(N455,MAX(0,G455-SUMPRODUCT(($M$392:$Q$392&lt;N$392)*M455:Q455)))</f>
        <v>0</v>
      </c>
      <c r="T455" s="15" t="n">
        <f aca="false">O455-MIN(O455,MAX(0,G455-SUMPRODUCT(($M$392:$Q$392&lt;O$392)*M455:Q455)))</f>
        <v>0</v>
      </c>
      <c r="U455" s="15" t="n">
        <f aca="false">P455-MIN(P455,MAX(0,G455-SUMPRODUCT(($M$392:$Q$392&lt;P$392)*M455:Q455)))</f>
        <v>0</v>
      </c>
      <c r="V455" s="15" t="n">
        <f aca="false">Q455-MIN(Q455,MAX(0,G455-SUMPRODUCT(($M$392:$Q$392&lt;Q$392)*M455:Q455)))</f>
        <v>0</v>
      </c>
      <c r="W455" s="15" t="n">
        <f aca="false">(R454*'1. Your Debts'!$C$5+S454*'1. Your Debts'!$C$6+T454*'1. Your Debts'!$C$7+U454*'1. Your Debts'!$C$8+V454*'1. Your Debts'!$C$9)/12</f>
        <v>0</v>
      </c>
      <c r="X455" s="15" t="n">
        <f aca="false">Y454+W455+D455-Y455</f>
        <v>0</v>
      </c>
      <c r="Y455" s="15" t="n">
        <f aca="false">SUM(R455:V455)</f>
        <v>0</v>
      </c>
    </row>
    <row r="456" customFormat="false" ht="15" hidden="false" customHeight="false" outlineLevel="0" collapsed="false">
      <c r="A456" s="10" t="n">
        <v>62</v>
      </c>
      <c r="B456" s="15" t="n">
        <f aca="false">F455</f>
        <v>1000</v>
      </c>
      <c r="C456" s="15" t="n">
        <f aca="false">IF(A456=$D$390,MIN(B456,$B$390),0)</f>
        <v>0</v>
      </c>
      <c r="D456" s="15" t="n">
        <f aca="false">IF(A456=$D$390,$B$390-C456,0)</f>
        <v>0</v>
      </c>
      <c r="E456" s="15" t="n">
        <f aca="false">MIN($H$390,MAX(0,$F$390-(B456-C456)),$J$390)</f>
        <v>0</v>
      </c>
      <c r="F456" s="15" t="n">
        <f aca="false">B456-C456+E456</f>
        <v>1000</v>
      </c>
      <c r="G456" s="15" t="n">
        <f aca="false">$J$390-E456</f>
        <v>250</v>
      </c>
      <c r="H456" s="15" t="n">
        <f aca="false">R455*(1+'1. Your Debts'!$C$5/12)+IF($L$390=1,D456,0)</f>
        <v>0</v>
      </c>
      <c r="I456" s="15" t="n">
        <f aca="false">S455*(1+'1. Your Debts'!$C$6/12)+IF($L$390=2,D456,0)</f>
        <v>0</v>
      </c>
      <c r="J456" s="15" t="n">
        <f aca="false">T455*(1+'1. Your Debts'!$C$7/12)+IF($L$390=3,D456,0)</f>
        <v>0</v>
      </c>
      <c r="K456" s="15" t="n">
        <f aca="false">U455*(1+'1. Your Debts'!$C$8/12)+IF($L$390=4,D456,0)</f>
        <v>0</v>
      </c>
      <c r="L456" s="15" t="n">
        <f aca="false">V455*(1+'1. Your Debts'!$C$9/12)+IF($L$390=5,D456,0)</f>
        <v>0</v>
      </c>
      <c r="M456" s="15" t="n">
        <f aca="false">MAX(0,H456-IF('1. Your Debts'!$F$5&gt;0,MIN('1. Your Debts'!$F$5,H456),MIN(MAX(H456*'1. Your Debts'!$D$5,'1. Your Debts'!$E$5),H456)))</f>
        <v>0</v>
      </c>
      <c r="N456" s="15" t="n">
        <f aca="false">MAX(0,I456-IF('1. Your Debts'!$F$6&gt;0,MIN('1. Your Debts'!$F$6,I456),MIN(MAX(I456*'1. Your Debts'!$D$6,'1. Your Debts'!$E$6),I456)))</f>
        <v>0</v>
      </c>
      <c r="O456" s="15" t="n">
        <f aca="false">MAX(0,J456-IF('1. Your Debts'!$F$7&gt;0,MIN('1. Your Debts'!$F$7,J456),MIN(MAX(J456*'1. Your Debts'!$D$7,'1. Your Debts'!$E$7),J456)))</f>
        <v>0</v>
      </c>
      <c r="P456" s="15" t="n">
        <f aca="false">MAX(0,K456-IF('1. Your Debts'!$F$8&gt;0,MIN('1. Your Debts'!$F$8,K456),MIN(MAX(K456*'1. Your Debts'!$D$8,'1. Your Debts'!$E$8),K456)))</f>
        <v>0</v>
      </c>
      <c r="Q456" s="15" t="n">
        <f aca="false">MAX(0,L456-IF('1. Your Debts'!$F$9&gt;0,MIN('1. Your Debts'!$F$9,L456),MIN(MAX(L456*'1. Your Debts'!$D$9,'1. Your Debts'!$E$9),L456)))</f>
        <v>0</v>
      </c>
      <c r="R456" s="15" t="n">
        <f aca="false">M456-MIN(M456,MAX(0,G456-SUMPRODUCT(($M$392:$Q$392&lt;M$392)*M456:Q456)))</f>
        <v>0</v>
      </c>
      <c r="S456" s="15" t="n">
        <f aca="false">N456-MIN(N456,MAX(0,G456-SUMPRODUCT(($M$392:$Q$392&lt;N$392)*M456:Q456)))</f>
        <v>0</v>
      </c>
      <c r="T456" s="15" t="n">
        <f aca="false">O456-MIN(O456,MAX(0,G456-SUMPRODUCT(($M$392:$Q$392&lt;O$392)*M456:Q456)))</f>
        <v>0</v>
      </c>
      <c r="U456" s="15" t="n">
        <f aca="false">P456-MIN(P456,MAX(0,G456-SUMPRODUCT(($M$392:$Q$392&lt;P$392)*M456:Q456)))</f>
        <v>0</v>
      </c>
      <c r="V456" s="15" t="n">
        <f aca="false">Q456-MIN(Q456,MAX(0,G456-SUMPRODUCT(($M$392:$Q$392&lt;Q$392)*M456:Q456)))</f>
        <v>0</v>
      </c>
      <c r="W456" s="15" t="n">
        <f aca="false">(R455*'1. Your Debts'!$C$5+S455*'1. Your Debts'!$C$6+T455*'1. Your Debts'!$C$7+U455*'1. Your Debts'!$C$8+V455*'1. Your Debts'!$C$9)/12</f>
        <v>0</v>
      </c>
      <c r="X456" s="15" t="n">
        <f aca="false">Y455+W456+D456-Y456</f>
        <v>0</v>
      </c>
      <c r="Y456" s="15" t="n">
        <f aca="false">SUM(R456:V456)</f>
        <v>0</v>
      </c>
    </row>
    <row r="457" customFormat="false" ht="15" hidden="false" customHeight="false" outlineLevel="0" collapsed="false">
      <c r="A457" s="10" t="n">
        <v>63</v>
      </c>
      <c r="B457" s="15" t="n">
        <f aca="false">F456</f>
        <v>1000</v>
      </c>
      <c r="C457" s="15" t="n">
        <f aca="false">IF(A457=$D$390,MIN(B457,$B$390),0)</f>
        <v>0</v>
      </c>
      <c r="D457" s="15" t="n">
        <f aca="false">IF(A457=$D$390,$B$390-C457,0)</f>
        <v>0</v>
      </c>
      <c r="E457" s="15" t="n">
        <f aca="false">MIN($H$390,MAX(0,$F$390-(B457-C457)),$J$390)</f>
        <v>0</v>
      </c>
      <c r="F457" s="15" t="n">
        <f aca="false">B457-C457+E457</f>
        <v>1000</v>
      </c>
      <c r="G457" s="15" t="n">
        <f aca="false">$J$390-E457</f>
        <v>250</v>
      </c>
      <c r="H457" s="15" t="n">
        <f aca="false">R456*(1+'1. Your Debts'!$C$5/12)+IF($L$390=1,D457,0)</f>
        <v>0</v>
      </c>
      <c r="I457" s="15" t="n">
        <f aca="false">S456*(1+'1. Your Debts'!$C$6/12)+IF($L$390=2,D457,0)</f>
        <v>0</v>
      </c>
      <c r="J457" s="15" t="n">
        <f aca="false">T456*(1+'1. Your Debts'!$C$7/12)+IF($L$390=3,D457,0)</f>
        <v>0</v>
      </c>
      <c r="K457" s="15" t="n">
        <f aca="false">U456*(1+'1. Your Debts'!$C$8/12)+IF($L$390=4,D457,0)</f>
        <v>0</v>
      </c>
      <c r="L457" s="15" t="n">
        <f aca="false">V456*(1+'1. Your Debts'!$C$9/12)+IF($L$390=5,D457,0)</f>
        <v>0</v>
      </c>
      <c r="M457" s="15" t="n">
        <f aca="false">MAX(0,H457-IF('1. Your Debts'!$F$5&gt;0,MIN('1. Your Debts'!$F$5,H457),MIN(MAX(H457*'1. Your Debts'!$D$5,'1. Your Debts'!$E$5),H457)))</f>
        <v>0</v>
      </c>
      <c r="N457" s="15" t="n">
        <f aca="false">MAX(0,I457-IF('1. Your Debts'!$F$6&gt;0,MIN('1. Your Debts'!$F$6,I457),MIN(MAX(I457*'1. Your Debts'!$D$6,'1. Your Debts'!$E$6),I457)))</f>
        <v>0</v>
      </c>
      <c r="O457" s="15" t="n">
        <f aca="false">MAX(0,J457-IF('1. Your Debts'!$F$7&gt;0,MIN('1. Your Debts'!$F$7,J457),MIN(MAX(J457*'1. Your Debts'!$D$7,'1. Your Debts'!$E$7),J457)))</f>
        <v>0</v>
      </c>
      <c r="P457" s="15" t="n">
        <f aca="false">MAX(0,K457-IF('1. Your Debts'!$F$8&gt;0,MIN('1. Your Debts'!$F$8,K457),MIN(MAX(K457*'1. Your Debts'!$D$8,'1. Your Debts'!$E$8),K457)))</f>
        <v>0</v>
      </c>
      <c r="Q457" s="15" t="n">
        <f aca="false">MAX(0,L457-IF('1. Your Debts'!$F$9&gt;0,MIN('1. Your Debts'!$F$9,L457),MIN(MAX(L457*'1. Your Debts'!$D$9,'1. Your Debts'!$E$9),L457)))</f>
        <v>0</v>
      </c>
      <c r="R457" s="15" t="n">
        <f aca="false">M457-MIN(M457,MAX(0,G457-SUMPRODUCT(($M$392:$Q$392&lt;M$392)*M457:Q457)))</f>
        <v>0</v>
      </c>
      <c r="S457" s="15" t="n">
        <f aca="false">N457-MIN(N457,MAX(0,G457-SUMPRODUCT(($M$392:$Q$392&lt;N$392)*M457:Q457)))</f>
        <v>0</v>
      </c>
      <c r="T457" s="15" t="n">
        <f aca="false">O457-MIN(O457,MAX(0,G457-SUMPRODUCT(($M$392:$Q$392&lt;O$392)*M457:Q457)))</f>
        <v>0</v>
      </c>
      <c r="U457" s="15" t="n">
        <f aca="false">P457-MIN(P457,MAX(0,G457-SUMPRODUCT(($M$392:$Q$392&lt;P$392)*M457:Q457)))</f>
        <v>0</v>
      </c>
      <c r="V457" s="15" t="n">
        <f aca="false">Q457-MIN(Q457,MAX(0,G457-SUMPRODUCT(($M$392:$Q$392&lt;Q$392)*M457:Q457)))</f>
        <v>0</v>
      </c>
      <c r="W457" s="15" t="n">
        <f aca="false">(R456*'1. Your Debts'!$C$5+S456*'1. Your Debts'!$C$6+T456*'1. Your Debts'!$C$7+U456*'1. Your Debts'!$C$8+V456*'1. Your Debts'!$C$9)/12</f>
        <v>0</v>
      </c>
      <c r="X457" s="15" t="n">
        <f aca="false">Y456+W457+D457-Y457</f>
        <v>0</v>
      </c>
      <c r="Y457" s="15" t="n">
        <f aca="false">SUM(R457:V457)</f>
        <v>0</v>
      </c>
    </row>
    <row r="458" customFormat="false" ht="15" hidden="false" customHeight="false" outlineLevel="0" collapsed="false">
      <c r="A458" s="10" t="n">
        <v>64</v>
      </c>
      <c r="B458" s="15" t="n">
        <f aca="false">F457</f>
        <v>1000</v>
      </c>
      <c r="C458" s="15" t="n">
        <f aca="false">IF(A458=$D$390,MIN(B458,$B$390),0)</f>
        <v>0</v>
      </c>
      <c r="D458" s="15" t="n">
        <f aca="false">IF(A458=$D$390,$B$390-C458,0)</f>
        <v>0</v>
      </c>
      <c r="E458" s="15" t="n">
        <f aca="false">MIN($H$390,MAX(0,$F$390-(B458-C458)),$J$390)</f>
        <v>0</v>
      </c>
      <c r="F458" s="15" t="n">
        <f aca="false">B458-C458+E458</f>
        <v>1000</v>
      </c>
      <c r="G458" s="15" t="n">
        <f aca="false">$J$390-E458</f>
        <v>250</v>
      </c>
      <c r="H458" s="15" t="n">
        <f aca="false">R457*(1+'1. Your Debts'!$C$5/12)+IF($L$390=1,D458,0)</f>
        <v>0</v>
      </c>
      <c r="I458" s="15" t="n">
        <f aca="false">S457*(1+'1. Your Debts'!$C$6/12)+IF($L$390=2,D458,0)</f>
        <v>0</v>
      </c>
      <c r="J458" s="15" t="n">
        <f aca="false">T457*(1+'1. Your Debts'!$C$7/12)+IF($L$390=3,D458,0)</f>
        <v>0</v>
      </c>
      <c r="K458" s="15" t="n">
        <f aca="false">U457*(1+'1. Your Debts'!$C$8/12)+IF($L$390=4,D458,0)</f>
        <v>0</v>
      </c>
      <c r="L458" s="15" t="n">
        <f aca="false">V457*(1+'1. Your Debts'!$C$9/12)+IF($L$390=5,D458,0)</f>
        <v>0</v>
      </c>
      <c r="M458" s="15" t="n">
        <f aca="false">MAX(0,H458-IF('1. Your Debts'!$F$5&gt;0,MIN('1. Your Debts'!$F$5,H458),MIN(MAX(H458*'1. Your Debts'!$D$5,'1. Your Debts'!$E$5),H458)))</f>
        <v>0</v>
      </c>
      <c r="N458" s="15" t="n">
        <f aca="false">MAX(0,I458-IF('1. Your Debts'!$F$6&gt;0,MIN('1. Your Debts'!$F$6,I458),MIN(MAX(I458*'1. Your Debts'!$D$6,'1. Your Debts'!$E$6),I458)))</f>
        <v>0</v>
      </c>
      <c r="O458" s="15" t="n">
        <f aca="false">MAX(0,J458-IF('1. Your Debts'!$F$7&gt;0,MIN('1. Your Debts'!$F$7,J458),MIN(MAX(J458*'1. Your Debts'!$D$7,'1. Your Debts'!$E$7),J458)))</f>
        <v>0</v>
      </c>
      <c r="P458" s="15" t="n">
        <f aca="false">MAX(0,K458-IF('1. Your Debts'!$F$8&gt;0,MIN('1. Your Debts'!$F$8,K458),MIN(MAX(K458*'1. Your Debts'!$D$8,'1. Your Debts'!$E$8),K458)))</f>
        <v>0</v>
      </c>
      <c r="Q458" s="15" t="n">
        <f aca="false">MAX(0,L458-IF('1. Your Debts'!$F$9&gt;0,MIN('1. Your Debts'!$F$9,L458),MIN(MAX(L458*'1. Your Debts'!$D$9,'1. Your Debts'!$E$9),L458)))</f>
        <v>0</v>
      </c>
      <c r="R458" s="15" t="n">
        <f aca="false">M458-MIN(M458,MAX(0,G458-SUMPRODUCT(($M$392:$Q$392&lt;M$392)*M458:Q458)))</f>
        <v>0</v>
      </c>
      <c r="S458" s="15" t="n">
        <f aca="false">N458-MIN(N458,MAX(0,G458-SUMPRODUCT(($M$392:$Q$392&lt;N$392)*M458:Q458)))</f>
        <v>0</v>
      </c>
      <c r="T458" s="15" t="n">
        <f aca="false">O458-MIN(O458,MAX(0,G458-SUMPRODUCT(($M$392:$Q$392&lt;O$392)*M458:Q458)))</f>
        <v>0</v>
      </c>
      <c r="U458" s="15" t="n">
        <f aca="false">P458-MIN(P458,MAX(0,G458-SUMPRODUCT(($M$392:$Q$392&lt;P$392)*M458:Q458)))</f>
        <v>0</v>
      </c>
      <c r="V458" s="15" t="n">
        <f aca="false">Q458-MIN(Q458,MAX(0,G458-SUMPRODUCT(($M$392:$Q$392&lt;Q$392)*M458:Q458)))</f>
        <v>0</v>
      </c>
      <c r="W458" s="15" t="n">
        <f aca="false">(R457*'1. Your Debts'!$C$5+S457*'1. Your Debts'!$C$6+T457*'1. Your Debts'!$C$7+U457*'1. Your Debts'!$C$8+V457*'1. Your Debts'!$C$9)/12</f>
        <v>0</v>
      </c>
      <c r="X458" s="15" t="n">
        <f aca="false">Y457+W458+D458-Y458</f>
        <v>0</v>
      </c>
      <c r="Y458" s="15" t="n">
        <f aca="false">SUM(R458:V458)</f>
        <v>0</v>
      </c>
    </row>
    <row r="459" customFormat="false" ht="15" hidden="false" customHeight="false" outlineLevel="0" collapsed="false">
      <c r="A459" s="10" t="n">
        <v>65</v>
      </c>
      <c r="B459" s="15" t="n">
        <f aca="false">F458</f>
        <v>1000</v>
      </c>
      <c r="C459" s="15" t="n">
        <f aca="false">IF(A459=$D$390,MIN(B459,$B$390),0)</f>
        <v>0</v>
      </c>
      <c r="D459" s="15" t="n">
        <f aca="false">IF(A459=$D$390,$B$390-C459,0)</f>
        <v>0</v>
      </c>
      <c r="E459" s="15" t="n">
        <f aca="false">MIN($H$390,MAX(0,$F$390-(B459-C459)),$J$390)</f>
        <v>0</v>
      </c>
      <c r="F459" s="15" t="n">
        <f aca="false">B459-C459+E459</f>
        <v>1000</v>
      </c>
      <c r="G459" s="15" t="n">
        <f aca="false">$J$390-E459</f>
        <v>250</v>
      </c>
      <c r="H459" s="15" t="n">
        <f aca="false">R458*(1+'1. Your Debts'!$C$5/12)+IF($L$390=1,D459,0)</f>
        <v>0</v>
      </c>
      <c r="I459" s="15" t="n">
        <f aca="false">S458*(1+'1. Your Debts'!$C$6/12)+IF($L$390=2,D459,0)</f>
        <v>0</v>
      </c>
      <c r="J459" s="15" t="n">
        <f aca="false">T458*(1+'1. Your Debts'!$C$7/12)+IF($L$390=3,D459,0)</f>
        <v>0</v>
      </c>
      <c r="K459" s="15" t="n">
        <f aca="false">U458*(1+'1. Your Debts'!$C$8/12)+IF($L$390=4,D459,0)</f>
        <v>0</v>
      </c>
      <c r="L459" s="15" t="n">
        <f aca="false">V458*(1+'1. Your Debts'!$C$9/12)+IF($L$390=5,D459,0)</f>
        <v>0</v>
      </c>
      <c r="M459" s="15" t="n">
        <f aca="false">MAX(0,H459-IF('1. Your Debts'!$F$5&gt;0,MIN('1. Your Debts'!$F$5,H459),MIN(MAX(H459*'1. Your Debts'!$D$5,'1. Your Debts'!$E$5),H459)))</f>
        <v>0</v>
      </c>
      <c r="N459" s="15" t="n">
        <f aca="false">MAX(0,I459-IF('1. Your Debts'!$F$6&gt;0,MIN('1. Your Debts'!$F$6,I459),MIN(MAX(I459*'1. Your Debts'!$D$6,'1. Your Debts'!$E$6),I459)))</f>
        <v>0</v>
      </c>
      <c r="O459" s="15" t="n">
        <f aca="false">MAX(0,J459-IF('1. Your Debts'!$F$7&gt;0,MIN('1. Your Debts'!$F$7,J459),MIN(MAX(J459*'1. Your Debts'!$D$7,'1. Your Debts'!$E$7),J459)))</f>
        <v>0</v>
      </c>
      <c r="P459" s="15" t="n">
        <f aca="false">MAX(0,K459-IF('1. Your Debts'!$F$8&gt;0,MIN('1. Your Debts'!$F$8,K459),MIN(MAX(K459*'1. Your Debts'!$D$8,'1. Your Debts'!$E$8),K459)))</f>
        <v>0</v>
      </c>
      <c r="Q459" s="15" t="n">
        <f aca="false">MAX(0,L459-IF('1. Your Debts'!$F$9&gt;0,MIN('1. Your Debts'!$F$9,L459),MIN(MAX(L459*'1. Your Debts'!$D$9,'1. Your Debts'!$E$9),L459)))</f>
        <v>0</v>
      </c>
      <c r="R459" s="15" t="n">
        <f aca="false">M459-MIN(M459,MAX(0,G459-SUMPRODUCT(($M$392:$Q$392&lt;M$392)*M459:Q459)))</f>
        <v>0</v>
      </c>
      <c r="S459" s="15" t="n">
        <f aca="false">N459-MIN(N459,MAX(0,G459-SUMPRODUCT(($M$392:$Q$392&lt;N$392)*M459:Q459)))</f>
        <v>0</v>
      </c>
      <c r="T459" s="15" t="n">
        <f aca="false">O459-MIN(O459,MAX(0,G459-SUMPRODUCT(($M$392:$Q$392&lt;O$392)*M459:Q459)))</f>
        <v>0</v>
      </c>
      <c r="U459" s="15" t="n">
        <f aca="false">P459-MIN(P459,MAX(0,G459-SUMPRODUCT(($M$392:$Q$392&lt;P$392)*M459:Q459)))</f>
        <v>0</v>
      </c>
      <c r="V459" s="15" t="n">
        <f aca="false">Q459-MIN(Q459,MAX(0,G459-SUMPRODUCT(($M$392:$Q$392&lt;Q$392)*M459:Q459)))</f>
        <v>0</v>
      </c>
      <c r="W459" s="15" t="n">
        <f aca="false">(R458*'1. Your Debts'!$C$5+S458*'1. Your Debts'!$C$6+T458*'1. Your Debts'!$C$7+U458*'1. Your Debts'!$C$8+V458*'1. Your Debts'!$C$9)/12</f>
        <v>0</v>
      </c>
      <c r="X459" s="15" t="n">
        <f aca="false">Y458+W459+D459-Y459</f>
        <v>0</v>
      </c>
      <c r="Y459" s="15" t="n">
        <f aca="false">SUM(R459:V459)</f>
        <v>0</v>
      </c>
    </row>
    <row r="460" customFormat="false" ht="15" hidden="false" customHeight="false" outlineLevel="0" collapsed="false">
      <c r="A460" s="10" t="n">
        <v>66</v>
      </c>
      <c r="B460" s="15" t="n">
        <f aca="false">F459</f>
        <v>1000</v>
      </c>
      <c r="C460" s="15" t="n">
        <f aca="false">IF(A460=$D$390,MIN(B460,$B$390),0)</f>
        <v>0</v>
      </c>
      <c r="D460" s="15" t="n">
        <f aca="false">IF(A460=$D$390,$B$390-C460,0)</f>
        <v>0</v>
      </c>
      <c r="E460" s="15" t="n">
        <f aca="false">MIN($H$390,MAX(0,$F$390-(B460-C460)),$J$390)</f>
        <v>0</v>
      </c>
      <c r="F460" s="15" t="n">
        <f aca="false">B460-C460+E460</f>
        <v>1000</v>
      </c>
      <c r="G460" s="15" t="n">
        <f aca="false">$J$390-E460</f>
        <v>250</v>
      </c>
      <c r="H460" s="15" t="n">
        <f aca="false">R459*(1+'1. Your Debts'!$C$5/12)+IF($L$390=1,D460,0)</f>
        <v>0</v>
      </c>
      <c r="I460" s="15" t="n">
        <f aca="false">S459*(1+'1. Your Debts'!$C$6/12)+IF($L$390=2,D460,0)</f>
        <v>0</v>
      </c>
      <c r="J460" s="15" t="n">
        <f aca="false">T459*(1+'1. Your Debts'!$C$7/12)+IF($L$390=3,D460,0)</f>
        <v>0</v>
      </c>
      <c r="K460" s="15" t="n">
        <f aca="false">U459*(1+'1. Your Debts'!$C$8/12)+IF($L$390=4,D460,0)</f>
        <v>0</v>
      </c>
      <c r="L460" s="15" t="n">
        <f aca="false">V459*(1+'1. Your Debts'!$C$9/12)+IF($L$390=5,D460,0)</f>
        <v>0</v>
      </c>
      <c r="M460" s="15" t="n">
        <f aca="false">MAX(0,H460-IF('1. Your Debts'!$F$5&gt;0,MIN('1. Your Debts'!$F$5,H460),MIN(MAX(H460*'1. Your Debts'!$D$5,'1. Your Debts'!$E$5),H460)))</f>
        <v>0</v>
      </c>
      <c r="N460" s="15" t="n">
        <f aca="false">MAX(0,I460-IF('1. Your Debts'!$F$6&gt;0,MIN('1. Your Debts'!$F$6,I460),MIN(MAX(I460*'1. Your Debts'!$D$6,'1. Your Debts'!$E$6),I460)))</f>
        <v>0</v>
      </c>
      <c r="O460" s="15" t="n">
        <f aca="false">MAX(0,J460-IF('1. Your Debts'!$F$7&gt;0,MIN('1. Your Debts'!$F$7,J460),MIN(MAX(J460*'1. Your Debts'!$D$7,'1. Your Debts'!$E$7),J460)))</f>
        <v>0</v>
      </c>
      <c r="P460" s="15" t="n">
        <f aca="false">MAX(0,K460-IF('1. Your Debts'!$F$8&gt;0,MIN('1. Your Debts'!$F$8,K460),MIN(MAX(K460*'1. Your Debts'!$D$8,'1. Your Debts'!$E$8),K460)))</f>
        <v>0</v>
      </c>
      <c r="Q460" s="15" t="n">
        <f aca="false">MAX(0,L460-IF('1. Your Debts'!$F$9&gt;0,MIN('1. Your Debts'!$F$9,L460),MIN(MAX(L460*'1. Your Debts'!$D$9,'1. Your Debts'!$E$9),L460)))</f>
        <v>0</v>
      </c>
      <c r="R460" s="15" t="n">
        <f aca="false">M460-MIN(M460,MAX(0,G460-SUMPRODUCT(($M$392:$Q$392&lt;M$392)*M460:Q460)))</f>
        <v>0</v>
      </c>
      <c r="S460" s="15" t="n">
        <f aca="false">N460-MIN(N460,MAX(0,G460-SUMPRODUCT(($M$392:$Q$392&lt;N$392)*M460:Q460)))</f>
        <v>0</v>
      </c>
      <c r="T460" s="15" t="n">
        <f aca="false">O460-MIN(O460,MAX(0,G460-SUMPRODUCT(($M$392:$Q$392&lt;O$392)*M460:Q460)))</f>
        <v>0</v>
      </c>
      <c r="U460" s="15" t="n">
        <f aca="false">P460-MIN(P460,MAX(0,G460-SUMPRODUCT(($M$392:$Q$392&lt;P$392)*M460:Q460)))</f>
        <v>0</v>
      </c>
      <c r="V460" s="15" t="n">
        <f aca="false">Q460-MIN(Q460,MAX(0,G460-SUMPRODUCT(($M$392:$Q$392&lt;Q$392)*M460:Q460)))</f>
        <v>0</v>
      </c>
      <c r="W460" s="15" t="n">
        <f aca="false">(R459*'1. Your Debts'!$C$5+S459*'1. Your Debts'!$C$6+T459*'1. Your Debts'!$C$7+U459*'1. Your Debts'!$C$8+V459*'1. Your Debts'!$C$9)/12</f>
        <v>0</v>
      </c>
      <c r="X460" s="15" t="n">
        <f aca="false">Y459+W460+D460-Y460</f>
        <v>0</v>
      </c>
      <c r="Y460" s="15" t="n">
        <f aca="false">SUM(R460:V460)</f>
        <v>0</v>
      </c>
    </row>
    <row r="461" customFormat="false" ht="15" hidden="false" customHeight="false" outlineLevel="0" collapsed="false">
      <c r="A461" s="10" t="n">
        <v>67</v>
      </c>
      <c r="B461" s="15" t="n">
        <f aca="false">F460</f>
        <v>1000</v>
      </c>
      <c r="C461" s="15" t="n">
        <f aca="false">IF(A461=$D$390,MIN(B461,$B$390),0)</f>
        <v>0</v>
      </c>
      <c r="D461" s="15" t="n">
        <f aca="false">IF(A461=$D$390,$B$390-C461,0)</f>
        <v>0</v>
      </c>
      <c r="E461" s="15" t="n">
        <f aca="false">MIN($H$390,MAX(0,$F$390-(B461-C461)),$J$390)</f>
        <v>0</v>
      </c>
      <c r="F461" s="15" t="n">
        <f aca="false">B461-C461+E461</f>
        <v>1000</v>
      </c>
      <c r="G461" s="15" t="n">
        <f aca="false">$J$390-E461</f>
        <v>250</v>
      </c>
      <c r="H461" s="15" t="n">
        <f aca="false">R460*(1+'1. Your Debts'!$C$5/12)+IF($L$390=1,D461,0)</f>
        <v>0</v>
      </c>
      <c r="I461" s="15" t="n">
        <f aca="false">S460*(1+'1. Your Debts'!$C$6/12)+IF($L$390=2,D461,0)</f>
        <v>0</v>
      </c>
      <c r="J461" s="15" t="n">
        <f aca="false">T460*(1+'1. Your Debts'!$C$7/12)+IF($L$390=3,D461,0)</f>
        <v>0</v>
      </c>
      <c r="K461" s="15" t="n">
        <f aca="false">U460*(1+'1. Your Debts'!$C$8/12)+IF($L$390=4,D461,0)</f>
        <v>0</v>
      </c>
      <c r="L461" s="15" t="n">
        <f aca="false">V460*(1+'1. Your Debts'!$C$9/12)+IF($L$390=5,D461,0)</f>
        <v>0</v>
      </c>
      <c r="M461" s="15" t="n">
        <f aca="false">MAX(0,H461-IF('1. Your Debts'!$F$5&gt;0,MIN('1. Your Debts'!$F$5,H461),MIN(MAX(H461*'1. Your Debts'!$D$5,'1. Your Debts'!$E$5),H461)))</f>
        <v>0</v>
      </c>
      <c r="N461" s="15" t="n">
        <f aca="false">MAX(0,I461-IF('1. Your Debts'!$F$6&gt;0,MIN('1. Your Debts'!$F$6,I461),MIN(MAX(I461*'1. Your Debts'!$D$6,'1. Your Debts'!$E$6),I461)))</f>
        <v>0</v>
      </c>
      <c r="O461" s="15" t="n">
        <f aca="false">MAX(0,J461-IF('1. Your Debts'!$F$7&gt;0,MIN('1. Your Debts'!$F$7,J461),MIN(MAX(J461*'1. Your Debts'!$D$7,'1. Your Debts'!$E$7),J461)))</f>
        <v>0</v>
      </c>
      <c r="P461" s="15" t="n">
        <f aca="false">MAX(0,K461-IF('1. Your Debts'!$F$8&gt;0,MIN('1. Your Debts'!$F$8,K461),MIN(MAX(K461*'1. Your Debts'!$D$8,'1. Your Debts'!$E$8),K461)))</f>
        <v>0</v>
      </c>
      <c r="Q461" s="15" t="n">
        <f aca="false">MAX(0,L461-IF('1. Your Debts'!$F$9&gt;0,MIN('1. Your Debts'!$F$9,L461),MIN(MAX(L461*'1. Your Debts'!$D$9,'1. Your Debts'!$E$9),L461)))</f>
        <v>0</v>
      </c>
      <c r="R461" s="15" t="n">
        <f aca="false">M461-MIN(M461,MAX(0,G461-SUMPRODUCT(($M$392:$Q$392&lt;M$392)*M461:Q461)))</f>
        <v>0</v>
      </c>
      <c r="S461" s="15" t="n">
        <f aca="false">N461-MIN(N461,MAX(0,G461-SUMPRODUCT(($M$392:$Q$392&lt;N$392)*M461:Q461)))</f>
        <v>0</v>
      </c>
      <c r="T461" s="15" t="n">
        <f aca="false">O461-MIN(O461,MAX(0,G461-SUMPRODUCT(($M$392:$Q$392&lt;O$392)*M461:Q461)))</f>
        <v>0</v>
      </c>
      <c r="U461" s="15" t="n">
        <f aca="false">P461-MIN(P461,MAX(0,G461-SUMPRODUCT(($M$392:$Q$392&lt;P$392)*M461:Q461)))</f>
        <v>0</v>
      </c>
      <c r="V461" s="15" t="n">
        <f aca="false">Q461-MIN(Q461,MAX(0,G461-SUMPRODUCT(($M$392:$Q$392&lt;Q$392)*M461:Q461)))</f>
        <v>0</v>
      </c>
      <c r="W461" s="15" t="n">
        <f aca="false">(R460*'1. Your Debts'!$C$5+S460*'1. Your Debts'!$C$6+T460*'1. Your Debts'!$C$7+U460*'1. Your Debts'!$C$8+V460*'1. Your Debts'!$C$9)/12</f>
        <v>0</v>
      </c>
      <c r="X461" s="15" t="n">
        <f aca="false">Y460+W461+D461-Y461</f>
        <v>0</v>
      </c>
      <c r="Y461" s="15" t="n">
        <f aca="false">SUM(R461:V461)</f>
        <v>0</v>
      </c>
    </row>
    <row r="462" customFormat="false" ht="15" hidden="false" customHeight="false" outlineLevel="0" collapsed="false">
      <c r="A462" s="10" t="n">
        <v>68</v>
      </c>
      <c r="B462" s="15" t="n">
        <f aca="false">F461</f>
        <v>1000</v>
      </c>
      <c r="C462" s="15" t="n">
        <f aca="false">IF(A462=$D$390,MIN(B462,$B$390),0)</f>
        <v>0</v>
      </c>
      <c r="D462" s="15" t="n">
        <f aca="false">IF(A462=$D$390,$B$390-C462,0)</f>
        <v>0</v>
      </c>
      <c r="E462" s="15" t="n">
        <f aca="false">MIN($H$390,MAX(0,$F$390-(B462-C462)),$J$390)</f>
        <v>0</v>
      </c>
      <c r="F462" s="15" t="n">
        <f aca="false">B462-C462+E462</f>
        <v>1000</v>
      </c>
      <c r="G462" s="15" t="n">
        <f aca="false">$J$390-E462</f>
        <v>250</v>
      </c>
      <c r="H462" s="15" t="n">
        <f aca="false">R461*(1+'1. Your Debts'!$C$5/12)+IF($L$390=1,D462,0)</f>
        <v>0</v>
      </c>
      <c r="I462" s="15" t="n">
        <f aca="false">S461*(1+'1. Your Debts'!$C$6/12)+IF($L$390=2,D462,0)</f>
        <v>0</v>
      </c>
      <c r="J462" s="15" t="n">
        <f aca="false">T461*(1+'1. Your Debts'!$C$7/12)+IF($L$390=3,D462,0)</f>
        <v>0</v>
      </c>
      <c r="K462" s="15" t="n">
        <f aca="false">U461*(1+'1. Your Debts'!$C$8/12)+IF($L$390=4,D462,0)</f>
        <v>0</v>
      </c>
      <c r="L462" s="15" t="n">
        <f aca="false">V461*(1+'1. Your Debts'!$C$9/12)+IF($L$390=5,D462,0)</f>
        <v>0</v>
      </c>
      <c r="M462" s="15" t="n">
        <f aca="false">MAX(0,H462-IF('1. Your Debts'!$F$5&gt;0,MIN('1. Your Debts'!$F$5,H462),MIN(MAX(H462*'1. Your Debts'!$D$5,'1. Your Debts'!$E$5),H462)))</f>
        <v>0</v>
      </c>
      <c r="N462" s="15" t="n">
        <f aca="false">MAX(0,I462-IF('1. Your Debts'!$F$6&gt;0,MIN('1. Your Debts'!$F$6,I462),MIN(MAX(I462*'1. Your Debts'!$D$6,'1. Your Debts'!$E$6),I462)))</f>
        <v>0</v>
      </c>
      <c r="O462" s="15" t="n">
        <f aca="false">MAX(0,J462-IF('1. Your Debts'!$F$7&gt;0,MIN('1. Your Debts'!$F$7,J462),MIN(MAX(J462*'1. Your Debts'!$D$7,'1. Your Debts'!$E$7),J462)))</f>
        <v>0</v>
      </c>
      <c r="P462" s="15" t="n">
        <f aca="false">MAX(0,K462-IF('1. Your Debts'!$F$8&gt;0,MIN('1. Your Debts'!$F$8,K462),MIN(MAX(K462*'1. Your Debts'!$D$8,'1. Your Debts'!$E$8),K462)))</f>
        <v>0</v>
      </c>
      <c r="Q462" s="15" t="n">
        <f aca="false">MAX(0,L462-IF('1. Your Debts'!$F$9&gt;0,MIN('1. Your Debts'!$F$9,L462),MIN(MAX(L462*'1. Your Debts'!$D$9,'1. Your Debts'!$E$9),L462)))</f>
        <v>0</v>
      </c>
      <c r="R462" s="15" t="n">
        <f aca="false">M462-MIN(M462,MAX(0,G462-SUMPRODUCT(($M$392:$Q$392&lt;M$392)*M462:Q462)))</f>
        <v>0</v>
      </c>
      <c r="S462" s="15" t="n">
        <f aca="false">N462-MIN(N462,MAX(0,G462-SUMPRODUCT(($M$392:$Q$392&lt;N$392)*M462:Q462)))</f>
        <v>0</v>
      </c>
      <c r="T462" s="15" t="n">
        <f aca="false">O462-MIN(O462,MAX(0,G462-SUMPRODUCT(($M$392:$Q$392&lt;O$392)*M462:Q462)))</f>
        <v>0</v>
      </c>
      <c r="U462" s="15" t="n">
        <f aca="false">P462-MIN(P462,MAX(0,G462-SUMPRODUCT(($M$392:$Q$392&lt;P$392)*M462:Q462)))</f>
        <v>0</v>
      </c>
      <c r="V462" s="15" t="n">
        <f aca="false">Q462-MIN(Q462,MAX(0,G462-SUMPRODUCT(($M$392:$Q$392&lt;Q$392)*M462:Q462)))</f>
        <v>0</v>
      </c>
      <c r="W462" s="15" t="n">
        <f aca="false">(R461*'1. Your Debts'!$C$5+S461*'1. Your Debts'!$C$6+T461*'1. Your Debts'!$C$7+U461*'1. Your Debts'!$C$8+V461*'1. Your Debts'!$C$9)/12</f>
        <v>0</v>
      </c>
      <c r="X462" s="15" t="n">
        <f aca="false">Y461+W462+D462-Y462</f>
        <v>0</v>
      </c>
      <c r="Y462" s="15" t="n">
        <f aca="false">SUM(R462:V462)</f>
        <v>0</v>
      </c>
    </row>
    <row r="463" customFormat="false" ht="15" hidden="false" customHeight="false" outlineLevel="0" collapsed="false">
      <c r="A463" s="10" t="n">
        <v>69</v>
      </c>
      <c r="B463" s="15" t="n">
        <f aca="false">F462</f>
        <v>1000</v>
      </c>
      <c r="C463" s="15" t="n">
        <f aca="false">IF(A463=$D$390,MIN(B463,$B$390),0)</f>
        <v>0</v>
      </c>
      <c r="D463" s="15" t="n">
        <f aca="false">IF(A463=$D$390,$B$390-C463,0)</f>
        <v>0</v>
      </c>
      <c r="E463" s="15" t="n">
        <f aca="false">MIN($H$390,MAX(0,$F$390-(B463-C463)),$J$390)</f>
        <v>0</v>
      </c>
      <c r="F463" s="15" t="n">
        <f aca="false">B463-C463+E463</f>
        <v>1000</v>
      </c>
      <c r="G463" s="15" t="n">
        <f aca="false">$J$390-E463</f>
        <v>250</v>
      </c>
      <c r="H463" s="15" t="n">
        <f aca="false">R462*(1+'1. Your Debts'!$C$5/12)+IF($L$390=1,D463,0)</f>
        <v>0</v>
      </c>
      <c r="I463" s="15" t="n">
        <f aca="false">S462*(1+'1. Your Debts'!$C$6/12)+IF($L$390=2,D463,0)</f>
        <v>0</v>
      </c>
      <c r="J463" s="15" t="n">
        <f aca="false">T462*(1+'1. Your Debts'!$C$7/12)+IF($L$390=3,D463,0)</f>
        <v>0</v>
      </c>
      <c r="K463" s="15" t="n">
        <f aca="false">U462*(1+'1. Your Debts'!$C$8/12)+IF($L$390=4,D463,0)</f>
        <v>0</v>
      </c>
      <c r="L463" s="15" t="n">
        <f aca="false">V462*(1+'1. Your Debts'!$C$9/12)+IF($L$390=5,D463,0)</f>
        <v>0</v>
      </c>
      <c r="M463" s="15" t="n">
        <f aca="false">MAX(0,H463-IF('1. Your Debts'!$F$5&gt;0,MIN('1. Your Debts'!$F$5,H463),MIN(MAX(H463*'1. Your Debts'!$D$5,'1. Your Debts'!$E$5),H463)))</f>
        <v>0</v>
      </c>
      <c r="N463" s="15" t="n">
        <f aca="false">MAX(0,I463-IF('1. Your Debts'!$F$6&gt;0,MIN('1. Your Debts'!$F$6,I463),MIN(MAX(I463*'1. Your Debts'!$D$6,'1. Your Debts'!$E$6),I463)))</f>
        <v>0</v>
      </c>
      <c r="O463" s="15" t="n">
        <f aca="false">MAX(0,J463-IF('1. Your Debts'!$F$7&gt;0,MIN('1. Your Debts'!$F$7,J463),MIN(MAX(J463*'1. Your Debts'!$D$7,'1. Your Debts'!$E$7),J463)))</f>
        <v>0</v>
      </c>
      <c r="P463" s="15" t="n">
        <f aca="false">MAX(0,K463-IF('1. Your Debts'!$F$8&gt;0,MIN('1. Your Debts'!$F$8,K463),MIN(MAX(K463*'1. Your Debts'!$D$8,'1. Your Debts'!$E$8),K463)))</f>
        <v>0</v>
      </c>
      <c r="Q463" s="15" t="n">
        <f aca="false">MAX(0,L463-IF('1. Your Debts'!$F$9&gt;0,MIN('1. Your Debts'!$F$9,L463),MIN(MAX(L463*'1. Your Debts'!$D$9,'1. Your Debts'!$E$9),L463)))</f>
        <v>0</v>
      </c>
      <c r="R463" s="15" t="n">
        <f aca="false">M463-MIN(M463,MAX(0,G463-SUMPRODUCT(($M$392:$Q$392&lt;M$392)*M463:Q463)))</f>
        <v>0</v>
      </c>
      <c r="S463" s="15" t="n">
        <f aca="false">N463-MIN(N463,MAX(0,G463-SUMPRODUCT(($M$392:$Q$392&lt;N$392)*M463:Q463)))</f>
        <v>0</v>
      </c>
      <c r="T463" s="15" t="n">
        <f aca="false">O463-MIN(O463,MAX(0,G463-SUMPRODUCT(($M$392:$Q$392&lt;O$392)*M463:Q463)))</f>
        <v>0</v>
      </c>
      <c r="U463" s="15" t="n">
        <f aca="false">P463-MIN(P463,MAX(0,G463-SUMPRODUCT(($M$392:$Q$392&lt;P$392)*M463:Q463)))</f>
        <v>0</v>
      </c>
      <c r="V463" s="15" t="n">
        <f aca="false">Q463-MIN(Q463,MAX(0,G463-SUMPRODUCT(($M$392:$Q$392&lt;Q$392)*M463:Q463)))</f>
        <v>0</v>
      </c>
      <c r="W463" s="15" t="n">
        <f aca="false">(R462*'1. Your Debts'!$C$5+S462*'1. Your Debts'!$C$6+T462*'1. Your Debts'!$C$7+U462*'1. Your Debts'!$C$8+V462*'1. Your Debts'!$C$9)/12</f>
        <v>0</v>
      </c>
      <c r="X463" s="15" t="n">
        <f aca="false">Y462+W463+D463-Y463</f>
        <v>0</v>
      </c>
      <c r="Y463" s="15" t="n">
        <f aca="false">SUM(R463:V463)</f>
        <v>0</v>
      </c>
    </row>
    <row r="464" customFormat="false" ht="15" hidden="false" customHeight="false" outlineLevel="0" collapsed="false">
      <c r="A464" s="10" t="n">
        <v>70</v>
      </c>
      <c r="B464" s="15" t="n">
        <f aca="false">F463</f>
        <v>1000</v>
      </c>
      <c r="C464" s="15" t="n">
        <f aca="false">IF(A464=$D$390,MIN(B464,$B$390),0)</f>
        <v>0</v>
      </c>
      <c r="D464" s="15" t="n">
        <f aca="false">IF(A464=$D$390,$B$390-C464,0)</f>
        <v>0</v>
      </c>
      <c r="E464" s="15" t="n">
        <f aca="false">MIN($H$390,MAX(0,$F$390-(B464-C464)),$J$390)</f>
        <v>0</v>
      </c>
      <c r="F464" s="15" t="n">
        <f aca="false">B464-C464+E464</f>
        <v>1000</v>
      </c>
      <c r="G464" s="15" t="n">
        <f aca="false">$J$390-E464</f>
        <v>250</v>
      </c>
      <c r="H464" s="15" t="n">
        <f aca="false">R463*(1+'1. Your Debts'!$C$5/12)+IF($L$390=1,D464,0)</f>
        <v>0</v>
      </c>
      <c r="I464" s="15" t="n">
        <f aca="false">S463*(1+'1. Your Debts'!$C$6/12)+IF($L$390=2,D464,0)</f>
        <v>0</v>
      </c>
      <c r="J464" s="15" t="n">
        <f aca="false">T463*(1+'1. Your Debts'!$C$7/12)+IF($L$390=3,D464,0)</f>
        <v>0</v>
      </c>
      <c r="K464" s="15" t="n">
        <f aca="false">U463*(1+'1. Your Debts'!$C$8/12)+IF($L$390=4,D464,0)</f>
        <v>0</v>
      </c>
      <c r="L464" s="15" t="n">
        <f aca="false">V463*(1+'1. Your Debts'!$C$9/12)+IF($L$390=5,D464,0)</f>
        <v>0</v>
      </c>
      <c r="M464" s="15" t="n">
        <f aca="false">MAX(0,H464-IF('1. Your Debts'!$F$5&gt;0,MIN('1. Your Debts'!$F$5,H464),MIN(MAX(H464*'1. Your Debts'!$D$5,'1. Your Debts'!$E$5),H464)))</f>
        <v>0</v>
      </c>
      <c r="N464" s="15" t="n">
        <f aca="false">MAX(0,I464-IF('1. Your Debts'!$F$6&gt;0,MIN('1. Your Debts'!$F$6,I464),MIN(MAX(I464*'1. Your Debts'!$D$6,'1. Your Debts'!$E$6),I464)))</f>
        <v>0</v>
      </c>
      <c r="O464" s="15" t="n">
        <f aca="false">MAX(0,J464-IF('1. Your Debts'!$F$7&gt;0,MIN('1. Your Debts'!$F$7,J464),MIN(MAX(J464*'1. Your Debts'!$D$7,'1. Your Debts'!$E$7),J464)))</f>
        <v>0</v>
      </c>
      <c r="P464" s="15" t="n">
        <f aca="false">MAX(0,K464-IF('1. Your Debts'!$F$8&gt;0,MIN('1. Your Debts'!$F$8,K464),MIN(MAX(K464*'1. Your Debts'!$D$8,'1. Your Debts'!$E$8),K464)))</f>
        <v>0</v>
      </c>
      <c r="Q464" s="15" t="n">
        <f aca="false">MAX(0,L464-IF('1. Your Debts'!$F$9&gt;0,MIN('1. Your Debts'!$F$9,L464),MIN(MAX(L464*'1. Your Debts'!$D$9,'1. Your Debts'!$E$9),L464)))</f>
        <v>0</v>
      </c>
      <c r="R464" s="15" t="n">
        <f aca="false">M464-MIN(M464,MAX(0,G464-SUMPRODUCT(($M$392:$Q$392&lt;M$392)*M464:Q464)))</f>
        <v>0</v>
      </c>
      <c r="S464" s="15" t="n">
        <f aca="false">N464-MIN(N464,MAX(0,G464-SUMPRODUCT(($M$392:$Q$392&lt;N$392)*M464:Q464)))</f>
        <v>0</v>
      </c>
      <c r="T464" s="15" t="n">
        <f aca="false">O464-MIN(O464,MAX(0,G464-SUMPRODUCT(($M$392:$Q$392&lt;O$392)*M464:Q464)))</f>
        <v>0</v>
      </c>
      <c r="U464" s="15" t="n">
        <f aca="false">P464-MIN(P464,MAX(0,G464-SUMPRODUCT(($M$392:$Q$392&lt;P$392)*M464:Q464)))</f>
        <v>0</v>
      </c>
      <c r="V464" s="15" t="n">
        <f aca="false">Q464-MIN(Q464,MAX(0,G464-SUMPRODUCT(($M$392:$Q$392&lt;Q$392)*M464:Q464)))</f>
        <v>0</v>
      </c>
      <c r="W464" s="15" t="n">
        <f aca="false">(R463*'1. Your Debts'!$C$5+S463*'1. Your Debts'!$C$6+T463*'1. Your Debts'!$C$7+U463*'1. Your Debts'!$C$8+V463*'1. Your Debts'!$C$9)/12</f>
        <v>0</v>
      </c>
      <c r="X464" s="15" t="n">
        <f aca="false">Y463+W464+D464-Y464</f>
        <v>0</v>
      </c>
      <c r="Y464" s="15" t="n">
        <f aca="false">SUM(R464:V464)</f>
        <v>0</v>
      </c>
    </row>
    <row r="465" customFormat="false" ht="15" hidden="false" customHeight="false" outlineLevel="0" collapsed="false">
      <c r="A465" s="10" t="n">
        <v>71</v>
      </c>
      <c r="B465" s="15" t="n">
        <f aca="false">F464</f>
        <v>1000</v>
      </c>
      <c r="C465" s="15" t="n">
        <f aca="false">IF(A465=$D$390,MIN(B465,$B$390),0)</f>
        <v>0</v>
      </c>
      <c r="D465" s="15" t="n">
        <f aca="false">IF(A465=$D$390,$B$390-C465,0)</f>
        <v>0</v>
      </c>
      <c r="E465" s="15" t="n">
        <f aca="false">MIN($H$390,MAX(0,$F$390-(B465-C465)),$J$390)</f>
        <v>0</v>
      </c>
      <c r="F465" s="15" t="n">
        <f aca="false">B465-C465+E465</f>
        <v>1000</v>
      </c>
      <c r="G465" s="15" t="n">
        <f aca="false">$J$390-E465</f>
        <v>250</v>
      </c>
      <c r="H465" s="15" t="n">
        <f aca="false">R464*(1+'1. Your Debts'!$C$5/12)+IF($L$390=1,D465,0)</f>
        <v>0</v>
      </c>
      <c r="I465" s="15" t="n">
        <f aca="false">S464*(1+'1. Your Debts'!$C$6/12)+IF($L$390=2,D465,0)</f>
        <v>0</v>
      </c>
      <c r="J465" s="15" t="n">
        <f aca="false">T464*(1+'1. Your Debts'!$C$7/12)+IF($L$390=3,D465,0)</f>
        <v>0</v>
      </c>
      <c r="K465" s="15" t="n">
        <f aca="false">U464*(1+'1. Your Debts'!$C$8/12)+IF($L$390=4,D465,0)</f>
        <v>0</v>
      </c>
      <c r="L465" s="15" t="n">
        <f aca="false">V464*(1+'1. Your Debts'!$C$9/12)+IF($L$390=5,D465,0)</f>
        <v>0</v>
      </c>
      <c r="M465" s="15" t="n">
        <f aca="false">MAX(0,H465-IF('1. Your Debts'!$F$5&gt;0,MIN('1. Your Debts'!$F$5,H465),MIN(MAX(H465*'1. Your Debts'!$D$5,'1. Your Debts'!$E$5),H465)))</f>
        <v>0</v>
      </c>
      <c r="N465" s="15" t="n">
        <f aca="false">MAX(0,I465-IF('1. Your Debts'!$F$6&gt;0,MIN('1. Your Debts'!$F$6,I465),MIN(MAX(I465*'1. Your Debts'!$D$6,'1. Your Debts'!$E$6),I465)))</f>
        <v>0</v>
      </c>
      <c r="O465" s="15" t="n">
        <f aca="false">MAX(0,J465-IF('1. Your Debts'!$F$7&gt;0,MIN('1. Your Debts'!$F$7,J465),MIN(MAX(J465*'1. Your Debts'!$D$7,'1. Your Debts'!$E$7),J465)))</f>
        <v>0</v>
      </c>
      <c r="P465" s="15" t="n">
        <f aca="false">MAX(0,K465-IF('1. Your Debts'!$F$8&gt;0,MIN('1. Your Debts'!$F$8,K465),MIN(MAX(K465*'1. Your Debts'!$D$8,'1. Your Debts'!$E$8),K465)))</f>
        <v>0</v>
      </c>
      <c r="Q465" s="15" t="n">
        <f aca="false">MAX(0,L465-IF('1. Your Debts'!$F$9&gt;0,MIN('1. Your Debts'!$F$9,L465),MIN(MAX(L465*'1. Your Debts'!$D$9,'1. Your Debts'!$E$9),L465)))</f>
        <v>0</v>
      </c>
      <c r="R465" s="15" t="n">
        <f aca="false">M465-MIN(M465,MAX(0,G465-SUMPRODUCT(($M$392:$Q$392&lt;M$392)*M465:Q465)))</f>
        <v>0</v>
      </c>
      <c r="S465" s="15" t="n">
        <f aca="false">N465-MIN(N465,MAX(0,G465-SUMPRODUCT(($M$392:$Q$392&lt;N$392)*M465:Q465)))</f>
        <v>0</v>
      </c>
      <c r="T465" s="15" t="n">
        <f aca="false">O465-MIN(O465,MAX(0,G465-SUMPRODUCT(($M$392:$Q$392&lt;O$392)*M465:Q465)))</f>
        <v>0</v>
      </c>
      <c r="U465" s="15" t="n">
        <f aca="false">P465-MIN(P465,MAX(0,G465-SUMPRODUCT(($M$392:$Q$392&lt;P$392)*M465:Q465)))</f>
        <v>0</v>
      </c>
      <c r="V465" s="15" t="n">
        <f aca="false">Q465-MIN(Q465,MAX(0,G465-SUMPRODUCT(($M$392:$Q$392&lt;Q$392)*M465:Q465)))</f>
        <v>0</v>
      </c>
      <c r="W465" s="15" t="n">
        <f aca="false">(R464*'1. Your Debts'!$C$5+S464*'1. Your Debts'!$C$6+T464*'1. Your Debts'!$C$7+U464*'1. Your Debts'!$C$8+V464*'1. Your Debts'!$C$9)/12</f>
        <v>0</v>
      </c>
      <c r="X465" s="15" t="n">
        <f aca="false">Y464+W465+D465-Y465</f>
        <v>0</v>
      </c>
      <c r="Y465" s="15" t="n">
        <f aca="false">SUM(R465:V465)</f>
        <v>0</v>
      </c>
    </row>
    <row r="466" customFormat="false" ht="15" hidden="false" customHeight="false" outlineLevel="0" collapsed="false">
      <c r="A466" s="10" t="n">
        <v>72</v>
      </c>
      <c r="B466" s="15" t="n">
        <f aca="false">F465</f>
        <v>1000</v>
      </c>
      <c r="C466" s="15" t="n">
        <f aca="false">IF(A466=$D$390,MIN(B466,$B$390),0)</f>
        <v>0</v>
      </c>
      <c r="D466" s="15" t="n">
        <f aca="false">IF(A466=$D$390,$B$390-C466,0)</f>
        <v>0</v>
      </c>
      <c r="E466" s="15" t="n">
        <f aca="false">MIN($H$390,MAX(0,$F$390-(B466-C466)),$J$390)</f>
        <v>0</v>
      </c>
      <c r="F466" s="15" t="n">
        <f aca="false">B466-C466+E466</f>
        <v>1000</v>
      </c>
      <c r="G466" s="15" t="n">
        <f aca="false">$J$390-E466</f>
        <v>250</v>
      </c>
      <c r="H466" s="15" t="n">
        <f aca="false">R465*(1+'1. Your Debts'!$C$5/12)+IF($L$390=1,D466,0)</f>
        <v>0</v>
      </c>
      <c r="I466" s="15" t="n">
        <f aca="false">S465*(1+'1. Your Debts'!$C$6/12)+IF($L$390=2,D466,0)</f>
        <v>0</v>
      </c>
      <c r="J466" s="15" t="n">
        <f aca="false">T465*(1+'1. Your Debts'!$C$7/12)+IF($L$390=3,D466,0)</f>
        <v>0</v>
      </c>
      <c r="K466" s="15" t="n">
        <f aca="false">U465*(1+'1. Your Debts'!$C$8/12)+IF($L$390=4,D466,0)</f>
        <v>0</v>
      </c>
      <c r="L466" s="15" t="n">
        <f aca="false">V465*(1+'1. Your Debts'!$C$9/12)+IF($L$390=5,D466,0)</f>
        <v>0</v>
      </c>
      <c r="M466" s="15" t="n">
        <f aca="false">MAX(0,H466-IF('1. Your Debts'!$F$5&gt;0,MIN('1. Your Debts'!$F$5,H466),MIN(MAX(H466*'1. Your Debts'!$D$5,'1. Your Debts'!$E$5),H466)))</f>
        <v>0</v>
      </c>
      <c r="N466" s="15" t="n">
        <f aca="false">MAX(0,I466-IF('1. Your Debts'!$F$6&gt;0,MIN('1. Your Debts'!$F$6,I466),MIN(MAX(I466*'1. Your Debts'!$D$6,'1. Your Debts'!$E$6),I466)))</f>
        <v>0</v>
      </c>
      <c r="O466" s="15" t="n">
        <f aca="false">MAX(0,J466-IF('1. Your Debts'!$F$7&gt;0,MIN('1. Your Debts'!$F$7,J466),MIN(MAX(J466*'1. Your Debts'!$D$7,'1. Your Debts'!$E$7),J466)))</f>
        <v>0</v>
      </c>
      <c r="P466" s="15" t="n">
        <f aca="false">MAX(0,K466-IF('1. Your Debts'!$F$8&gt;0,MIN('1. Your Debts'!$F$8,K466),MIN(MAX(K466*'1. Your Debts'!$D$8,'1. Your Debts'!$E$8),K466)))</f>
        <v>0</v>
      </c>
      <c r="Q466" s="15" t="n">
        <f aca="false">MAX(0,L466-IF('1. Your Debts'!$F$9&gt;0,MIN('1. Your Debts'!$F$9,L466),MIN(MAX(L466*'1. Your Debts'!$D$9,'1. Your Debts'!$E$9),L466)))</f>
        <v>0</v>
      </c>
      <c r="R466" s="15" t="n">
        <f aca="false">M466-MIN(M466,MAX(0,G466-SUMPRODUCT(($M$392:$Q$392&lt;M$392)*M466:Q466)))</f>
        <v>0</v>
      </c>
      <c r="S466" s="15" t="n">
        <f aca="false">N466-MIN(N466,MAX(0,G466-SUMPRODUCT(($M$392:$Q$392&lt;N$392)*M466:Q466)))</f>
        <v>0</v>
      </c>
      <c r="T466" s="15" t="n">
        <f aca="false">O466-MIN(O466,MAX(0,G466-SUMPRODUCT(($M$392:$Q$392&lt;O$392)*M466:Q466)))</f>
        <v>0</v>
      </c>
      <c r="U466" s="15" t="n">
        <f aca="false">P466-MIN(P466,MAX(0,G466-SUMPRODUCT(($M$392:$Q$392&lt;P$392)*M466:Q466)))</f>
        <v>0</v>
      </c>
      <c r="V466" s="15" t="n">
        <f aca="false">Q466-MIN(Q466,MAX(0,G466-SUMPRODUCT(($M$392:$Q$392&lt;Q$392)*M466:Q466)))</f>
        <v>0</v>
      </c>
      <c r="W466" s="15" t="n">
        <f aca="false">(R465*'1. Your Debts'!$C$5+S465*'1. Your Debts'!$C$6+T465*'1. Your Debts'!$C$7+U465*'1. Your Debts'!$C$8+V465*'1. Your Debts'!$C$9)/12</f>
        <v>0</v>
      </c>
      <c r="X466" s="15" t="n">
        <f aca="false">Y465+W466+D466-Y466</f>
        <v>0</v>
      </c>
      <c r="Y466" s="15" t="n">
        <f aca="false">SUM(R466:V466)</f>
        <v>0</v>
      </c>
    </row>
    <row r="467" customFormat="false" ht="15" hidden="false" customHeight="false" outlineLevel="0" collapsed="false">
      <c r="A467" s="10" t="n">
        <v>73</v>
      </c>
      <c r="B467" s="15" t="n">
        <f aca="false">F466</f>
        <v>1000</v>
      </c>
      <c r="C467" s="15" t="n">
        <f aca="false">IF(A467=$D$390,MIN(B467,$B$390),0)</f>
        <v>0</v>
      </c>
      <c r="D467" s="15" t="n">
        <f aca="false">IF(A467=$D$390,$B$390-C467,0)</f>
        <v>0</v>
      </c>
      <c r="E467" s="15" t="n">
        <f aca="false">MIN($H$390,MAX(0,$F$390-(B467-C467)),$J$390)</f>
        <v>0</v>
      </c>
      <c r="F467" s="15" t="n">
        <f aca="false">B467-C467+E467</f>
        <v>1000</v>
      </c>
      <c r="G467" s="15" t="n">
        <f aca="false">$J$390-E467</f>
        <v>250</v>
      </c>
      <c r="H467" s="15" t="n">
        <f aca="false">R466*(1+'1. Your Debts'!$C$5/12)+IF($L$390=1,D467,0)</f>
        <v>0</v>
      </c>
      <c r="I467" s="15" t="n">
        <f aca="false">S466*(1+'1. Your Debts'!$C$6/12)+IF($L$390=2,D467,0)</f>
        <v>0</v>
      </c>
      <c r="J467" s="15" t="n">
        <f aca="false">T466*(1+'1. Your Debts'!$C$7/12)+IF($L$390=3,D467,0)</f>
        <v>0</v>
      </c>
      <c r="K467" s="15" t="n">
        <f aca="false">U466*(1+'1. Your Debts'!$C$8/12)+IF($L$390=4,D467,0)</f>
        <v>0</v>
      </c>
      <c r="L467" s="15" t="n">
        <f aca="false">V466*(1+'1. Your Debts'!$C$9/12)+IF($L$390=5,D467,0)</f>
        <v>0</v>
      </c>
      <c r="M467" s="15" t="n">
        <f aca="false">MAX(0,H467-IF('1. Your Debts'!$F$5&gt;0,MIN('1. Your Debts'!$F$5,H467),MIN(MAX(H467*'1. Your Debts'!$D$5,'1. Your Debts'!$E$5),H467)))</f>
        <v>0</v>
      </c>
      <c r="N467" s="15" t="n">
        <f aca="false">MAX(0,I467-IF('1. Your Debts'!$F$6&gt;0,MIN('1. Your Debts'!$F$6,I467),MIN(MAX(I467*'1. Your Debts'!$D$6,'1. Your Debts'!$E$6),I467)))</f>
        <v>0</v>
      </c>
      <c r="O467" s="15" t="n">
        <f aca="false">MAX(0,J467-IF('1. Your Debts'!$F$7&gt;0,MIN('1. Your Debts'!$F$7,J467),MIN(MAX(J467*'1. Your Debts'!$D$7,'1. Your Debts'!$E$7),J467)))</f>
        <v>0</v>
      </c>
      <c r="P467" s="15" t="n">
        <f aca="false">MAX(0,K467-IF('1. Your Debts'!$F$8&gt;0,MIN('1. Your Debts'!$F$8,K467),MIN(MAX(K467*'1. Your Debts'!$D$8,'1. Your Debts'!$E$8),K467)))</f>
        <v>0</v>
      </c>
      <c r="Q467" s="15" t="n">
        <f aca="false">MAX(0,L467-IF('1. Your Debts'!$F$9&gt;0,MIN('1. Your Debts'!$F$9,L467),MIN(MAX(L467*'1. Your Debts'!$D$9,'1. Your Debts'!$E$9),L467)))</f>
        <v>0</v>
      </c>
      <c r="R467" s="15" t="n">
        <f aca="false">M467-MIN(M467,MAX(0,G467-SUMPRODUCT(($M$392:$Q$392&lt;M$392)*M467:Q467)))</f>
        <v>0</v>
      </c>
      <c r="S467" s="15" t="n">
        <f aca="false">N467-MIN(N467,MAX(0,G467-SUMPRODUCT(($M$392:$Q$392&lt;N$392)*M467:Q467)))</f>
        <v>0</v>
      </c>
      <c r="T467" s="15" t="n">
        <f aca="false">O467-MIN(O467,MAX(0,G467-SUMPRODUCT(($M$392:$Q$392&lt;O$392)*M467:Q467)))</f>
        <v>0</v>
      </c>
      <c r="U467" s="15" t="n">
        <f aca="false">P467-MIN(P467,MAX(0,G467-SUMPRODUCT(($M$392:$Q$392&lt;P$392)*M467:Q467)))</f>
        <v>0</v>
      </c>
      <c r="V467" s="15" t="n">
        <f aca="false">Q467-MIN(Q467,MAX(0,G467-SUMPRODUCT(($M$392:$Q$392&lt;Q$392)*M467:Q467)))</f>
        <v>0</v>
      </c>
      <c r="W467" s="15" t="n">
        <f aca="false">(R466*'1. Your Debts'!$C$5+S466*'1. Your Debts'!$C$6+T466*'1. Your Debts'!$C$7+U466*'1. Your Debts'!$C$8+V466*'1. Your Debts'!$C$9)/12</f>
        <v>0</v>
      </c>
      <c r="X467" s="15" t="n">
        <f aca="false">Y466+W467+D467-Y467</f>
        <v>0</v>
      </c>
      <c r="Y467" s="15" t="n">
        <f aca="false">SUM(R467:V467)</f>
        <v>0</v>
      </c>
    </row>
    <row r="468" customFormat="false" ht="15" hidden="false" customHeight="false" outlineLevel="0" collapsed="false">
      <c r="A468" s="10" t="n">
        <v>74</v>
      </c>
      <c r="B468" s="15" t="n">
        <f aca="false">F467</f>
        <v>1000</v>
      </c>
      <c r="C468" s="15" t="n">
        <f aca="false">IF(A468=$D$390,MIN(B468,$B$390),0)</f>
        <v>0</v>
      </c>
      <c r="D468" s="15" t="n">
        <f aca="false">IF(A468=$D$390,$B$390-C468,0)</f>
        <v>0</v>
      </c>
      <c r="E468" s="15" t="n">
        <f aca="false">MIN($H$390,MAX(0,$F$390-(B468-C468)),$J$390)</f>
        <v>0</v>
      </c>
      <c r="F468" s="15" t="n">
        <f aca="false">B468-C468+E468</f>
        <v>1000</v>
      </c>
      <c r="G468" s="15" t="n">
        <f aca="false">$J$390-E468</f>
        <v>250</v>
      </c>
      <c r="H468" s="15" t="n">
        <f aca="false">R467*(1+'1. Your Debts'!$C$5/12)+IF($L$390=1,D468,0)</f>
        <v>0</v>
      </c>
      <c r="I468" s="15" t="n">
        <f aca="false">S467*(1+'1. Your Debts'!$C$6/12)+IF($L$390=2,D468,0)</f>
        <v>0</v>
      </c>
      <c r="J468" s="15" t="n">
        <f aca="false">T467*(1+'1. Your Debts'!$C$7/12)+IF($L$390=3,D468,0)</f>
        <v>0</v>
      </c>
      <c r="K468" s="15" t="n">
        <f aca="false">U467*(1+'1. Your Debts'!$C$8/12)+IF($L$390=4,D468,0)</f>
        <v>0</v>
      </c>
      <c r="L468" s="15" t="n">
        <f aca="false">V467*(1+'1. Your Debts'!$C$9/12)+IF($L$390=5,D468,0)</f>
        <v>0</v>
      </c>
      <c r="M468" s="15" t="n">
        <f aca="false">MAX(0,H468-IF('1. Your Debts'!$F$5&gt;0,MIN('1. Your Debts'!$F$5,H468),MIN(MAX(H468*'1. Your Debts'!$D$5,'1. Your Debts'!$E$5),H468)))</f>
        <v>0</v>
      </c>
      <c r="N468" s="15" t="n">
        <f aca="false">MAX(0,I468-IF('1. Your Debts'!$F$6&gt;0,MIN('1. Your Debts'!$F$6,I468),MIN(MAX(I468*'1. Your Debts'!$D$6,'1. Your Debts'!$E$6),I468)))</f>
        <v>0</v>
      </c>
      <c r="O468" s="15" t="n">
        <f aca="false">MAX(0,J468-IF('1. Your Debts'!$F$7&gt;0,MIN('1. Your Debts'!$F$7,J468),MIN(MAX(J468*'1. Your Debts'!$D$7,'1. Your Debts'!$E$7),J468)))</f>
        <v>0</v>
      </c>
      <c r="P468" s="15" t="n">
        <f aca="false">MAX(0,K468-IF('1. Your Debts'!$F$8&gt;0,MIN('1. Your Debts'!$F$8,K468),MIN(MAX(K468*'1. Your Debts'!$D$8,'1. Your Debts'!$E$8),K468)))</f>
        <v>0</v>
      </c>
      <c r="Q468" s="15" t="n">
        <f aca="false">MAX(0,L468-IF('1. Your Debts'!$F$9&gt;0,MIN('1. Your Debts'!$F$9,L468),MIN(MAX(L468*'1. Your Debts'!$D$9,'1. Your Debts'!$E$9),L468)))</f>
        <v>0</v>
      </c>
      <c r="R468" s="15" t="n">
        <f aca="false">M468-MIN(M468,MAX(0,G468-SUMPRODUCT(($M$392:$Q$392&lt;M$392)*M468:Q468)))</f>
        <v>0</v>
      </c>
      <c r="S468" s="15" t="n">
        <f aca="false">N468-MIN(N468,MAX(0,G468-SUMPRODUCT(($M$392:$Q$392&lt;N$392)*M468:Q468)))</f>
        <v>0</v>
      </c>
      <c r="T468" s="15" t="n">
        <f aca="false">O468-MIN(O468,MAX(0,G468-SUMPRODUCT(($M$392:$Q$392&lt;O$392)*M468:Q468)))</f>
        <v>0</v>
      </c>
      <c r="U468" s="15" t="n">
        <f aca="false">P468-MIN(P468,MAX(0,G468-SUMPRODUCT(($M$392:$Q$392&lt;P$392)*M468:Q468)))</f>
        <v>0</v>
      </c>
      <c r="V468" s="15" t="n">
        <f aca="false">Q468-MIN(Q468,MAX(0,G468-SUMPRODUCT(($M$392:$Q$392&lt;Q$392)*M468:Q468)))</f>
        <v>0</v>
      </c>
      <c r="W468" s="15" t="n">
        <f aca="false">(R467*'1. Your Debts'!$C$5+S467*'1. Your Debts'!$C$6+T467*'1. Your Debts'!$C$7+U467*'1. Your Debts'!$C$8+V467*'1. Your Debts'!$C$9)/12</f>
        <v>0</v>
      </c>
      <c r="X468" s="15" t="n">
        <f aca="false">Y467+W468+D468-Y468</f>
        <v>0</v>
      </c>
      <c r="Y468" s="15" t="n">
        <f aca="false">SUM(R468:V468)</f>
        <v>0</v>
      </c>
    </row>
    <row r="469" customFormat="false" ht="15" hidden="false" customHeight="false" outlineLevel="0" collapsed="false">
      <c r="A469" s="10" t="n">
        <v>75</v>
      </c>
      <c r="B469" s="15" t="n">
        <f aca="false">F468</f>
        <v>1000</v>
      </c>
      <c r="C469" s="15" t="n">
        <f aca="false">IF(A469=$D$390,MIN(B469,$B$390),0)</f>
        <v>0</v>
      </c>
      <c r="D469" s="15" t="n">
        <f aca="false">IF(A469=$D$390,$B$390-C469,0)</f>
        <v>0</v>
      </c>
      <c r="E469" s="15" t="n">
        <f aca="false">MIN($H$390,MAX(0,$F$390-(B469-C469)),$J$390)</f>
        <v>0</v>
      </c>
      <c r="F469" s="15" t="n">
        <f aca="false">B469-C469+E469</f>
        <v>1000</v>
      </c>
      <c r="G469" s="15" t="n">
        <f aca="false">$J$390-E469</f>
        <v>250</v>
      </c>
      <c r="H469" s="15" t="n">
        <f aca="false">R468*(1+'1. Your Debts'!$C$5/12)+IF($L$390=1,D469,0)</f>
        <v>0</v>
      </c>
      <c r="I469" s="15" t="n">
        <f aca="false">S468*(1+'1. Your Debts'!$C$6/12)+IF($L$390=2,D469,0)</f>
        <v>0</v>
      </c>
      <c r="J469" s="15" t="n">
        <f aca="false">T468*(1+'1. Your Debts'!$C$7/12)+IF($L$390=3,D469,0)</f>
        <v>0</v>
      </c>
      <c r="K469" s="15" t="n">
        <f aca="false">U468*(1+'1. Your Debts'!$C$8/12)+IF($L$390=4,D469,0)</f>
        <v>0</v>
      </c>
      <c r="L469" s="15" t="n">
        <f aca="false">V468*(1+'1. Your Debts'!$C$9/12)+IF($L$390=5,D469,0)</f>
        <v>0</v>
      </c>
      <c r="M469" s="15" t="n">
        <f aca="false">MAX(0,H469-IF('1. Your Debts'!$F$5&gt;0,MIN('1. Your Debts'!$F$5,H469),MIN(MAX(H469*'1. Your Debts'!$D$5,'1. Your Debts'!$E$5),H469)))</f>
        <v>0</v>
      </c>
      <c r="N469" s="15" t="n">
        <f aca="false">MAX(0,I469-IF('1. Your Debts'!$F$6&gt;0,MIN('1. Your Debts'!$F$6,I469),MIN(MAX(I469*'1. Your Debts'!$D$6,'1. Your Debts'!$E$6),I469)))</f>
        <v>0</v>
      </c>
      <c r="O469" s="15" t="n">
        <f aca="false">MAX(0,J469-IF('1. Your Debts'!$F$7&gt;0,MIN('1. Your Debts'!$F$7,J469),MIN(MAX(J469*'1. Your Debts'!$D$7,'1. Your Debts'!$E$7),J469)))</f>
        <v>0</v>
      </c>
      <c r="P469" s="15" t="n">
        <f aca="false">MAX(0,K469-IF('1. Your Debts'!$F$8&gt;0,MIN('1. Your Debts'!$F$8,K469),MIN(MAX(K469*'1. Your Debts'!$D$8,'1. Your Debts'!$E$8),K469)))</f>
        <v>0</v>
      </c>
      <c r="Q469" s="15" t="n">
        <f aca="false">MAX(0,L469-IF('1. Your Debts'!$F$9&gt;0,MIN('1. Your Debts'!$F$9,L469),MIN(MAX(L469*'1. Your Debts'!$D$9,'1. Your Debts'!$E$9),L469)))</f>
        <v>0</v>
      </c>
      <c r="R469" s="15" t="n">
        <f aca="false">M469-MIN(M469,MAX(0,G469-SUMPRODUCT(($M$392:$Q$392&lt;M$392)*M469:Q469)))</f>
        <v>0</v>
      </c>
      <c r="S469" s="15" t="n">
        <f aca="false">N469-MIN(N469,MAX(0,G469-SUMPRODUCT(($M$392:$Q$392&lt;N$392)*M469:Q469)))</f>
        <v>0</v>
      </c>
      <c r="T469" s="15" t="n">
        <f aca="false">O469-MIN(O469,MAX(0,G469-SUMPRODUCT(($M$392:$Q$392&lt;O$392)*M469:Q469)))</f>
        <v>0</v>
      </c>
      <c r="U469" s="15" t="n">
        <f aca="false">P469-MIN(P469,MAX(0,G469-SUMPRODUCT(($M$392:$Q$392&lt;P$392)*M469:Q469)))</f>
        <v>0</v>
      </c>
      <c r="V469" s="15" t="n">
        <f aca="false">Q469-MIN(Q469,MAX(0,G469-SUMPRODUCT(($M$392:$Q$392&lt;Q$392)*M469:Q469)))</f>
        <v>0</v>
      </c>
      <c r="W469" s="15" t="n">
        <f aca="false">(R468*'1. Your Debts'!$C$5+S468*'1. Your Debts'!$C$6+T468*'1. Your Debts'!$C$7+U468*'1. Your Debts'!$C$8+V468*'1. Your Debts'!$C$9)/12</f>
        <v>0</v>
      </c>
      <c r="X469" s="15" t="n">
        <f aca="false">Y468+W469+D469-Y469</f>
        <v>0</v>
      </c>
      <c r="Y469" s="15" t="n">
        <f aca="false">SUM(R469:V469)</f>
        <v>0</v>
      </c>
    </row>
    <row r="470" customFormat="false" ht="15" hidden="false" customHeight="false" outlineLevel="0" collapsed="false">
      <c r="A470" s="10" t="n">
        <v>76</v>
      </c>
      <c r="B470" s="15" t="n">
        <f aca="false">F469</f>
        <v>1000</v>
      </c>
      <c r="C470" s="15" t="n">
        <f aca="false">IF(A470=$D$390,MIN(B470,$B$390),0)</f>
        <v>0</v>
      </c>
      <c r="D470" s="15" t="n">
        <f aca="false">IF(A470=$D$390,$B$390-C470,0)</f>
        <v>0</v>
      </c>
      <c r="E470" s="15" t="n">
        <f aca="false">MIN($H$390,MAX(0,$F$390-(B470-C470)),$J$390)</f>
        <v>0</v>
      </c>
      <c r="F470" s="15" t="n">
        <f aca="false">B470-C470+E470</f>
        <v>1000</v>
      </c>
      <c r="G470" s="15" t="n">
        <f aca="false">$J$390-E470</f>
        <v>250</v>
      </c>
      <c r="H470" s="15" t="n">
        <f aca="false">R469*(1+'1. Your Debts'!$C$5/12)+IF($L$390=1,D470,0)</f>
        <v>0</v>
      </c>
      <c r="I470" s="15" t="n">
        <f aca="false">S469*(1+'1. Your Debts'!$C$6/12)+IF($L$390=2,D470,0)</f>
        <v>0</v>
      </c>
      <c r="J470" s="15" t="n">
        <f aca="false">T469*(1+'1. Your Debts'!$C$7/12)+IF($L$390=3,D470,0)</f>
        <v>0</v>
      </c>
      <c r="K470" s="15" t="n">
        <f aca="false">U469*(1+'1. Your Debts'!$C$8/12)+IF($L$390=4,D470,0)</f>
        <v>0</v>
      </c>
      <c r="L470" s="15" t="n">
        <f aca="false">V469*(1+'1. Your Debts'!$C$9/12)+IF($L$390=5,D470,0)</f>
        <v>0</v>
      </c>
      <c r="M470" s="15" t="n">
        <f aca="false">MAX(0,H470-IF('1. Your Debts'!$F$5&gt;0,MIN('1. Your Debts'!$F$5,H470),MIN(MAX(H470*'1. Your Debts'!$D$5,'1. Your Debts'!$E$5),H470)))</f>
        <v>0</v>
      </c>
      <c r="N470" s="15" t="n">
        <f aca="false">MAX(0,I470-IF('1. Your Debts'!$F$6&gt;0,MIN('1. Your Debts'!$F$6,I470),MIN(MAX(I470*'1. Your Debts'!$D$6,'1. Your Debts'!$E$6),I470)))</f>
        <v>0</v>
      </c>
      <c r="O470" s="15" t="n">
        <f aca="false">MAX(0,J470-IF('1. Your Debts'!$F$7&gt;0,MIN('1. Your Debts'!$F$7,J470),MIN(MAX(J470*'1. Your Debts'!$D$7,'1. Your Debts'!$E$7),J470)))</f>
        <v>0</v>
      </c>
      <c r="P470" s="15" t="n">
        <f aca="false">MAX(0,K470-IF('1. Your Debts'!$F$8&gt;0,MIN('1. Your Debts'!$F$8,K470),MIN(MAX(K470*'1. Your Debts'!$D$8,'1. Your Debts'!$E$8),K470)))</f>
        <v>0</v>
      </c>
      <c r="Q470" s="15" t="n">
        <f aca="false">MAX(0,L470-IF('1. Your Debts'!$F$9&gt;0,MIN('1. Your Debts'!$F$9,L470),MIN(MAX(L470*'1. Your Debts'!$D$9,'1. Your Debts'!$E$9),L470)))</f>
        <v>0</v>
      </c>
      <c r="R470" s="15" t="n">
        <f aca="false">M470-MIN(M470,MAX(0,G470-SUMPRODUCT(($M$392:$Q$392&lt;M$392)*M470:Q470)))</f>
        <v>0</v>
      </c>
      <c r="S470" s="15" t="n">
        <f aca="false">N470-MIN(N470,MAX(0,G470-SUMPRODUCT(($M$392:$Q$392&lt;N$392)*M470:Q470)))</f>
        <v>0</v>
      </c>
      <c r="T470" s="15" t="n">
        <f aca="false">O470-MIN(O470,MAX(0,G470-SUMPRODUCT(($M$392:$Q$392&lt;O$392)*M470:Q470)))</f>
        <v>0</v>
      </c>
      <c r="U470" s="15" t="n">
        <f aca="false">P470-MIN(P470,MAX(0,G470-SUMPRODUCT(($M$392:$Q$392&lt;P$392)*M470:Q470)))</f>
        <v>0</v>
      </c>
      <c r="V470" s="15" t="n">
        <f aca="false">Q470-MIN(Q470,MAX(0,G470-SUMPRODUCT(($M$392:$Q$392&lt;Q$392)*M470:Q470)))</f>
        <v>0</v>
      </c>
      <c r="W470" s="15" t="n">
        <f aca="false">(R469*'1. Your Debts'!$C$5+S469*'1. Your Debts'!$C$6+T469*'1. Your Debts'!$C$7+U469*'1. Your Debts'!$C$8+V469*'1. Your Debts'!$C$9)/12</f>
        <v>0</v>
      </c>
      <c r="X470" s="15" t="n">
        <f aca="false">Y469+W470+D470-Y470</f>
        <v>0</v>
      </c>
      <c r="Y470" s="15" t="n">
        <f aca="false">SUM(R470:V470)</f>
        <v>0</v>
      </c>
    </row>
    <row r="471" customFormat="false" ht="15" hidden="false" customHeight="false" outlineLevel="0" collapsed="false">
      <c r="A471" s="10" t="n">
        <v>77</v>
      </c>
      <c r="B471" s="15" t="n">
        <f aca="false">F470</f>
        <v>1000</v>
      </c>
      <c r="C471" s="15" t="n">
        <f aca="false">IF(A471=$D$390,MIN(B471,$B$390),0)</f>
        <v>0</v>
      </c>
      <c r="D471" s="15" t="n">
        <f aca="false">IF(A471=$D$390,$B$390-C471,0)</f>
        <v>0</v>
      </c>
      <c r="E471" s="15" t="n">
        <f aca="false">MIN($H$390,MAX(0,$F$390-(B471-C471)),$J$390)</f>
        <v>0</v>
      </c>
      <c r="F471" s="15" t="n">
        <f aca="false">B471-C471+E471</f>
        <v>1000</v>
      </c>
      <c r="G471" s="15" t="n">
        <f aca="false">$J$390-E471</f>
        <v>250</v>
      </c>
      <c r="H471" s="15" t="n">
        <f aca="false">R470*(1+'1. Your Debts'!$C$5/12)+IF($L$390=1,D471,0)</f>
        <v>0</v>
      </c>
      <c r="I471" s="15" t="n">
        <f aca="false">S470*(1+'1. Your Debts'!$C$6/12)+IF($L$390=2,D471,0)</f>
        <v>0</v>
      </c>
      <c r="J471" s="15" t="n">
        <f aca="false">T470*(1+'1. Your Debts'!$C$7/12)+IF($L$390=3,D471,0)</f>
        <v>0</v>
      </c>
      <c r="K471" s="15" t="n">
        <f aca="false">U470*(1+'1. Your Debts'!$C$8/12)+IF($L$390=4,D471,0)</f>
        <v>0</v>
      </c>
      <c r="L471" s="15" t="n">
        <f aca="false">V470*(1+'1. Your Debts'!$C$9/12)+IF($L$390=5,D471,0)</f>
        <v>0</v>
      </c>
      <c r="M471" s="15" t="n">
        <f aca="false">MAX(0,H471-IF('1. Your Debts'!$F$5&gt;0,MIN('1. Your Debts'!$F$5,H471),MIN(MAX(H471*'1. Your Debts'!$D$5,'1. Your Debts'!$E$5),H471)))</f>
        <v>0</v>
      </c>
      <c r="N471" s="15" t="n">
        <f aca="false">MAX(0,I471-IF('1. Your Debts'!$F$6&gt;0,MIN('1. Your Debts'!$F$6,I471),MIN(MAX(I471*'1. Your Debts'!$D$6,'1. Your Debts'!$E$6),I471)))</f>
        <v>0</v>
      </c>
      <c r="O471" s="15" t="n">
        <f aca="false">MAX(0,J471-IF('1. Your Debts'!$F$7&gt;0,MIN('1. Your Debts'!$F$7,J471),MIN(MAX(J471*'1. Your Debts'!$D$7,'1. Your Debts'!$E$7),J471)))</f>
        <v>0</v>
      </c>
      <c r="P471" s="15" t="n">
        <f aca="false">MAX(0,K471-IF('1. Your Debts'!$F$8&gt;0,MIN('1. Your Debts'!$F$8,K471),MIN(MAX(K471*'1. Your Debts'!$D$8,'1. Your Debts'!$E$8),K471)))</f>
        <v>0</v>
      </c>
      <c r="Q471" s="15" t="n">
        <f aca="false">MAX(0,L471-IF('1. Your Debts'!$F$9&gt;0,MIN('1. Your Debts'!$F$9,L471),MIN(MAX(L471*'1. Your Debts'!$D$9,'1. Your Debts'!$E$9),L471)))</f>
        <v>0</v>
      </c>
      <c r="R471" s="15" t="n">
        <f aca="false">M471-MIN(M471,MAX(0,G471-SUMPRODUCT(($M$392:$Q$392&lt;M$392)*M471:Q471)))</f>
        <v>0</v>
      </c>
      <c r="S471" s="15" t="n">
        <f aca="false">N471-MIN(N471,MAX(0,G471-SUMPRODUCT(($M$392:$Q$392&lt;N$392)*M471:Q471)))</f>
        <v>0</v>
      </c>
      <c r="T471" s="15" t="n">
        <f aca="false">O471-MIN(O471,MAX(0,G471-SUMPRODUCT(($M$392:$Q$392&lt;O$392)*M471:Q471)))</f>
        <v>0</v>
      </c>
      <c r="U471" s="15" t="n">
        <f aca="false">P471-MIN(P471,MAX(0,G471-SUMPRODUCT(($M$392:$Q$392&lt;P$392)*M471:Q471)))</f>
        <v>0</v>
      </c>
      <c r="V471" s="15" t="n">
        <f aca="false">Q471-MIN(Q471,MAX(0,G471-SUMPRODUCT(($M$392:$Q$392&lt;Q$392)*M471:Q471)))</f>
        <v>0</v>
      </c>
      <c r="W471" s="15" t="n">
        <f aca="false">(R470*'1. Your Debts'!$C$5+S470*'1. Your Debts'!$C$6+T470*'1. Your Debts'!$C$7+U470*'1. Your Debts'!$C$8+V470*'1. Your Debts'!$C$9)/12</f>
        <v>0</v>
      </c>
      <c r="X471" s="15" t="n">
        <f aca="false">Y470+W471+D471-Y471</f>
        <v>0</v>
      </c>
      <c r="Y471" s="15" t="n">
        <f aca="false">SUM(R471:V471)</f>
        <v>0</v>
      </c>
    </row>
    <row r="472" customFormat="false" ht="15" hidden="false" customHeight="false" outlineLevel="0" collapsed="false">
      <c r="A472" s="10" t="n">
        <v>78</v>
      </c>
      <c r="B472" s="15" t="n">
        <f aca="false">F471</f>
        <v>1000</v>
      </c>
      <c r="C472" s="15" t="n">
        <f aca="false">IF(A472=$D$390,MIN(B472,$B$390),0)</f>
        <v>0</v>
      </c>
      <c r="D472" s="15" t="n">
        <f aca="false">IF(A472=$D$390,$B$390-C472,0)</f>
        <v>0</v>
      </c>
      <c r="E472" s="15" t="n">
        <f aca="false">MIN($H$390,MAX(0,$F$390-(B472-C472)),$J$390)</f>
        <v>0</v>
      </c>
      <c r="F472" s="15" t="n">
        <f aca="false">B472-C472+E472</f>
        <v>1000</v>
      </c>
      <c r="G472" s="15" t="n">
        <f aca="false">$J$390-E472</f>
        <v>250</v>
      </c>
      <c r="H472" s="15" t="n">
        <f aca="false">R471*(1+'1. Your Debts'!$C$5/12)+IF($L$390=1,D472,0)</f>
        <v>0</v>
      </c>
      <c r="I472" s="15" t="n">
        <f aca="false">S471*(1+'1. Your Debts'!$C$6/12)+IF($L$390=2,D472,0)</f>
        <v>0</v>
      </c>
      <c r="J472" s="15" t="n">
        <f aca="false">T471*(1+'1. Your Debts'!$C$7/12)+IF($L$390=3,D472,0)</f>
        <v>0</v>
      </c>
      <c r="K472" s="15" t="n">
        <f aca="false">U471*(1+'1. Your Debts'!$C$8/12)+IF($L$390=4,D472,0)</f>
        <v>0</v>
      </c>
      <c r="L472" s="15" t="n">
        <f aca="false">V471*(1+'1. Your Debts'!$C$9/12)+IF($L$390=5,D472,0)</f>
        <v>0</v>
      </c>
      <c r="M472" s="15" t="n">
        <f aca="false">MAX(0,H472-IF('1. Your Debts'!$F$5&gt;0,MIN('1. Your Debts'!$F$5,H472),MIN(MAX(H472*'1. Your Debts'!$D$5,'1. Your Debts'!$E$5),H472)))</f>
        <v>0</v>
      </c>
      <c r="N472" s="15" t="n">
        <f aca="false">MAX(0,I472-IF('1. Your Debts'!$F$6&gt;0,MIN('1. Your Debts'!$F$6,I472),MIN(MAX(I472*'1. Your Debts'!$D$6,'1. Your Debts'!$E$6),I472)))</f>
        <v>0</v>
      </c>
      <c r="O472" s="15" t="n">
        <f aca="false">MAX(0,J472-IF('1. Your Debts'!$F$7&gt;0,MIN('1. Your Debts'!$F$7,J472),MIN(MAX(J472*'1. Your Debts'!$D$7,'1. Your Debts'!$E$7),J472)))</f>
        <v>0</v>
      </c>
      <c r="P472" s="15" t="n">
        <f aca="false">MAX(0,K472-IF('1. Your Debts'!$F$8&gt;0,MIN('1. Your Debts'!$F$8,K472),MIN(MAX(K472*'1. Your Debts'!$D$8,'1. Your Debts'!$E$8),K472)))</f>
        <v>0</v>
      </c>
      <c r="Q472" s="15" t="n">
        <f aca="false">MAX(0,L472-IF('1. Your Debts'!$F$9&gt;0,MIN('1. Your Debts'!$F$9,L472),MIN(MAX(L472*'1. Your Debts'!$D$9,'1. Your Debts'!$E$9),L472)))</f>
        <v>0</v>
      </c>
      <c r="R472" s="15" t="n">
        <f aca="false">M472-MIN(M472,MAX(0,G472-SUMPRODUCT(($M$392:$Q$392&lt;M$392)*M472:Q472)))</f>
        <v>0</v>
      </c>
      <c r="S472" s="15" t="n">
        <f aca="false">N472-MIN(N472,MAX(0,G472-SUMPRODUCT(($M$392:$Q$392&lt;N$392)*M472:Q472)))</f>
        <v>0</v>
      </c>
      <c r="T472" s="15" t="n">
        <f aca="false">O472-MIN(O472,MAX(0,G472-SUMPRODUCT(($M$392:$Q$392&lt;O$392)*M472:Q472)))</f>
        <v>0</v>
      </c>
      <c r="U472" s="15" t="n">
        <f aca="false">P472-MIN(P472,MAX(0,G472-SUMPRODUCT(($M$392:$Q$392&lt;P$392)*M472:Q472)))</f>
        <v>0</v>
      </c>
      <c r="V472" s="15" t="n">
        <f aca="false">Q472-MIN(Q472,MAX(0,G472-SUMPRODUCT(($M$392:$Q$392&lt;Q$392)*M472:Q472)))</f>
        <v>0</v>
      </c>
      <c r="W472" s="15" t="n">
        <f aca="false">(R471*'1. Your Debts'!$C$5+S471*'1. Your Debts'!$C$6+T471*'1. Your Debts'!$C$7+U471*'1. Your Debts'!$C$8+V471*'1. Your Debts'!$C$9)/12</f>
        <v>0</v>
      </c>
      <c r="X472" s="15" t="n">
        <f aca="false">Y471+W472+D472-Y472</f>
        <v>0</v>
      </c>
      <c r="Y472" s="15" t="n">
        <f aca="false">SUM(R472:V472)</f>
        <v>0</v>
      </c>
    </row>
    <row r="473" customFormat="false" ht="15" hidden="false" customHeight="false" outlineLevel="0" collapsed="false">
      <c r="A473" s="10" t="n">
        <v>79</v>
      </c>
      <c r="B473" s="15" t="n">
        <f aca="false">F472</f>
        <v>1000</v>
      </c>
      <c r="C473" s="15" t="n">
        <f aca="false">IF(A473=$D$390,MIN(B473,$B$390),0)</f>
        <v>0</v>
      </c>
      <c r="D473" s="15" t="n">
        <f aca="false">IF(A473=$D$390,$B$390-C473,0)</f>
        <v>0</v>
      </c>
      <c r="E473" s="15" t="n">
        <f aca="false">MIN($H$390,MAX(0,$F$390-(B473-C473)),$J$390)</f>
        <v>0</v>
      </c>
      <c r="F473" s="15" t="n">
        <f aca="false">B473-C473+E473</f>
        <v>1000</v>
      </c>
      <c r="G473" s="15" t="n">
        <f aca="false">$J$390-E473</f>
        <v>250</v>
      </c>
      <c r="H473" s="15" t="n">
        <f aca="false">R472*(1+'1. Your Debts'!$C$5/12)+IF($L$390=1,D473,0)</f>
        <v>0</v>
      </c>
      <c r="I473" s="15" t="n">
        <f aca="false">S472*(1+'1. Your Debts'!$C$6/12)+IF($L$390=2,D473,0)</f>
        <v>0</v>
      </c>
      <c r="J473" s="15" t="n">
        <f aca="false">T472*(1+'1. Your Debts'!$C$7/12)+IF($L$390=3,D473,0)</f>
        <v>0</v>
      </c>
      <c r="K473" s="15" t="n">
        <f aca="false">U472*(1+'1. Your Debts'!$C$8/12)+IF($L$390=4,D473,0)</f>
        <v>0</v>
      </c>
      <c r="L473" s="15" t="n">
        <f aca="false">V472*(1+'1. Your Debts'!$C$9/12)+IF($L$390=5,D473,0)</f>
        <v>0</v>
      </c>
      <c r="M473" s="15" t="n">
        <f aca="false">MAX(0,H473-IF('1. Your Debts'!$F$5&gt;0,MIN('1. Your Debts'!$F$5,H473),MIN(MAX(H473*'1. Your Debts'!$D$5,'1. Your Debts'!$E$5),H473)))</f>
        <v>0</v>
      </c>
      <c r="N473" s="15" t="n">
        <f aca="false">MAX(0,I473-IF('1. Your Debts'!$F$6&gt;0,MIN('1. Your Debts'!$F$6,I473),MIN(MAX(I473*'1. Your Debts'!$D$6,'1. Your Debts'!$E$6),I473)))</f>
        <v>0</v>
      </c>
      <c r="O473" s="15" t="n">
        <f aca="false">MAX(0,J473-IF('1. Your Debts'!$F$7&gt;0,MIN('1. Your Debts'!$F$7,J473),MIN(MAX(J473*'1. Your Debts'!$D$7,'1. Your Debts'!$E$7),J473)))</f>
        <v>0</v>
      </c>
      <c r="P473" s="15" t="n">
        <f aca="false">MAX(0,K473-IF('1. Your Debts'!$F$8&gt;0,MIN('1. Your Debts'!$F$8,K473),MIN(MAX(K473*'1. Your Debts'!$D$8,'1. Your Debts'!$E$8),K473)))</f>
        <v>0</v>
      </c>
      <c r="Q473" s="15" t="n">
        <f aca="false">MAX(0,L473-IF('1. Your Debts'!$F$9&gt;0,MIN('1. Your Debts'!$F$9,L473),MIN(MAX(L473*'1. Your Debts'!$D$9,'1. Your Debts'!$E$9),L473)))</f>
        <v>0</v>
      </c>
      <c r="R473" s="15" t="n">
        <f aca="false">M473-MIN(M473,MAX(0,G473-SUMPRODUCT(($M$392:$Q$392&lt;M$392)*M473:Q473)))</f>
        <v>0</v>
      </c>
      <c r="S473" s="15" t="n">
        <f aca="false">N473-MIN(N473,MAX(0,G473-SUMPRODUCT(($M$392:$Q$392&lt;N$392)*M473:Q473)))</f>
        <v>0</v>
      </c>
      <c r="T473" s="15" t="n">
        <f aca="false">O473-MIN(O473,MAX(0,G473-SUMPRODUCT(($M$392:$Q$392&lt;O$392)*M473:Q473)))</f>
        <v>0</v>
      </c>
      <c r="U473" s="15" t="n">
        <f aca="false">P473-MIN(P473,MAX(0,G473-SUMPRODUCT(($M$392:$Q$392&lt;P$392)*M473:Q473)))</f>
        <v>0</v>
      </c>
      <c r="V473" s="15" t="n">
        <f aca="false">Q473-MIN(Q473,MAX(0,G473-SUMPRODUCT(($M$392:$Q$392&lt;Q$392)*M473:Q473)))</f>
        <v>0</v>
      </c>
      <c r="W473" s="15" t="n">
        <f aca="false">(R472*'1. Your Debts'!$C$5+S472*'1. Your Debts'!$C$6+T472*'1. Your Debts'!$C$7+U472*'1. Your Debts'!$C$8+V472*'1. Your Debts'!$C$9)/12</f>
        <v>0</v>
      </c>
      <c r="X473" s="15" t="n">
        <f aca="false">Y472+W473+D473-Y473</f>
        <v>0</v>
      </c>
      <c r="Y473" s="15" t="n">
        <f aca="false">SUM(R473:V473)</f>
        <v>0</v>
      </c>
    </row>
    <row r="474" customFormat="false" ht="15" hidden="false" customHeight="false" outlineLevel="0" collapsed="false">
      <c r="A474" s="10" t="n">
        <v>80</v>
      </c>
      <c r="B474" s="15" t="n">
        <f aca="false">F473</f>
        <v>1000</v>
      </c>
      <c r="C474" s="15" t="n">
        <f aca="false">IF(A474=$D$390,MIN(B474,$B$390),0)</f>
        <v>0</v>
      </c>
      <c r="D474" s="15" t="n">
        <f aca="false">IF(A474=$D$390,$B$390-C474,0)</f>
        <v>0</v>
      </c>
      <c r="E474" s="15" t="n">
        <f aca="false">MIN($H$390,MAX(0,$F$390-(B474-C474)),$J$390)</f>
        <v>0</v>
      </c>
      <c r="F474" s="15" t="n">
        <f aca="false">B474-C474+E474</f>
        <v>1000</v>
      </c>
      <c r="G474" s="15" t="n">
        <f aca="false">$J$390-E474</f>
        <v>250</v>
      </c>
      <c r="H474" s="15" t="n">
        <f aca="false">R473*(1+'1. Your Debts'!$C$5/12)+IF($L$390=1,D474,0)</f>
        <v>0</v>
      </c>
      <c r="I474" s="15" t="n">
        <f aca="false">S473*(1+'1. Your Debts'!$C$6/12)+IF($L$390=2,D474,0)</f>
        <v>0</v>
      </c>
      <c r="J474" s="15" t="n">
        <f aca="false">T473*(1+'1. Your Debts'!$C$7/12)+IF($L$390=3,D474,0)</f>
        <v>0</v>
      </c>
      <c r="K474" s="15" t="n">
        <f aca="false">U473*(1+'1. Your Debts'!$C$8/12)+IF($L$390=4,D474,0)</f>
        <v>0</v>
      </c>
      <c r="L474" s="15" t="n">
        <f aca="false">V473*(1+'1. Your Debts'!$C$9/12)+IF($L$390=5,D474,0)</f>
        <v>0</v>
      </c>
      <c r="M474" s="15" t="n">
        <f aca="false">MAX(0,H474-IF('1. Your Debts'!$F$5&gt;0,MIN('1. Your Debts'!$F$5,H474),MIN(MAX(H474*'1. Your Debts'!$D$5,'1. Your Debts'!$E$5),H474)))</f>
        <v>0</v>
      </c>
      <c r="N474" s="15" t="n">
        <f aca="false">MAX(0,I474-IF('1. Your Debts'!$F$6&gt;0,MIN('1. Your Debts'!$F$6,I474),MIN(MAX(I474*'1. Your Debts'!$D$6,'1. Your Debts'!$E$6),I474)))</f>
        <v>0</v>
      </c>
      <c r="O474" s="15" t="n">
        <f aca="false">MAX(0,J474-IF('1. Your Debts'!$F$7&gt;0,MIN('1. Your Debts'!$F$7,J474),MIN(MAX(J474*'1. Your Debts'!$D$7,'1. Your Debts'!$E$7),J474)))</f>
        <v>0</v>
      </c>
      <c r="P474" s="15" t="n">
        <f aca="false">MAX(0,K474-IF('1. Your Debts'!$F$8&gt;0,MIN('1. Your Debts'!$F$8,K474),MIN(MAX(K474*'1. Your Debts'!$D$8,'1. Your Debts'!$E$8),K474)))</f>
        <v>0</v>
      </c>
      <c r="Q474" s="15" t="n">
        <f aca="false">MAX(0,L474-IF('1. Your Debts'!$F$9&gt;0,MIN('1. Your Debts'!$F$9,L474),MIN(MAX(L474*'1. Your Debts'!$D$9,'1. Your Debts'!$E$9),L474)))</f>
        <v>0</v>
      </c>
      <c r="R474" s="15" t="n">
        <f aca="false">M474-MIN(M474,MAX(0,G474-SUMPRODUCT(($M$392:$Q$392&lt;M$392)*M474:Q474)))</f>
        <v>0</v>
      </c>
      <c r="S474" s="15" t="n">
        <f aca="false">N474-MIN(N474,MAX(0,G474-SUMPRODUCT(($M$392:$Q$392&lt;N$392)*M474:Q474)))</f>
        <v>0</v>
      </c>
      <c r="T474" s="15" t="n">
        <f aca="false">O474-MIN(O474,MAX(0,G474-SUMPRODUCT(($M$392:$Q$392&lt;O$392)*M474:Q474)))</f>
        <v>0</v>
      </c>
      <c r="U474" s="15" t="n">
        <f aca="false">P474-MIN(P474,MAX(0,G474-SUMPRODUCT(($M$392:$Q$392&lt;P$392)*M474:Q474)))</f>
        <v>0</v>
      </c>
      <c r="V474" s="15" t="n">
        <f aca="false">Q474-MIN(Q474,MAX(0,G474-SUMPRODUCT(($M$392:$Q$392&lt;Q$392)*M474:Q474)))</f>
        <v>0</v>
      </c>
      <c r="W474" s="15" t="n">
        <f aca="false">(R473*'1. Your Debts'!$C$5+S473*'1. Your Debts'!$C$6+T473*'1. Your Debts'!$C$7+U473*'1. Your Debts'!$C$8+V473*'1. Your Debts'!$C$9)/12</f>
        <v>0</v>
      </c>
      <c r="X474" s="15" t="n">
        <f aca="false">Y473+W474+D474-Y474</f>
        <v>0</v>
      </c>
      <c r="Y474" s="15" t="n">
        <f aca="false">SUM(R474:V474)</f>
        <v>0</v>
      </c>
    </row>
    <row r="475" customFormat="false" ht="15" hidden="false" customHeight="false" outlineLevel="0" collapsed="false">
      <c r="A475" s="10" t="n">
        <v>81</v>
      </c>
      <c r="B475" s="15" t="n">
        <f aca="false">F474</f>
        <v>1000</v>
      </c>
      <c r="C475" s="15" t="n">
        <f aca="false">IF(A475=$D$390,MIN(B475,$B$390),0)</f>
        <v>0</v>
      </c>
      <c r="D475" s="15" t="n">
        <f aca="false">IF(A475=$D$390,$B$390-C475,0)</f>
        <v>0</v>
      </c>
      <c r="E475" s="15" t="n">
        <f aca="false">MIN($H$390,MAX(0,$F$390-(B475-C475)),$J$390)</f>
        <v>0</v>
      </c>
      <c r="F475" s="15" t="n">
        <f aca="false">B475-C475+E475</f>
        <v>1000</v>
      </c>
      <c r="G475" s="15" t="n">
        <f aca="false">$J$390-E475</f>
        <v>250</v>
      </c>
      <c r="H475" s="15" t="n">
        <f aca="false">R474*(1+'1. Your Debts'!$C$5/12)+IF($L$390=1,D475,0)</f>
        <v>0</v>
      </c>
      <c r="I475" s="15" t="n">
        <f aca="false">S474*(1+'1. Your Debts'!$C$6/12)+IF($L$390=2,D475,0)</f>
        <v>0</v>
      </c>
      <c r="J475" s="15" t="n">
        <f aca="false">T474*(1+'1. Your Debts'!$C$7/12)+IF($L$390=3,D475,0)</f>
        <v>0</v>
      </c>
      <c r="K475" s="15" t="n">
        <f aca="false">U474*(1+'1. Your Debts'!$C$8/12)+IF($L$390=4,D475,0)</f>
        <v>0</v>
      </c>
      <c r="L475" s="15" t="n">
        <f aca="false">V474*(1+'1. Your Debts'!$C$9/12)+IF($L$390=5,D475,0)</f>
        <v>0</v>
      </c>
      <c r="M475" s="15" t="n">
        <f aca="false">MAX(0,H475-IF('1. Your Debts'!$F$5&gt;0,MIN('1. Your Debts'!$F$5,H475),MIN(MAX(H475*'1. Your Debts'!$D$5,'1. Your Debts'!$E$5),H475)))</f>
        <v>0</v>
      </c>
      <c r="N475" s="15" t="n">
        <f aca="false">MAX(0,I475-IF('1. Your Debts'!$F$6&gt;0,MIN('1. Your Debts'!$F$6,I475),MIN(MAX(I475*'1. Your Debts'!$D$6,'1. Your Debts'!$E$6),I475)))</f>
        <v>0</v>
      </c>
      <c r="O475" s="15" t="n">
        <f aca="false">MAX(0,J475-IF('1. Your Debts'!$F$7&gt;0,MIN('1. Your Debts'!$F$7,J475),MIN(MAX(J475*'1. Your Debts'!$D$7,'1. Your Debts'!$E$7),J475)))</f>
        <v>0</v>
      </c>
      <c r="P475" s="15" t="n">
        <f aca="false">MAX(0,K475-IF('1. Your Debts'!$F$8&gt;0,MIN('1. Your Debts'!$F$8,K475),MIN(MAX(K475*'1. Your Debts'!$D$8,'1. Your Debts'!$E$8),K475)))</f>
        <v>0</v>
      </c>
      <c r="Q475" s="15" t="n">
        <f aca="false">MAX(0,L475-IF('1. Your Debts'!$F$9&gt;0,MIN('1. Your Debts'!$F$9,L475),MIN(MAX(L475*'1. Your Debts'!$D$9,'1. Your Debts'!$E$9),L475)))</f>
        <v>0</v>
      </c>
      <c r="R475" s="15" t="n">
        <f aca="false">M475-MIN(M475,MAX(0,G475-SUMPRODUCT(($M$392:$Q$392&lt;M$392)*M475:Q475)))</f>
        <v>0</v>
      </c>
      <c r="S475" s="15" t="n">
        <f aca="false">N475-MIN(N475,MAX(0,G475-SUMPRODUCT(($M$392:$Q$392&lt;N$392)*M475:Q475)))</f>
        <v>0</v>
      </c>
      <c r="T475" s="15" t="n">
        <f aca="false">O475-MIN(O475,MAX(0,G475-SUMPRODUCT(($M$392:$Q$392&lt;O$392)*M475:Q475)))</f>
        <v>0</v>
      </c>
      <c r="U475" s="15" t="n">
        <f aca="false">P475-MIN(P475,MAX(0,G475-SUMPRODUCT(($M$392:$Q$392&lt;P$392)*M475:Q475)))</f>
        <v>0</v>
      </c>
      <c r="V475" s="15" t="n">
        <f aca="false">Q475-MIN(Q475,MAX(0,G475-SUMPRODUCT(($M$392:$Q$392&lt;Q$392)*M475:Q475)))</f>
        <v>0</v>
      </c>
      <c r="W475" s="15" t="n">
        <f aca="false">(R474*'1. Your Debts'!$C$5+S474*'1. Your Debts'!$C$6+T474*'1. Your Debts'!$C$7+U474*'1. Your Debts'!$C$8+V474*'1. Your Debts'!$C$9)/12</f>
        <v>0</v>
      </c>
      <c r="X475" s="15" t="n">
        <f aca="false">Y474+W475+D475-Y475</f>
        <v>0</v>
      </c>
      <c r="Y475" s="15" t="n">
        <f aca="false">SUM(R475:V475)</f>
        <v>0</v>
      </c>
    </row>
    <row r="476" customFormat="false" ht="15" hidden="false" customHeight="false" outlineLevel="0" collapsed="false">
      <c r="A476" s="10" t="n">
        <v>82</v>
      </c>
      <c r="B476" s="15" t="n">
        <f aca="false">F475</f>
        <v>1000</v>
      </c>
      <c r="C476" s="15" t="n">
        <f aca="false">IF(A476=$D$390,MIN(B476,$B$390),0)</f>
        <v>0</v>
      </c>
      <c r="D476" s="15" t="n">
        <f aca="false">IF(A476=$D$390,$B$390-C476,0)</f>
        <v>0</v>
      </c>
      <c r="E476" s="15" t="n">
        <f aca="false">MIN($H$390,MAX(0,$F$390-(B476-C476)),$J$390)</f>
        <v>0</v>
      </c>
      <c r="F476" s="15" t="n">
        <f aca="false">B476-C476+E476</f>
        <v>1000</v>
      </c>
      <c r="G476" s="15" t="n">
        <f aca="false">$J$390-E476</f>
        <v>250</v>
      </c>
      <c r="H476" s="15" t="n">
        <f aca="false">R475*(1+'1. Your Debts'!$C$5/12)+IF($L$390=1,D476,0)</f>
        <v>0</v>
      </c>
      <c r="I476" s="15" t="n">
        <f aca="false">S475*(1+'1. Your Debts'!$C$6/12)+IF($L$390=2,D476,0)</f>
        <v>0</v>
      </c>
      <c r="J476" s="15" t="n">
        <f aca="false">T475*(1+'1. Your Debts'!$C$7/12)+IF($L$390=3,D476,0)</f>
        <v>0</v>
      </c>
      <c r="K476" s="15" t="n">
        <f aca="false">U475*(1+'1. Your Debts'!$C$8/12)+IF($L$390=4,D476,0)</f>
        <v>0</v>
      </c>
      <c r="L476" s="15" t="n">
        <f aca="false">V475*(1+'1. Your Debts'!$C$9/12)+IF($L$390=5,D476,0)</f>
        <v>0</v>
      </c>
      <c r="M476" s="15" t="n">
        <f aca="false">MAX(0,H476-IF('1. Your Debts'!$F$5&gt;0,MIN('1. Your Debts'!$F$5,H476),MIN(MAX(H476*'1. Your Debts'!$D$5,'1. Your Debts'!$E$5),H476)))</f>
        <v>0</v>
      </c>
      <c r="N476" s="15" t="n">
        <f aca="false">MAX(0,I476-IF('1. Your Debts'!$F$6&gt;0,MIN('1. Your Debts'!$F$6,I476),MIN(MAX(I476*'1. Your Debts'!$D$6,'1. Your Debts'!$E$6),I476)))</f>
        <v>0</v>
      </c>
      <c r="O476" s="15" t="n">
        <f aca="false">MAX(0,J476-IF('1. Your Debts'!$F$7&gt;0,MIN('1. Your Debts'!$F$7,J476),MIN(MAX(J476*'1. Your Debts'!$D$7,'1. Your Debts'!$E$7),J476)))</f>
        <v>0</v>
      </c>
      <c r="P476" s="15" t="n">
        <f aca="false">MAX(0,K476-IF('1. Your Debts'!$F$8&gt;0,MIN('1. Your Debts'!$F$8,K476),MIN(MAX(K476*'1. Your Debts'!$D$8,'1. Your Debts'!$E$8),K476)))</f>
        <v>0</v>
      </c>
      <c r="Q476" s="15" t="n">
        <f aca="false">MAX(0,L476-IF('1. Your Debts'!$F$9&gt;0,MIN('1. Your Debts'!$F$9,L476),MIN(MAX(L476*'1. Your Debts'!$D$9,'1. Your Debts'!$E$9),L476)))</f>
        <v>0</v>
      </c>
      <c r="R476" s="15" t="n">
        <f aca="false">M476-MIN(M476,MAX(0,G476-SUMPRODUCT(($M$392:$Q$392&lt;M$392)*M476:Q476)))</f>
        <v>0</v>
      </c>
      <c r="S476" s="15" t="n">
        <f aca="false">N476-MIN(N476,MAX(0,G476-SUMPRODUCT(($M$392:$Q$392&lt;N$392)*M476:Q476)))</f>
        <v>0</v>
      </c>
      <c r="T476" s="15" t="n">
        <f aca="false">O476-MIN(O476,MAX(0,G476-SUMPRODUCT(($M$392:$Q$392&lt;O$392)*M476:Q476)))</f>
        <v>0</v>
      </c>
      <c r="U476" s="15" t="n">
        <f aca="false">P476-MIN(P476,MAX(0,G476-SUMPRODUCT(($M$392:$Q$392&lt;P$392)*M476:Q476)))</f>
        <v>0</v>
      </c>
      <c r="V476" s="15" t="n">
        <f aca="false">Q476-MIN(Q476,MAX(0,G476-SUMPRODUCT(($M$392:$Q$392&lt;Q$392)*M476:Q476)))</f>
        <v>0</v>
      </c>
      <c r="W476" s="15" t="n">
        <f aca="false">(R475*'1. Your Debts'!$C$5+S475*'1. Your Debts'!$C$6+T475*'1. Your Debts'!$C$7+U475*'1. Your Debts'!$C$8+V475*'1. Your Debts'!$C$9)/12</f>
        <v>0</v>
      </c>
      <c r="X476" s="15" t="n">
        <f aca="false">Y475+W476+D476-Y476</f>
        <v>0</v>
      </c>
      <c r="Y476" s="15" t="n">
        <f aca="false">SUM(R476:V476)</f>
        <v>0</v>
      </c>
    </row>
    <row r="477" customFormat="false" ht="15" hidden="false" customHeight="false" outlineLevel="0" collapsed="false">
      <c r="A477" s="10" t="n">
        <v>83</v>
      </c>
      <c r="B477" s="15" t="n">
        <f aca="false">F476</f>
        <v>1000</v>
      </c>
      <c r="C477" s="15" t="n">
        <f aca="false">IF(A477=$D$390,MIN(B477,$B$390),0)</f>
        <v>0</v>
      </c>
      <c r="D477" s="15" t="n">
        <f aca="false">IF(A477=$D$390,$B$390-C477,0)</f>
        <v>0</v>
      </c>
      <c r="E477" s="15" t="n">
        <f aca="false">MIN($H$390,MAX(0,$F$390-(B477-C477)),$J$390)</f>
        <v>0</v>
      </c>
      <c r="F477" s="15" t="n">
        <f aca="false">B477-C477+E477</f>
        <v>1000</v>
      </c>
      <c r="G477" s="15" t="n">
        <f aca="false">$J$390-E477</f>
        <v>250</v>
      </c>
      <c r="H477" s="15" t="n">
        <f aca="false">R476*(1+'1. Your Debts'!$C$5/12)+IF($L$390=1,D477,0)</f>
        <v>0</v>
      </c>
      <c r="I477" s="15" t="n">
        <f aca="false">S476*(1+'1. Your Debts'!$C$6/12)+IF($L$390=2,D477,0)</f>
        <v>0</v>
      </c>
      <c r="J477" s="15" t="n">
        <f aca="false">T476*(1+'1. Your Debts'!$C$7/12)+IF($L$390=3,D477,0)</f>
        <v>0</v>
      </c>
      <c r="K477" s="15" t="n">
        <f aca="false">U476*(1+'1. Your Debts'!$C$8/12)+IF($L$390=4,D477,0)</f>
        <v>0</v>
      </c>
      <c r="L477" s="15" t="n">
        <f aca="false">V476*(1+'1. Your Debts'!$C$9/12)+IF($L$390=5,D477,0)</f>
        <v>0</v>
      </c>
      <c r="M477" s="15" t="n">
        <f aca="false">MAX(0,H477-IF('1. Your Debts'!$F$5&gt;0,MIN('1. Your Debts'!$F$5,H477),MIN(MAX(H477*'1. Your Debts'!$D$5,'1. Your Debts'!$E$5),H477)))</f>
        <v>0</v>
      </c>
      <c r="N477" s="15" t="n">
        <f aca="false">MAX(0,I477-IF('1. Your Debts'!$F$6&gt;0,MIN('1. Your Debts'!$F$6,I477),MIN(MAX(I477*'1. Your Debts'!$D$6,'1. Your Debts'!$E$6),I477)))</f>
        <v>0</v>
      </c>
      <c r="O477" s="15" t="n">
        <f aca="false">MAX(0,J477-IF('1. Your Debts'!$F$7&gt;0,MIN('1. Your Debts'!$F$7,J477),MIN(MAX(J477*'1. Your Debts'!$D$7,'1. Your Debts'!$E$7),J477)))</f>
        <v>0</v>
      </c>
      <c r="P477" s="15" t="n">
        <f aca="false">MAX(0,K477-IF('1. Your Debts'!$F$8&gt;0,MIN('1. Your Debts'!$F$8,K477),MIN(MAX(K477*'1. Your Debts'!$D$8,'1. Your Debts'!$E$8),K477)))</f>
        <v>0</v>
      </c>
      <c r="Q477" s="15" t="n">
        <f aca="false">MAX(0,L477-IF('1. Your Debts'!$F$9&gt;0,MIN('1. Your Debts'!$F$9,L477),MIN(MAX(L477*'1. Your Debts'!$D$9,'1. Your Debts'!$E$9),L477)))</f>
        <v>0</v>
      </c>
      <c r="R477" s="15" t="n">
        <f aca="false">M477-MIN(M477,MAX(0,G477-SUMPRODUCT(($M$392:$Q$392&lt;M$392)*M477:Q477)))</f>
        <v>0</v>
      </c>
      <c r="S477" s="15" t="n">
        <f aca="false">N477-MIN(N477,MAX(0,G477-SUMPRODUCT(($M$392:$Q$392&lt;N$392)*M477:Q477)))</f>
        <v>0</v>
      </c>
      <c r="T477" s="15" t="n">
        <f aca="false">O477-MIN(O477,MAX(0,G477-SUMPRODUCT(($M$392:$Q$392&lt;O$392)*M477:Q477)))</f>
        <v>0</v>
      </c>
      <c r="U477" s="15" t="n">
        <f aca="false">P477-MIN(P477,MAX(0,G477-SUMPRODUCT(($M$392:$Q$392&lt;P$392)*M477:Q477)))</f>
        <v>0</v>
      </c>
      <c r="V477" s="15" t="n">
        <f aca="false">Q477-MIN(Q477,MAX(0,G477-SUMPRODUCT(($M$392:$Q$392&lt;Q$392)*M477:Q477)))</f>
        <v>0</v>
      </c>
      <c r="W477" s="15" t="n">
        <f aca="false">(R476*'1. Your Debts'!$C$5+S476*'1. Your Debts'!$C$6+T476*'1. Your Debts'!$C$7+U476*'1. Your Debts'!$C$8+V476*'1. Your Debts'!$C$9)/12</f>
        <v>0</v>
      </c>
      <c r="X477" s="15" t="n">
        <f aca="false">Y476+W477+D477-Y477</f>
        <v>0</v>
      </c>
      <c r="Y477" s="15" t="n">
        <f aca="false">SUM(R477:V477)</f>
        <v>0</v>
      </c>
    </row>
    <row r="478" customFormat="false" ht="15" hidden="false" customHeight="false" outlineLevel="0" collapsed="false">
      <c r="A478" s="10" t="n">
        <v>84</v>
      </c>
      <c r="B478" s="15" t="n">
        <f aca="false">F477</f>
        <v>1000</v>
      </c>
      <c r="C478" s="15" t="n">
        <f aca="false">IF(A478=$D$390,MIN(B478,$B$390),0)</f>
        <v>0</v>
      </c>
      <c r="D478" s="15" t="n">
        <f aca="false">IF(A478=$D$390,$B$390-C478,0)</f>
        <v>0</v>
      </c>
      <c r="E478" s="15" t="n">
        <f aca="false">MIN($H$390,MAX(0,$F$390-(B478-C478)),$J$390)</f>
        <v>0</v>
      </c>
      <c r="F478" s="15" t="n">
        <f aca="false">B478-C478+E478</f>
        <v>1000</v>
      </c>
      <c r="G478" s="15" t="n">
        <f aca="false">$J$390-E478</f>
        <v>250</v>
      </c>
      <c r="H478" s="15" t="n">
        <f aca="false">R477*(1+'1. Your Debts'!$C$5/12)+IF($L$390=1,D478,0)</f>
        <v>0</v>
      </c>
      <c r="I478" s="15" t="n">
        <f aca="false">S477*(1+'1. Your Debts'!$C$6/12)+IF($L$390=2,D478,0)</f>
        <v>0</v>
      </c>
      <c r="J478" s="15" t="n">
        <f aca="false">T477*(1+'1. Your Debts'!$C$7/12)+IF($L$390=3,D478,0)</f>
        <v>0</v>
      </c>
      <c r="K478" s="15" t="n">
        <f aca="false">U477*(1+'1. Your Debts'!$C$8/12)+IF($L$390=4,D478,0)</f>
        <v>0</v>
      </c>
      <c r="L478" s="15" t="n">
        <f aca="false">V477*(1+'1. Your Debts'!$C$9/12)+IF($L$390=5,D478,0)</f>
        <v>0</v>
      </c>
      <c r="M478" s="15" t="n">
        <f aca="false">MAX(0,H478-IF('1. Your Debts'!$F$5&gt;0,MIN('1. Your Debts'!$F$5,H478),MIN(MAX(H478*'1. Your Debts'!$D$5,'1. Your Debts'!$E$5),H478)))</f>
        <v>0</v>
      </c>
      <c r="N478" s="15" t="n">
        <f aca="false">MAX(0,I478-IF('1. Your Debts'!$F$6&gt;0,MIN('1. Your Debts'!$F$6,I478),MIN(MAX(I478*'1. Your Debts'!$D$6,'1. Your Debts'!$E$6),I478)))</f>
        <v>0</v>
      </c>
      <c r="O478" s="15" t="n">
        <f aca="false">MAX(0,J478-IF('1. Your Debts'!$F$7&gt;0,MIN('1. Your Debts'!$F$7,J478),MIN(MAX(J478*'1. Your Debts'!$D$7,'1. Your Debts'!$E$7),J478)))</f>
        <v>0</v>
      </c>
      <c r="P478" s="15" t="n">
        <f aca="false">MAX(0,K478-IF('1. Your Debts'!$F$8&gt;0,MIN('1. Your Debts'!$F$8,K478),MIN(MAX(K478*'1. Your Debts'!$D$8,'1. Your Debts'!$E$8),K478)))</f>
        <v>0</v>
      </c>
      <c r="Q478" s="15" t="n">
        <f aca="false">MAX(0,L478-IF('1. Your Debts'!$F$9&gt;0,MIN('1. Your Debts'!$F$9,L478),MIN(MAX(L478*'1. Your Debts'!$D$9,'1. Your Debts'!$E$9),L478)))</f>
        <v>0</v>
      </c>
      <c r="R478" s="15" t="n">
        <f aca="false">M478-MIN(M478,MAX(0,G478-SUMPRODUCT(($M$392:$Q$392&lt;M$392)*M478:Q478)))</f>
        <v>0</v>
      </c>
      <c r="S478" s="15" t="n">
        <f aca="false">N478-MIN(N478,MAX(0,G478-SUMPRODUCT(($M$392:$Q$392&lt;N$392)*M478:Q478)))</f>
        <v>0</v>
      </c>
      <c r="T478" s="15" t="n">
        <f aca="false">O478-MIN(O478,MAX(0,G478-SUMPRODUCT(($M$392:$Q$392&lt;O$392)*M478:Q478)))</f>
        <v>0</v>
      </c>
      <c r="U478" s="15" t="n">
        <f aca="false">P478-MIN(P478,MAX(0,G478-SUMPRODUCT(($M$392:$Q$392&lt;P$392)*M478:Q478)))</f>
        <v>0</v>
      </c>
      <c r="V478" s="15" t="n">
        <f aca="false">Q478-MIN(Q478,MAX(0,G478-SUMPRODUCT(($M$392:$Q$392&lt;Q$392)*M478:Q478)))</f>
        <v>0</v>
      </c>
      <c r="W478" s="15" t="n">
        <f aca="false">(R477*'1. Your Debts'!$C$5+S477*'1. Your Debts'!$C$6+T477*'1. Your Debts'!$C$7+U477*'1. Your Debts'!$C$8+V477*'1. Your Debts'!$C$9)/12</f>
        <v>0</v>
      </c>
      <c r="X478" s="15" t="n">
        <f aca="false">Y477+W478+D478-Y478</f>
        <v>0</v>
      </c>
      <c r="Y478" s="15" t="n">
        <f aca="false">SUM(R478:V478)</f>
        <v>0</v>
      </c>
    </row>
    <row r="479" customFormat="false" ht="15" hidden="false" customHeight="false" outlineLevel="0" collapsed="false">
      <c r="A479" s="10" t="n">
        <v>85</v>
      </c>
      <c r="B479" s="15" t="n">
        <f aca="false">F478</f>
        <v>1000</v>
      </c>
      <c r="C479" s="15" t="n">
        <f aca="false">IF(A479=$D$390,MIN(B479,$B$390),0)</f>
        <v>0</v>
      </c>
      <c r="D479" s="15" t="n">
        <f aca="false">IF(A479=$D$390,$B$390-C479,0)</f>
        <v>0</v>
      </c>
      <c r="E479" s="15" t="n">
        <f aca="false">MIN($H$390,MAX(0,$F$390-(B479-C479)),$J$390)</f>
        <v>0</v>
      </c>
      <c r="F479" s="15" t="n">
        <f aca="false">B479-C479+E479</f>
        <v>1000</v>
      </c>
      <c r="G479" s="15" t="n">
        <f aca="false">$J$390-E479</f>
        <v>250</v>
      </c>
      <c r="H479" s="15" t="n">
        <f aca="false">R478*(1+'1. Your Debts'!$C$5/12)+IF($L$390=1,D479,0)</f>
        <v>0</v>
      </c>
      <c r="I479" s="15" t="n">
        <f aca="false">S478*(1+'1. Your Debts'!$C$6/12)+IF($L$390=2,D479,0)</f>
        <v>0</v>
      </c>
      <c r="J479" s="15" t="n">
        <f aca="false">T478*(1+'1. Your Debts'!$C$7/12)+IF($L$390=3,D479,0)</f>
        <v>0</v>
      </c>
      <c r="K479" s="15" t="n">
        <f aca="false">U478*(1+'1. Your Debts'!$C$8/12)+IF($L$390=4,D479,0)</f>
        <v>0</v>
      </c>
      <c r="L479" s="15" t="n">
        <f aca="false">V478*(1+'1. Your Debts'!$C$9/12)+IF($L$390=5,D479,0)</f>
        <v>0</v>
      </c>
      <c r="M479" s="15" t="n">
        <f aca="false">MAX(0,H479-IF('1. Your Debts'!$F$5&gt;0,MIN('1. Your Debts'!$F$5,H479),MIN(MAX(H479*'1. Your Debts'!$D$5,'1. Your Debts'!$E$5),H479)))</f>
        <v>0</v>
      </c>
      <c r="N479" s="15" t="n">
        <f aca="false">MAX(0,I479-IF('1. Your Debts'!$F$6&gt;0,MIN('1. Your Debts'!$F$6,I479),MIN(MAX(I479*'1. Your Debts'!$D$6,'1. Your Debts'!$E$6),I479)))</f>
        <v>0</v>
      </c>
      <c r="O479" s="15" t="n">
        <f aca="false">MAX(0,J479-IF('1. Your Debts'!$F$7&gt;0,MIN('1. Your Debts'!$F$7,J479),MIN(MAX(J479*'1. Your Debts'!$D$7,'1. Your Debts'!$E$7),J479)))</f>
        <v>0</v>
      </c>
      <c r="P479" s="15" t="n">
        <f aca="false">MAX(0,K479-IF('1. Your Debts'!$F$8&gt;0,MIN('1. Your Debts'!$F$8,K479),MIN(MAX(K479*'1. Your Debts'!$D$8,'1. Your Debts'!$E$8),K479)))</f>
        <v>0</v>
      </c>
      <c r="Q479" s="15" t="n">
        <f aca="false">MAX(0,L479-IF('1. Your Debts'!$F$9&gt;0,MIN('1. Your Debts'!$F$9,L479),MIN(MAX(L479*'1. Your Debts'!$D$9,'1. Your Debts'!$E$9),L479)))</f>
        <v>0</v>
      </c>
      <c r="R479" s="15" t="n">
        <f aca="false">M479-MIN(M479,MAX(0,G479-SUMPRODUCT(($M$392:$Q$392&lt;M$392)*M479:Q479)))</f>
        <v>0</v>
      </c>
      <c r="S479" s="15" t="n">
        <f aca="false">N479-MIN(N479,MAX(0,G479-SUMPRODUCT(($M$392:$Q$392&lt;N$392)*M479:Q479)))</f>
        <v>0</v>
      </c>
      <c r="T479" s="15" t="n">
        <f aca="false">O479-MIN(O479,MAX(0,G479-SUMPRODUCT(($M$392:$Q$392&lt;O$392)*M479:Q479)))</f>
        <v>0</v>
      </c>
      <c r="U479" s="15" t="n">
        <f aca="false">P479-MIN(P479,MAX(0,G479-SUMPRODUCT(($M$392:$Q$392&lt;P$392)*M479:Q479)))</f>
        <v>0</v>
      </c>
      <c r="V479" s="15" t="n">
        <f aca="false">Q479-MIN(Q479,MAX(0,G479-SUMPRODUCT(($M$392:$Q$392&lt;Q$392)*M479:Q479)))</f>
        <v>0</v>
      </c>
      <c r="W479" s="15" t="n">
        <f aca="false">(R478*'1. Your Debts'!$C$5+S478*'1. Your Debts'!$C$6+T478*'1. Your Debts'!$C$7+U478*'1. Your Debts'!$C$8+V478*'1. Your Debts'!$C$9)/12</f>
        <v>0</v>
      </c>
      <c r="X479" s="15" t="n">
        <f aca="false">Y478+W479+D479-Y479</f>
        <v>0</v>
      </c>
      <c r="Y479" s="15" t="n">
        <f aca="false">SUM(R479:V479)</f>
        <v>0</v>
      </c>
    </row>
    <row r="480" customFormat="false" ht="15" hidden="false" customHeight="false" outlineLevel="0" collapsed="false">
      <c r="A480" s="10" t="n">
        <v>86</v>
      </c>
      <c r="B480" s="15" t="n">
        <f aca="false">F479</f>
        <v>1000</v>
      </c>
      <c r="C480" s="15" t="n">
        <f aca="false">IF(A480=$D$390,MIN(B480,$B$390),0)</f>
        <v>0</v>
      </c>
      <c r="D480" s="15" t="n">
        <f aca="false">IF(A480=$D$390,$B$390-C480,0)</f>
        <v>0</v>
      </c>
      <c r="E480" s="15" t="n">
        <f aca="false">MIN($H$390,MAX(0,$F$390-(B480-C480)),$J$390)</f>
        <v>0</v>
      </c>
      <c r="F480" s="15" t="n">
        <f aca="false">B480-C480+E480</f>
        <v>1000</v>
      </c>
      <c r="G480" s="15" t="n">
        <f aca="false">$J$390-E480</f>
        <v>250</v>
      </c>
      <c r="H480" s="15" t="n">
        <f aca="false">R479*(1+'1. Your Debts'!$C$5/12)+IF($L$390=1,D480,0)</f>
        <v>0</v>
      </c>
      <c r="I480" s="15" t="n">
        <f aca="false">S479*(1+'1. Your Debts'!$C$6/12)+IF($L$390=2,D480,0)</f>
        <v>0</v>
      </c>
      <c r="J480" s="15" t="n">
        <f aca="false">T479*(1+'1. Your Debts'!$C$7/12)+IF($L$390=3,D480,0)</f>
        <v>0</v>
      </c>
      <c r="K480" s="15" t="n">
        <f aca="false">U479*(1+'1. Your Debts'!$C$8/12)+IF($L$390=4,D480,0)</f>
        <v>0</v>
      </c>
      <c r="L480" s="15" t="n">
        <f aca="false">V479*(1+'1. Your Debts'!$C$9/12)+IF($L$390=5,D480,0)</f>
        <v>0</v>
      </c>
      <c r="M480" s="15" t="n">
        <f aca="false">MAX(0,H480-IF('1. Your Debts'!$F$5&gt;0,MIN('1. Your Debts'!$F$5,H480),MIN(MAX(H480*'1. Your Debts'!$D$5,'1. Your Debts'!$E$5),H480)))</f>
        <v>0</v>
      </c>
      <c r="N480" s="15" t="n">
        <f aca="false">MAX(0,I480-IF('1. Your Debts'!$F$6&gt;0,MIN('1. Your Debts'!$F$6,I480),MIN(MAX(I480*'1. Your Debts'!$D$6,'1. Your Debts'!$E$6),I480)))</f>
        <v>0</v>
      </c>
      <c r="O480" s="15" t="n">
        <f aca="false">MAX(0,J480-IF('1. Your Debts'!$F$7&gt;0,MIN('1. Your Debts'!$F$7,J480),MIN(MAX(J480*'1. Your Debts'!$D$7,'1. Your Debts'!$E$7),J480)))</f>
        <v>0</v>
      </c>
      <c r="P480" s="15" t="n">
        <f aca="false">MAX(0,K480-IF('1. Your Debts'!$F$8&gt;0,MIN('1. Your Debts'!$F$8,K480),MIN(MAX(K480*'1. Your Debts'!$D$8,'1. Your Debts'!$E$8),K480)))</f>
        <v>0</v>
      </c>
      <c r="Q480" s="15" t="n">
        <f aca="false">MAX(0,L480-IF('1. Your Debts'!$F$9&gt;0,MIN('1. Your Debts'!$F$9,L480),MIN(MAX(L480*'1. Your Debts'!$D$9,'1. Your Debts'!$E$9),L480)))</f>
        <v>0</v>
      </c>
      <c r="R480" s="15" t="n">
        <f aca="false">M480-MIN(M480,MAX(0,G480-SUMPRODUCT(($M$392:$Q$392&lt;M$392)*M480:Q480)))</f>
        <v>0</v>
      </c>
      <c r="S480" s="15" t="n">
        <f aca="false">N480-MIN(N480,MAX(0,G480-SUMPRODUCT(($M$392:$Q$392&lt;N$392)*M480:Q480)))</f>
        <v>0</v>
      </c>
      <c r="T480" s="15" t="n">
        <f aca="false">O480-MIN(O480,MAX(0,G480-SUMPRODUCT(($M$392:$Q$392&lt;O$392)*M480:Q480)))</f>
        <v>0</v>
      </c>
      <c r="U480" s="15" t="n">
        <f aca="false">P480-MIN(P480,MAX(0,G480-SUMPRODUCT(($M$392:$Q$392&lt;P$392)*M480:Q480)))</f>
        <v>0</v>
      </c>
      <c r="V480" s="15" t="n">
        <f aca="false">Q480-MIN(Q480,MAX(0,G480-SUMPRODUCT(($M$392:$Q$392&lt;Q$392)*M480:Q480)))</f>
        <v>0</v>
      </c>
      <c r="W480" s="15" t="n">
        <f aca="false">(R479*'1. Your Debts'!$C$5+S479*'1. Your Debts'!$C$6+T479*'1. Your Debts'!$C$7+U479*'1. Your Debts'!$C$8+V479*'1. Your Debts'!$C$9)/12</f>
        <v>0</v>
      </c>
      <c r="X480" s="15" t="n">
        <f aca="false">Y479+W480+D480-Y480</f>
        <v>0</v>
      </c>
      <c r="Y480" s="15" t="n">
        <f aca="false">SUM(R480:V480)</f>
        <v>0</v>
      </c>
    </row>
    <row r="481" customFormat="false" ht="15" hidden="false" customHeight="false" outlineLevel="0" collapsed="false">
      <c r="A481" s="10" t="n">
        <v>87</v>
      </c>
      <c r="B481" s="15" t="n">
        <f aca="false">F480</f>
        <v>1000</v>
      </c>
      <c r="C481" s="15" t="n">
        <f aca="false">IF(A481=$D$390,MIN(B481,$B$390),0)</f>
        <v>0</v>
      </c>
      <c r="D481" s="15" t="n">
        <f aca="false">IF(A481=$D$390,$B$390-C481,0)</f>
        <v>0</v>
      </c>
      <c r="E481" s="15" t="n">
        <f aca="false">MIN($H$390,MAX(0,$F$390-(B481-C481)),$J$390)</f>
        <v>0</v>
      </c>
      <c r="F481" s="15" t="n">
        <f aca="false">B481-C481+E481</f>
        <v>1000</v>
      </c>
      <c r="G481" s="15" t="n">
        <f aca="false">$J$390-E481</f>
        <v>250</v>
      </c>
      <c r="H481" s="15" t="n">
        <f aca="false">R480*(1+'1. Your Debts'!$C$5/12)+IF($L$390=1,D481,0)</f>
        <v>0</v>
      </c>
      <c r="I481" s="15" t="n">
        <f aca="false">S480*(1+'1. Your Debts'!$C$6/12)+IF($L$390=2,D481,0)</f>
        <v>0</v>
      </c>
      <c r="J481" s="15" t="n">
        <f aca="false">T480*(1+'1. Your Debts'!$C$7/12)+IF($L$390=3,D481,0)</f>
        <v>0</v>
      </c>
      <c r="K481" s="15" t="n">
        <f aca="false">U480*(1+'1. Your Debts'!$C$8/12)+IF($L$390=4,D481,0)</f>
        <v>0</v>
      </c>
      <c r="L481" s="15" t="n">
        <f aca="false">V480*(1+'1. Your Debts'!$C$9/12)+IF($L$390=5,D481,0)</f>
        <v>0</v>
      </c>
      <c r="M481" s="15" t="n">
        <f aca="false">MAX(0,H481-IF('1. Your Debts'!$F$5&gt;0,MIN('1. Your Debts'!$F$5,H481),MIN(MAX(H481*'1. Your Debts'!$D$5,'1. Your Debts'!$E$5),H481)))</f>
        <v>0</v>
      </c>
      <c r="N481" s="15" t="n">
        <f aca="false">MAX(0,I481-IF('1. Your Debts'!$F$6&gt;0,MIN('1. Your Debts'!$F$6,I481),MIN(MAX(I481*'1. Your Debts'!$D$6,'1. Your Debts'!$E$6),I481)))</f>
        <v>0</v>
      </c>
      <c r="O481" s="15" t="n">
        <f aca="false">MAX(0,J481-IF('1. Your Debts'!$F$7&gt;0,MIN('1. Your Debts'!$F$7,J481),MIN(MAX(J481*'1. Your Debts'!$D$7,'1. Your Debts'!$E$7),J481)))</f>
        <v>0</v>
      </c>
      <c r="P481" s="15" t="n">
        <f aca="false">MAX(0,K481-IF('1. Your Debts'!$F$8&gt;0,MIN('1. Your Debts'!$F$8,K481),MIN(MAX(K481*'1. Your Debts'!$D$8,'1. Your Debts'!$E$8),K481)))</f>
        <v>0</v>
      </c>
      <c r="Q481" s="15" t="n">
        <f aca="false">MAX(0,L481-IF('1. Your Debts'!$F$9&gt;0,MIN('1. Your Debts'!$F$9,L481),MIN(MAX(L481*'1. Your Debts'!$D$9,'1. Your Debts'!$E$9),L481)))</f>
        <v>0</v>
      </c>
      <c r="R481" s="15" t="n">
        <f aca="false">M481-MIN(M481,MAX(0,G481-SUMPRODUCT(($M$392:$Q$392&lt;M$392)*M481:Q481)))</f>
        <v>0</v>
      </c>
      <c r="S481" s="15" t="n">
        <f aca="false">N481-MIN(N481,MAX(0,G481-SUMPRODUCT(($M$392:$Q$392&lt;N$392)*M481:Q481)))</f>
        <v>0</v>
      </c>
      <c r="T481" s="15" t="n">
        <f aca="false">O481-MIN(O481,MAX(0,G481-SUMPRODUCT(($M$392:$Q$392&lt;O$392)*M481:Q481)))</f>
        <v>0</v>
      </c>
      <c r="U481" s="15" t="n">
        <f aca="false">P481-MIN(P481,MAX(0,G481-SUMPRODUCT(($M$392:$Q$392&lt;P$392)*M481:Q481)))</f>
        <v>0</v>
      </c>
      <c r="V481" s="15" t="n">
        <f aca="false">Q481-MIN(Q481,MAX(0,G481-SUMPRODUCT(($M$392:$Q$392&lt;Q$392)*M481:Q481)))</f>
        <v>0</v>
      </c>
      <c r="W481" s="15" t="n">
        <f aca="false">(R480*'1. Your Debts'!$C$5+S480*'1. Your Debts'!$C$6+T480*'1. Your Debts'!$C$7+U480*'1. Your Debts'!$C$8+V480*'1. Your Debts'!$C$9)/12</f>
        <v>0</v>
      </c>
      <c r="X481" s="15" t="n">
        <f aca="false">Y480+W481+D481-Y481</f>
        <v>0</v>
      </c>
      <c r="Y481" s="15" t="n">
        <f aca="false">SUM(R481:V481)</f>
        <v>0</v>
      </c>
    </row>
    <row r="482" customFormat="false" ht="15" hidden="false" customHeight="false" outlineLevel="0" collapsed="false">
      <c r="A482" s="10" t="n">
        <v>88</v>
      </c>
      <c r="B482" s="15" t="n">
        <f aca="false">F481</f>
        <v>1000</v>
      </c>
      <c r="C482" s="15" t="n">
        <f aca="false">IF(A482=$D$390,MIN(B482,$B$390),0)</f>
        <v>0</v>
      </c>
      <c r="D482" s="15" t="n">
        <f aca="false">IF(A482=$D$390,$B$390-C482,0)</f>
        <v>0</v>
      </c>
      <c r="E482" s="15" t="n">
        <f aca="false">MIN($H$390,MAX(0,$F$390-(B482-C482)),$J$390)</f>
        <v>0</v>
      </c>
      <c r="F482" s="15" t="n">
        <f aca="false">B482-C482+E482</f>
        <v>1000</v>
      </c>
      <c r="G482" s="15" t="n">
        <f aca="false">$J$390-E482</f>
        <v>250</v>
      </c>
      <c r="H482" s="15" t="n">
        <f aca="false">R481*(1+'1. Your Debts'!$C$5/12)+IF($L$390=1,D482,0)</f>
        <v>0</v>
      </c>
      <c r="I482" s="15" t="n">
        <f aca="false">S481*(1+'1. Your Debts'!$C$6/12)+IF($L$390=2,D482,0)</f>
        <v>0</v>
      </c>
      <c r="J482" s="15" t="n">
        <f aca="false">T481*(1+'1. Your Debts'!$C$7/12)+IF($L$390=3,D482,0)</f>
        <v>0</v>
      </c>
      <c r="K482" s="15" t="n">
        <f aca="false">U481*(1+'1. Your Debts'!$C$8/12)+IF($L$390=4,D482,0)</f>
        <v>0</v>
      </c>
      <c r="L482" s="15" t="n">
        <f aca="false">V481*(1+'1. Your Debts'!$C$9/12)+IF($L$390=5,D482,0)</f>
        <v>0</v>
      </c>
      <c r="M482" s="15" t="n">
        <f aca="false">MAX(0,H482-IF('1. Your Debts'!$F$5&gt;0,MIN('1. Your Debts'!$F$5,H482),MIN(MAX(H482*'1. Your Debts'!$D$5,'1. Your Debts'!$E$5),H482)))</f>
        <v>0</v>
      </c>
      <c r="N482" s="15" t="n">
        <f aca="false">MAX(0,I482-IF('1. Your Debts'!$F$6&gt;0,MIN('1. Your Debts'!$F$6,I482),MIN(MAX(I482*'1. Your Debts'!$D$6,'1. Your Debts'!$E$6),I482)))</f>
        <v>0</v>
      </c>
      <c r="O482" s="15" t="n">
        <f aca="false">MAX(0,J482-IF('1. Your Debts'!$F$7&gt;0,MIN('1. Your Debts'!$F$7,J482),MIN(MAX(J482*'1. Your Debts'!$D$7,'1. Your Debts'!$E$7),J482)))</f>
        <v>0</v>
      </c>
      <c r="P482" s="15" t="n">
        <f aca="false">MAX(0,K482-IF('1. Your Debts'!$F$8&gt;0,MIN('1. Your Debts'!$F$8,K482),MIN(MAX(K482*'1. Your Debts'!$D$8,'1. Your Debts'!$E$8),K482)))</f>
        <v>0</v>
      </c>
      <c r="Q482" s="15" t="n">
        <f aca="false">MAX(0,L482-IF('1. Your Debts'!$F$9&gt;0,MIN('1. Your Debts'!$F$9,L482),MIN(MAX(L482*'1. Your Debts'!$D$9,'1. Your Debts'!$E$9),L482)))</f>
        <v>0</v>
      </c>
      <c r="R482" s="15" t="n">
        <f aca="false">M482-MIN(M482,MAX(0,G482-SUMPRODUCT(($M$392:$Q$392&lt;M$392)*M482:Q482)))</f>
        <v>0</v>
      </c>
      <c r="S482" s="15" t="n">
        <f aca="false">N482-MIN(N482,MAX(0,G482-SUMPRODUCT(($M$392:$Q$392&lt;N$392)*M482:Q482)))</f>
        <v>0</v>
      </c>
      <c r="T482" s="15" t="n">
        <f aca="false">O482-MIN(O482,MAX(0,G482-SUMPRODUCT(($M$392:$Q$392&lt;O$392)*M482:Q482)))</f>
        <v>0</v>
      </c>
      <c r="U482" s="15" t="n">
        <f aca="false">P482-MIN(P482,MAX(0,G482-SUMPRODUCT(($M$392:$Q$392&lt;P$392)*M482:Q482)))</f>
        <v>0</v>
      </c>
      <c r="V482" s="15" t="n">
        <f aca="false">Q482-MIN(Q482,MAX(0,G482-SUMPRODUCT(($M$392:$Q$392&lt;Q$392)*M482:Q482)))</f>
        <v>0</v>
      </c>
      <c r="W482" s="15" t="n">
        <f aca="false">(R481*'1. Your Debts'!$C$5+S481*'1. Your Debts'!$C$6+T481*'1. Your Debts'!$C$7+U481*'1. Your Debts'!$C$8+V481*'1. Your Debts'!$C$9)/12</f>
        <v>0</v>
      </c>
      <c r="X482" s="15" t="n">
        <f aca="false">Y481+W482+D482-Y482</f>
        <v>0</v>
      </c>
      <c r="Y482" s="15" t="n">
        <f aca="false">SUM(R482:V482)</f>
        <v>0</v>
      </c>
    </row>
    <row r="483" customFormat="false" ht="15" hidden="false" customHeight="false" outlineLevel="0" collapsed="false">
      <c r="A483" s="10" t="n">
        <v>89</v>
      </c>
      <c r="B483" s="15" t="n">
        <f aca="false">F482</f>
        <v>1000</v>
      </c>
      <c r="C483" s="15" t="n">
        <f aca="false">IF(A483=$D$390,MIN(B483,$B$390),0)</f>
        <v>0</v>
      </c>
      <c r="D483" s="15" t="n">
        <f aca="false">IF(A483=$D$390,$B$390-C483,0)</f>
        <v>0</v>
      </c>
      <c r="E483" s="15" t="n">
        <f aca="false">MIN($H$390,MAX(0,$F$390-(B483-C483)),$J$390)</f>
        <v>0</v>
      </c>
      <c r="F483" s="15" t="n">
        <f aca="false">B483-C483+E483</f>
        <v>1000</v>
      </c>
      <c r="G483" s="15" t="n">
        <f aca="false">$J$390-E483</f>
        <v>250</v>
      </c>
      <c r="H483" s="15" t="n">
        <f aca="false">R482*(1+'1. Your Debts'!$C$5/12)+IF($L$390=1,D483,0)</f>
        <v>0</v>
      </c>
      <c r="I483" s="15" t="n">
        <f aca="false">S482*(1+'1. Your Debts'!$C$6/12)+IF($L$390=2,D483,0)</f>
        <v>0</v>
      </c>
      <c r="J483" s="15" t="n">
        <f aca="false">T482*(1+'1. Your Debts'!$C$7/12)+IF($L$390=3,D483,0)</f>
        <v>0</v>
      </c>
      <c r="K483" s="15" t="n">
        <f aca="false">U482*(1+'1. Your Debts'!$C$8/12)+IF($L$390=4,D483,0)</f>
        <v>0</v>
      </c>
      <c r="L483" s="15" t="n">
        <f aca="false">V482*(1+'1. Your Debts'!$C$9/12)+IF($L$390=5,D483,0)</f>
        <v>0</v>
      </c>
      <c r="M483" s="15" t="n">
        <f aca="false">MAX(0,H483-IF('1. Your Debts'!$F$5&gt;0,MIN('1. Your Debts'!$F$5,H483),MIN(MAX(H483*'1. Your Debts'!$D$5,'1. Your Debts'!$E$5),H483)))</f>
        <v>0</v>
      </c>
      <c r="N483" s="15" t="n">
        <f aca="false">MAX(0,I483-IF('1. Your Debts'!$F$6&gt;0,MIN('1. Your Debts'!$F$6,I483),MIN(MAX(I483*'1. Your Debts'!$D$6,'1. Your Debts'!$E$6),I483)))</f>
        <v>0</v>
      </c>
      <c r="O483" s="15" t="n">
        <f aca="false">MAX(0,J483-IF('1. Your Debts'!$F$7&gt;0,MIN('1. Your Debts'!$F$7,J483),MIN(MAX(J483*'1. Your Debts'!$D$7,'1. Your Debts'!$E$7),J483)))</f>
        <v>0</v>
      </c>
      <c r="P483" s="15" t="n">
        <f aca="false">MAX(0,K483-IF('1. Your Debts'!$F$8&gt;0,MIN('1. Your Debts'!$F$8,K483),MIN(MAX(K483*'1. Your Debts'!$D$8,'1. Your Debts'!$E$8),K483)))</f>
        <v>0</v>
      </c>
      <c r="Q483" s="15" t="n">
        <f aca="false">MAX(0,L483-IF('1. Your Debts'!$F$9&gt;0,MIN('1. Your Debts'!$F$9,L483),MIN(MAX(L483*'1. Your Debts'!$D$9,'1. Your Debts'!$E$9),L483)))</f>
        <v>0</v>
      </c>
      <c r="R483" s="15" t="n">
        <f aca="false">M483-MIN(M483,MAX(0,G483-SUMPRODUCT(($M$392:$Q$392&lt;M$392)*M483:Q483)))</f>
        <v>0</v>
      </c>
      <c r="S483" s="15" t="n">
        <f aca="false">N483-MIN(N483,MAX(0,G483-SUMPRODUCT(($M$392:$Q$392&lt;N$392)*M483:Q483)))</f>
        <v>0</v>
      </c>
      <c r="T483" s="15" t="n">
        <f aca="false">O483-MIN(O483,MAX(0,G483-SUMPRODUCT(($M$392:$Q$392&lt;O$392)*M483:Q483)))</f>
        <v>0</v>
      </c>
      <c r="U483" s="15" t="n">
        <f aca="false">P483-MIN(P483,MAX(0,G483-SUMPRODUCT(($M$392:$Q$392&lt;P$392)*M483:Q483)))</f>
        <v>0</v>
      </c>
      <c r="V483" s="15" t="n">
        <f aca="false">Q483-MIN(Q483,MAX(0,G483-SUMPRODUCT(($M$392:$Q$392&lt;Q$392)*M483:Q483)))</f>
        <v>0</v>
      </c>
      <c r="W483" s="15" t="n">
        <f aca="false">(R482*'1. Your Debts'!$C$5+S482*'1. Your Debts'!$C$6+T482*'1. Your Debts'!$C$7+U482*'1. Your Debts'!$C$8+V482*'1. Your Debts'!$C$9)/12</f>
        <v>0</v>
      </c>
      <c r="X483" s="15" t="n">
        <f aca="false">Y482+W483+D483-Y483</f>
        <v>0</v>
      </c>
      <c r="Y483" s="15" t="n">
        <f aca="false">SUM(R483:V483)</f>
        <v>0</v>
      </c>
    </row>
    <row r="484" customFormat="false" ht="15" hidden="false" customHeight="false" outlineLevel="0" collapsed="false">
      <c r="A484" s="10" t="n">
        <v>90</v>
      </c>
      <c r="B484" s="15" t="n">
        <f aca="false">F483</f>
        <v>1000</v>
      </c>
      <c r="C484" s="15" t="n">
        <f aca="false">IF(A484=$D$390,MIN(B484,$B$390),0)</f>
        <v>0</v>
      </c>
      <c r="D484" s="15" t="n">
        <f aca="false">IF(A484=$D$390,$B$390-C484,0)</f>
        <v>0</v>
      </c>
      <c r="E484" s="15" t="n">
        <f aca="false">MIN($H$390,MAX(0,$F$390-(B484-C484)),$J$390)</f>
        <v>0</v>
      </c>
      <c r="F484" s="15" t="n">
        <f aca="false">B484-C484+E484</f>
        <v>1000</v>
      </c>
      <c r="G484" s="15" t="n">
        <f aca="false">$J$390-E484</f>
        <v>250</v>
      </c>
      <c r="H484" s="15" t="n">
        <f aca="false">R483*(1+'1. Your Debts'!$C$5/12)+IF($L$390=1,D484,0)</f>
        <v>0</v>
      </c>
      <c r="I484" s="15" t="n">
        <f aca="false">S483*(1+'1. Your Debts'!$C$6/12)+IF($L$390=2,D484,0)</f>
        <v>0</v>
      </c>
      <c r="J484" s="15" t="n">
        <f aca="false">T483*(1+'1. Your Debts'!$C$7/12)+IF($L$390=3,D484,0)</f>
        <v>0</v>
      </c>
      <c r="K484" s="15" t="n">
        <f aca="false">U483*(1+'1. Your Debts'!$C$8/12)+IF($L$390=4,D484,0)</f>
        <v>0</v>
      </c>
      <c r="L484" s="15" t="n">
        <f aca="false">V483*(1+'1. Your Debts'!$C$9/12)+IF($L$390=5,D484,0)</f>
        <v>0</v>
      </c>
      <c r="M484" s="15" t="n">
        <f aca="false">MAX(0,H484-IF('1. Your Debts'!$F$5&gt;0,MIN('1. Your Debts'!$F$5,H484),MIN(MAX(H484*'1. Your Debts'!$D$5,'1. Your Debts'!$E$5),H484)))</f>
        <v>0</v>
      </c>
      <c r="N484" s="15" t="n">
        <f aca="false">MAX(0,I484-IF('1. Your Debts'!$F$6&gt;0,MIN('1. Your Debts'!$F$6,I484),MIN(MAX(I484*'1. Your Debts'!$D$6,'1. Your Debts'!$E$6),I484)))</f>
        <v>0</v>
      </c>
      <c r="O484" s="15" t="n">
        <f aca="false">MAX(0,J484-IF('1. Your Debts'!$F$7&gt;0,MIN('1. Your Debts'!$F$7,J484),MIN(MAX(J484*'1. Your Debts'!$D$7,'1. Your Debts'!$E$7),J484)))</f>
        <v>0</v>
      </c>
      <c r="P484" s="15" t="n">
        <f aca="false">MAX(0,K484-IF('1. Your Debts'!$F$8&gt;0,MIN('1. Your Debts'!$F$8,K484),MIN(MAX(K484*'1. Your Debts'!$D$8,'1. Your Debts'!$E$8),K484)))</f>
        <v>0</v>
      </c>
      <c r="Q484" s="15" t="n">
        <f aca="false">MAX(0,L484-IF('1. Your Debts'!$F$9&gt;0,MIN('1. Your Debts'!$F$9,L484),MIN(MAX(L484*'1. Your Debts'!$D$9,'1. Your Debts'!$E$9),L484)))</f>
        <v>0</v>
      </c>
      <c r="R484" s="15" t="n">
        <f aca="false">M484-MIN(M484,MAX(0,G484-SUMPRODUCT(($M$392:$Q$392&lt;M$392)*M484:Q484)))</f>
        <v>0</v>
      </c>
      <c r="S484" s="15" t="n">
        <f aca="false">N484-MIN(N484,MAX(0,G484-SUMPRODUCT(($M$392:$Q$392&lt;N$392)*M484:Q484)))</f>
        <v>0</v>
      </c>
      <c r="T484" s="15" t="n">
        <f aca="false">O484-MIN(O484,MAX(0,G484-SUMPRODUCT(($M$392:$Q$392&lt;O$392)*M484:Q484)))</f>
        <v>0</v>
      </c>
      <c r="U484" s="15" t="n">
        <f aca="false">P484-MIN(P484,MAX(0,G484-SUMPRODUCT(($M$392:$Q$392&lt;P$392)*M484:Q484)))</f>
        <v>0</v>
      </c>
      <c r="V484" s="15" t="n">
        <f aca="false">Q484-MIN(Q484,MAX(0,G484-SUMPRODUCT(($M$392:$Q$392&lt;Q$392)*M484:Q484)))</f>
        <v>0</v>
      </c>
      <c r="W484" s="15" t="n">
        <f aca="false">(R483*'1. Your Debts'!$C$5+S483*'1. Your Debts'!$C$6+T483*'1. Your Debts'!$C$7+U483*'1. Your Debts'!$C$8+V483*'1. Your Debts'!$C$9)/12</f>
        <v>0</v>
      </c>
      <c r="X484" s="15" t="n">
        <f aca="false">Y483+W484+D484-Y484</f>
        <v>0</v>
      </c>
      <c r="Y484" s="15" t="n">
        <f aca="false">SUM(R484:V484)</f>
        <v>0</v>
      </c>
    </row>
    <row r="485" customFormat="false" ht="15" hidden="false" customHeight="false" outlineLevel="0" collapsed="false">
      <c r="A485" s="10" t="n">
        <v>91</v>
      </c>
      <c r="B485" s="15" t="n">
        <f aca="false">F484</f>
        <v>1000</v>
      </c>
      <c r="C485" s="15" t="n">
        <f aca="false">IF(A485=$D$390,MIN(B485,$B$390),0)</f>
        <v>0</v>
      </c>
      <c r="D485" s="15" t="n">
        <f aca="false">IF(A485=$D$390,$B$390-C485,0)</f>
        <v>0</v>
      </c>
      <c r="E485" s="15" t="n">
        <f aca="false">MIN($H$390,MAX(0,$F$390-(B485-C485)),$J$390)</f>
        <v>0</v>
      </c>
      <c r="F485" s="15" t="n">
        <f aca="false">B485-C485+E485</f>
        <v>1000</v>
      </c>
      <c r="G485" s="15" t="n">
        <f aca="false">$J$390-E485</f>
        <v>250</v>
      </c>
      <c r="H485" s="15" t="n">
        <f aca="false">R484*(1+'1. Your Debts'!$C$5/12)+IF($L$390=1,D485,0)</f>
        <v>0</v>
      </c>
      <c r="I485" s="15" t="n">
        <f aca="false">S484*(1+'1. Your Debts'!$C$6/12)+IF($L$390=2,D485,0)</f>
        <v>0</v>
      </c>
      <c r="J485" s="15" t="n">
        <f aca="false">T484*(1+'1. Your Debts'!$C$7/12)+IF($L$390=3,D485,0)</f>
        <v>0</v>
      </c>
      <c r="K485" s="15" t="n">
        <f aca="false">U484*(1+'1. Your Debts'!$C$8/12)+IF($L$390=4,D485,0)</f>
        <v>0</v>
      </c>
      <c r="L485" s="15" t="n">
        <f aca="false">V484*(1+'1. Your Debts'!$C$9/12)+IF($L$390=5,D485,0)</f>
        <v>0</v>
      </c>
      <c r="M485" s="15" t="n">
        <f aca="false">MAX(0,H485-IF('1. Your Debts'!$F$5&gt;0,MIN('1. Your Debts'!$F$5,H485),MIN(MAX(H485*'1. Your Debts'!$D$5,'1. Your Debts'!$E$5),H485)))</f>
        <v>0</v>
      </c>
      <c r="N485" s="15" t="n">
        <f aca="false">MAX(0,I485-IF('1. Your Debts'!$F$6&gt;0,MIN('1. Your Debts'!$F$6,I485),MIN(MAX(I485*'1. Your Debts'!$D$6,'1. Your Debts'!$E$6),I485)))</f>
        <v>0</v>
      </c>
      <c r="O485" s="15" t="n">
        <f aca="false">MAX(0,J485-IF('1. Your Debts'!$F$7&gt;0,MIN('1. Your Debts'!$F$7,J485),MIN(MAX(J485*'1. Your Debts'!$D$7,'1. Your Debts'!$E$7),J485)))</f>
        <v>0</v>
      </c>
      <c r="P485" s="15" t="n">
        <f aca="false">MAX(0,K485-IF('1. Your Debts'!$F$8&gt;0,MIN('1. Your Debts'!$F$8,K485),MIN(MAX(K485*'1. Your Debts'!$D$8,'1. Your Debts'!$E$8),K485)))</f>
        <v>0</v>
      </c>
      <c r="Q485" s="15" t="n">
        <f aca="false">MAX(0,L485-IF('1. Your Debts'!$F$9&gt;0,MIN('1. Your Debts'!$F$9,L485),MIN(MAX(L485*'1. Your Debts'!$D$9,'1. Your Debts'!$E$9),L485)))</f>
        <v>0</v>
      </c>
      <c r="R485" s="15" t="n">
        <f aca="false">M485-MIN(M485,MAX(0,G485-SUMPRODUCT(($M$392:$Q$392&lt;M$392)*M485:Q485)))</f>
        <v>0</v>
      </c>
      <c r="S485" s="15" t="n">
        <f aca="false">N485-MIN(N485,MAX(0,G485-SUMPRODUCT(($M$392:$Q$392&lt;N$392)*M485:Q485)))</f>
        <v>0</v>
      </c>
      <c r="T485" s="15" t="n">
        <f aca="false">O485-MIN(O485,MAX(0,G485-SUMPRODUCT(($M$392:$Q$392&lt;O$392)*M485:Q485)))</f>
        <v>0</v>
      </c>
      <c r="U485" s="15" t="n">
        <f aca="false">P485-MIN(P485,MAX(0,G485-SUMPRODUCT(($M$392:$Q$392&lt;P$392)*M485:Q485)))</f>
        <v>0</v>
      </c>
      <c r="V485" s="15" t="n">
        <f aca="false">Q485-MIN(Q485,MAX(0,G485-SUMPRODUCT(($M$392:$Q$392&lt;Q$392)*M485:Q485)))</f>
        <v>0</v>
      </c>
      <c r="W485" s="15" t="n">
        <f aca="false">(R484*'1. Your Debts'!$C$5+S484*'1. Your Debts'!$C$6+T484*'1. Your Debts'!$C$7+U484*'1. Your Debts'!$C$8+V484*'1. Your Debts'!$C$9)/12</f>
        <v>0</v>
      </c>
      <c r="X485" s="15" t="n">
        <f aca="false">Y484+W485+D485-Y485</f>
        <v>0</v>
      </c>
      <c r="Y485" s="15" t="n">
        <f aca="false">SUM(R485:V485)</f>
        <v>0</v>
      </c>
    </row>
    <row r="486" customFormat="false" ht="15" hidden="false" customHeight="false" outlineLevel="0" collapsed="false">
      <c r="A486" s="10" t="n">
        <v>92</v>
      </c>
      <c r="B486" s="15" t="n">
        <f aca="false">F485</f>
        <v>1000</v>
      </c>
      <c r="C486" s="15" t="n">
        <f aca="false">IF(A486=$D$390,MIN(B486,$B$390),0)</f>
        <v>0</v>
      </c>
      <c r="D486" s="15" t="n">
        <f aca="false">IF(A486=$D$390,$B$390-C486,0)</f>
        <v>0</v>
      </c>
      <c r="E486" s="15" t="n">
        <f aca="false">MIN($H$390,MAX(0,$F$390-(B486-C486)),$J$390)</f>
        <v>0</v>
      </c>
      <c r="F486" s="15" t="n">
        <f aca="false">B486-C486+E486</f>
        <v>1000</v>
      </c>
      <c r="G486" s="15" t="n">
        <f aca="false">$J$390-E486</f>
        <v>250</v>
      </c>
      <c r="H486" s="15" t="n">
        <f aca="false">R485*(1+'1. Your Debts'!$C$5/12)+IF($L$390=1,D486,0)</f>
        <v>0</v>
      </c>
      <c r="I486" s="15" t="n">
        <f aca="false">S485*(1+'1. Your Debts'!$C$6/12)+IF($L$390=2,D486,0)</f>
        <v>0</v>
      </c>
      <c r="J486" s="15" t="n">
        <f aca="false">T485*(1+'1. Your Debts'!$C$7/12)+IF($L$390=3,D486,0)</f>
        <v>0</v>
      </c>
      <c r="K486" s="15" t="n">
        <f aca="false">U485*(1+'1. Your Debts'!$C$8/12)+IF($L$390=4,D486,0)</f>
        <v>0</v>
      </c>
      <c r="L486" s="15" t="n">
        <f aca="false">V485*(1+'1. Your Debts'!$C$9/12)+IF($L$390=5,D486,0)</f>
        <v>0</v>
      </c>
      <c r="M486" s="15" t="n">
        <f aca="false">MAX(0,H486-IF('1. Your Debts'!$F$5&gt;0,MIN('1. Your Debts'!$F$5,H486),MIN(MAX(H486*'1. Your Debts'!$D$5,'1. Your Debts'!$E$5),H486)))</f>
        <v>0</v>
      </c>
      <c r="N486" s="15" t="n">
        <f aca="false">MAX(0,I486-IF('1. Your Debts'!$F$6&gt;0,MIN('1. Your Debts'!$F$6,I486),MIN(MAX(I486*'1. Your Debts'!$D$6,'1. Your Debts'!$E$6),I486)))</f>
        <v>0</v>
      </c>
      <c r="O486" s="15" t="n">
        <f aca="false">MAX(0,J486-IF('1. Your Debts'!$F$7&gt;0,MIN('1. Your Debts'!$F$7,J486),MIN(MAX(J486*'1. Your Debts'!$D$7,'1. Your Debts'!$E$7),J486)))</f>
        <v>0</v>
      </c>
      <c r="P486" s="15" t="n">
        <f aca="false">MAX(0,K486-IF('1. Your Debts'!$F$8&gt;0,MIN('1. Your Debts'!$F$8,K486),MIN(MAX(K486*'1. Your Debts'!$D$8,'1. Your Debts'!$E$8),K486)))</f>
        <v>0</v>
      </c>
      <c r="Q486" s="15" t="n">
        <f aca="false">MAX(0,L486-IF('1. Your Debts'!$F$9&gt;0,MIN('1. Your Debts'!$F$9,L486),MIN(MAX(L486*'1. Your Debts'!$D$9,'1. Your Debts'!$E$9),L486)))</f>
        <v>0</v>
      </c>
      <c r="R486" s="15" t="n">
        <f aca="false">M486-MIN(M486,MAX(0,G486-SUMPRODUCT(($M$392:$Q$392&lt;M$392)*M486:Q486)))</f>
        <v>0</v>
      </c>
      <c r="S486" s="15" t="n">
        <f aca="false">N486-MIN(N486,MAX(0,G486-SUMPRODUCT(($M$392:$Q$392&lt;N$392)*M486:Q486)))</f>
        <v>0</v>
      </c>
      <c r="T486" s="15" t="n">
        <f aca="false">O486-MIN(O486,MAX(0,G486-SUMPRODUCT(($M$392:$Q$392&lt;O$392)*M486:Q486)))</f>
        <v>0</v>
      </c>
      <c r="U486" s="15" t="n">
        <f aca="false">P486-MIN(P486,MAX(0,G486-SUMPRODUCT(($M$392:$Q$392&lt;P$392)*M486:Q486)))</f>
        <v>0</v>
      </c>
      <c r="V486" s="15" t="n">
        <f aca="false">Q486-MIN(Q486,MAX(0,G486-SUMPRODUCT(($M$392:$Q$392&lt;Q$392)*M486:Q486)))</f>
        <v>0</v>
      </c>
      <c r="W486" s="15" t="n">
        <f aca="false">(R485*'1. Your Debts'!$C$5+S485*'1. Your Debts'!$C$6+T485*'1. Your Debts'!$C$7+U485*'1. Your Debts'!$C$8+V485*'1. Your Debts'!$C$9)/12</f>
        <v>0</v>
      </c>
      <c r="X486" s="15" t="n">
        <f aca="false">Y485+W486+D486-Y486</f>
        <v>0</v>
      </c>
      <c r="Y486" s="15" t="n">
        <f aca="false">SUM(R486:V486)</f>
        <v>0</v>
      </c>
    </row>
    <row r="487" customFormat="false" ht="15" hidden="false" customHeight="false" outlineLevel="0" collapsed="false">
      <c r="A487" s="10" t="n">
        <v>93</v>
      </c>
      <c r="B487" s="15" t="n">
        <f aca="false">F486</f>
        <v>1000</v>
      </c>
      <c r="C487" s="15" t="n">
        <f aca="false">IF(A487=$D$390,MIN(B487,$B$390),0)</f>
        <v>0</v>
      </c>
      <c r="D487" s="15" t="n">
        <f aca="false">IF(A487=$D$390,$B$390-C487,0)</f>
        <v>0</v>
      </c>
      <c r="E487" s="15" t="n">
        <f aca="false">MIN($H$390,MAX(0,$F$390-(B487-C487)),$J$390)</f>
        <v>0</v>
      </c>
      <c r="F487" s="15" t="n">
        <f aca="false">B487-C487+E487</f>
        <v>1000</v>
      </c>
      <c r="G487" s="15" t="n">
        <f aca="false">$J$390-E487</f>
        <v>250</v>
      </c>
      <c r="H487" s="15" t="n">
        <f aca="false">R486*(1+'1. Your Debts'!$C$5/12)+IF($L$390=1,D487,0)</f>
        <v>0</v>
      </c>
      <c r="I487" s="15" t="n">
        <f aca="false">S486*(1+'1. Your Debts'!$C$6/12)+IF($L$390=2,D487,0)</f>
        <v>0</v>
      </c>
      <c r="J487" s="15" t="n">
        <f aca="false">T486*(1+'1. Your Debts'!$C$7/12)+IF($L$390=3,D487,0)</f>
        <v>0</v>
      </c>
      <c r="K487" s="15" t="n">
        <f aca="false">U486*(1+'1. Your Debts'!$C$8/12)+IF($L$390=4,D487,0)</f>
        <v>0</v>
      </c>
      <c r="L487" s="15" t="n">
        <f aca="false">V486*(1+'1. Your Debts'!$C$9/12)+IF($L$390=5,D487,0)</f>
        <v>0</v>
      </c>
      <c r="M487" s="15" t="n">
        <f aca="false">MAX(0,H487-IF('1. Your Debts'!$F$5&gt;0,MIN('1. Your Debts'!$F$5,H487),MIN(MAX(H487*'1. Your Debts'!$D$5,'1. Your Debts'!$E$5),H487)))</f>
        <v>0</v>
      </c>
      <c r="N487" s="15" t="n">
        <f aca="false">MAX(0,I487-IF('1. Your Debts'!$F$6&gt;0,MIN('1. Your Debts'!$F$6,I487),MIN(MAX(I487*'1. Your Debts'!$D$6,'1. Your Debts'!$E$6),I487)))</f>
        <v>0</v>
      </c>
      <c r="O487" s="15" t="n">
        <f aca="false">MAX(0,J487-IF('1. Your Debts'!$F$7&gt;0,MIN('1. Your Debts'!$F$7,J487),MIN(MAX(J487*'1. Your Debts'!$D$7,'1. Your Debts'!$E$7),J487)))</f>
        <v>0</v>
      </c>
      <c r="P487" s="15" t="n">
        <f aca="false">MAX(0,K487-IF('1. Your Debts'!$F$8&gt;0,MIN('1. Your Debts'!$F$8,K487),MIN(MAX(K487*'1. Your Debts'!$D$8,'1. Your Debts'!$E$8),K487)))</f>
        <v>0</v>
      </c>
      <c r="Q487" s="15" t="n">
        <f aca="false">MAX(0,L487-IF('1. Your Debts'!$F$9&gt;0,MIN('1. Your Debts'!$F$9,L487),MIN(MAX(L487*'1. Your Debts'!$D$9,'1. Your Debts'!$E$9),L487)))</f>
        <v>0</v>
      </c>
      <c r="R487" s="15" t="n">
        <f aca="false">M487-MIN(M487,MAX(0,G487-SUMPRODUCT(($M$392:$Q$392&lt;M$392)*M487:Q487)))</f>
        <v>0</v>
      </c>
      <c r="S487" s="15" t="n">
        <f aca="false">N487-MIN(N487,MAX(0,G487-SUMPRODUCT(($M$392:$Q$392&lt;N$392)*M487:Q487)))</f>
        <v>0</v>
      </c>
      <c r="T487" s="15" t="n">
        <f aca="false">O487-MIN(O487,MAX(0,G487-SUMPRODUCT(($M$392:$Q$392&lt;O$392)*M487:Q487)))</f>
        <v>0</v>
      </c>
      <c r="U487" s="15" t="n">
        <f aca="false">P487-MIN(P487,MAX(0,G487-SUMPRODUCT(($M$392:$Q$392&lt;P$392)*M487:Q487)))</f>
        <v>0</v>
      </c>
      <c r="V487" s="15" t="n">
        <f aca="false">Q487-MIN(Q487,MAX(0,G487-SUMPRODUCT(($M$392:$Q$392&lt;Q$392)*M487:Q487)))</f>
        <v>0</v>
      </c>
      <c r="W487" s="15" t="n">
        <f aca="false">(R486*'1. Your Debts'!$C$5+S486*'1. Your Debts'!$C$6+T486*'1. Your Debts'!$C$7+U486*'1. Your Debts'!$C$8+V486*'1. Your Debts'!$C$9)/12</f>
        <v>0</v>
      </c>
      <c r="X487" s="15" t="n">
        <f aca="false">Y486+W487+D487-Y487</f>
        <v>0</v>
      </c>
      <c r="Y487" s="15" t="n">
        <f aca="false">SUM(R487:V487)</f>
        <v>0</v>
      </c>
    </row>
    <row r="488" customFormat="false" ht="15" hidden="false" customHeight="false" outlineLevel="0" collapsed="false">
      <c r="A488" s="10" t="n">
        <v>94</v>
      </c>
      <c r="B488" s="15" t="n">
        <f aca="false">F487</f>
        <v>1000</v>
      </c>
      <c r="C488" s="15" t="n">
        <f aca="false">IF(A488=$D$390,MIN(B488,$B$390),0)</f>
        <v>0</v>
      </c>
      <c r="D488" s="15" t="n">
        <f aca="false">IF(A488=$D$390,$B$390-C488,0)</f>
        <v>0</v>
      </c>
      <c r="E488" s="15" t="n">
        <f aca="false">MIN($H$390,MAX(0,$F$390-(B488-C488)),$J$390)</f>
        <v>0</v>
      </c>
      <c r="F488" s="15" t="n">
        <f aca="false">B488-C488+E488</f>
        <v>1000</v>
      </c>
      <c r="G488" s="15" t="n">
        <f aca="false">$J$390-E488</f>
        <v>250</v>
      </c>
      <c r="H488" s="15" t="n">
        <f aca="false">R487*(1+'1. Your Debts'!$C$5/12)+IF($L$390=1,D488,0)</f>
        <v>0</v>
      </c>
      <c r="I488" s="15" t="n">
        <f aca="false">S487*(1+'1. Your Debts'!$C$6/12)+IF($L$390=2,D488,0)</f>
        <v>0</v>
      </c>
      <c r="J488" s="15" t="n">
        <f aca="false">T487*(1+'1. Your Debts'!$C$7/12)+IF($L$390=3,D488,0)</f>
        <v>0</v>
      </c>
      <c r="K488" s="15" t="n">
        <f aca="false">U487*(1+'1. Your Debts'!$C$8/12)+IF($L$390=4,D488,0)</f>
        <v>0</v>
      </c>
      <c r="L488" s="15" t="n">
        <f aca="false">V487*(1+'1. Your Debts'!$C$9/12)+IF($L$390=5,D488,0)</f>
        <v>0</v>
      </c>
      <c r="M488" s="15" t="n">
        <f aca="false">MAX(0,H488-IF('1. Your Debts'!$F$5&gt;0,MIN('1. Your Debts'!$F$5,H488),MIN(MAX(H488*'1. Your Debts'!$D$5,'1. Your Debts'!$E$5),H488)))</f>
        <v>0</v>
      </c>
      <c r="N488" s="15" t="n">
        <f aca="false">MAX(0,I488-IF('1. Your Debts'!$F$6&gt;0,MIN('1. Your Debts'!$F$6,I488),MIN(MAX(I488*'1. Your Debts'!$D$6,'1. Your Debts'!$E$6),I488)))</f>
        <v>0</v>
      </c>
      <c r="O488" s="15" t="n">
        <f aca="false">MAX(0,J488-IF('1. Your Debts'!$F$7&gt;0,MIN('1. Your Debts'!$F$7,J488),MIN(MAX(J488*'1. Your Debts'!$D$7,'1. Your Debts'!$E$7),J488)))</f>
        <v>0</v>
      </c>
      <c r="P488" s="15" t="n">
        <f aca="false">MAX(0,K488-IF('1. Your Debts'!$F$8&gt;0,MIN('1. Your Debts'!$F$8,K488),MIN(MAX(K488*'1. Your Debts'!$D$8,'1. Your Debts'!$E$8),K488)))</f>
        <v>0</v>
      </c>
      <c r="Q488" s="15" t="n">
        <f aca="false">MAX(0,L488-IF('1. Your Debts'!$F$9&gt;0,MIN('1. Your Debts'!$F$9,L488),MIN(MAX(L488*'1. Your Debts'!$D$9,'1. Your Debts'!$E$9),L488)))</f>
        <v>0</v>
      </c>
      <c r="R488" s="15" t="n">
        <f aca="false">M488-MIN(M488,MAX(0,G488-SUMPRODUCT(($M$392:$Q$392&lt;M$392)*M488:Q488)))</f>
        <v>0</v>
      </c>
      <c r="S488" s="15" t="n">
        <f aca="false">N488-MIN(N488,MAX(0,G488-SUMPRODUCT(($M$392:$Q$392&lt;N$392)*M488:Q488)))</f>
        <v>0</v>
      </c>
      <c r="T488" s="15" t="n">
        <f aca="false">O488-MIN(O488,MAX(0,G488-SUMPRODUCT(($M$392:$Q$392&lt;O$392)*M488:Q488)))</f>
        <v>0</v>
      </c>
      <c r="U488" s="15" t="n">
        <f aca="false">P488-MIN(P488,MAX(0,G488-SUMPRODUCT(($M$392:$Q$392&lt;P$392)*M488:Q488)))</f>
        <v>0</v>
      </c>
      <c r="V488" s="15" t="n">
        <f aca="false">Q488-MIN(Q488,MAX(0,G488-SUMPRODUCT(($M$392:$Q$392&lt;Q$392)*M488:Q488)))</f>
        <v>0</v>
      </c>
      <c r="W488" s="15" t="n">
        <f aca="false">(R487*'1. Your Debts'!$C$5+S487*'1. Your Debts'!$C$6+T487*'1. Your Debts'!$C$7+U487*'1. Your Debts'!$C$8+V487*'1. Your Debts'!$C$9)/12</f>
        <v>0</v>
      </c>
      <c r="X488" s="15" t="n">
        <f aca="false">Y487+W488+D488-Y488</f>
        <v>0</v>
      </c>
      <c r="Y488" s="15" t="n">
        <f aca="false">SUM(R488:V488)</f>
        <v>0</v>
      </c>
    </row>
    <row r="489" customFormat="false" ht="15" hidden="false" customHeight="false" outlineLevel="0" collapsed="false">
      <c r="A489" s="10" t="n">
        <v>95</v>
      </c>
      <c r="B489" s="15" t="n">
        <f aca="false">F488</f>
        <v>1000</v>
      </c>
      <c r="C489" s="15" t="n">
        <f aca="false">IF(A489=$D$390,MIN(B489,$B$390),0)</f>
        <v>0</v>
      </c>
      <c r="D489" s="15" t="n">
        <f aca="false">IF(A489=$D$390,$B$390-C489,0)</f>
        <v>0</v>
      </c>
      <c r="E489" s="15" t="n">
        <f aca="false">MIN($H$390,MAX(0,$F$390-(B489-C489)),$J$390)</f>
        <v>0</v>
      </c>
      <c r="F489" s="15" t="n">
        <f aca="false">B489-C489+E489</f>
        <v>1000</v>
      </c>
      <c r="G489" s="15" t="n">
        <f aca="false">$J$390-E489</f>
        <v>250</v>
      </c>
      <c r="H489" s="15" t="n">
        <f aca="false">R488*(1+'1. Your Debts'!$C$5/12)+IF($L$390=1,D489,0)</f>
        <v>0</v>
      </c>
      <c r="I489" s="15" t="n">
        <f aca="false">S488*(1+'1. Your Debts'!$C$6/12)+IF($L$390=2,D489,0)</f>
        <v>0</v>
      </c>
      <c r="J489" s="15" t="n">
        <f aca="false">T488*(1+'1. Your Debts'!$C$7/12)+IF($L$390=3,D489,0)</f>
        <v>0</v>
      </c>
      <c r="K489" s="15" t="n">
        <f aca="false">U488*(1+'1. Your Debts'!$C$8/12)+IF($L$390=4,D489,0)</f>
        <v>0</v>
      </c>
      <c r="L489" s="15" t="n">
        <f aca="false">V488*(1+'1. Your Debts'!$C$9/12)+IF($L$390=5,D489,0)</f>
        <v>0</v>
      </c>
      <c r="M489" s="15" t="n">
        <f aca="false">MAX(0,H489-IF('1. Your Debts'!$F$5&gt;0,MIN('1. Your Debts'!$F$5,H489),MIN(MAX(H489*'1. Your Debts'!$D$5,'1. Your Debts'!$E$5),H489)))</f>
        <v>0</v>
      </c>
      <c r="N489" s="15" t="n">
        <f aca="false">MAX(0,I489-IF('1. Your Debts'!$F$6&gt;0,MIN('1. Your Debts'!$F$6,I489),MIN(MAX(I489*'1. Your Debts'!$D$6,'1. Your Debts'!$E$6),I489)))</f>
        <v>0</v>
      </c>
      <c r="O489" s="15" t="n">
        <f aca="false">MAX(0,J489-IF('1. Your Debts'!$F$7&gt;0,MIN('1. Your Debts'!$F$7,J489),MIN(MAX(J489*'1. Your Debts'!$D$7,'1. Your Debts'!$E$7),J489)))</f>
        <v>0</v>
      </c>
      <c r="P489" s="15" t="n">
        <f aca="false">MAX(0,K489-IF('1. Your Debts'!$F$8&gt;0,MIN('1. Your Debts'!$F$8,K489),MIN(MAX(K489*'1. Your Debts'!$D$8,'1. Your Debts'!$E$8),K489)))</f>
        <v>0</v>
      </c>
      <c r="Q489" s="15" t="n">
        <f aca="false">MAX(0,L489-IF('1. Your Debts'!$F$9&gt;0,MIN('1. Your Debts'!$F$9,L489),MIN(MAX(L489*'1. Your Debts'!$D$9,'1. Your Debts'!$E$9),L489)))</f>
        <v>0</v>
      </c>
      <c r="R489" s="15" t="n">
        <f aca="false">M489-MIN(M489,MAX(0,G489-SUMPRODUCT(($M$392:$Q$392&lt;M$392)*M489:Q489)))</f>
        <v>0</v>
      </c>
      <c r="S489" s="15" t="n">
        <f aca="false">N489-MIN(N489,MAX(0,G489-SUMPRODUCT(($M$392:$Q$392&lt;N$392)*M489:Q489)))</f>
        <v>0</v>
      </c>
      <c r="T489" s="15" t="n">
        <f aca="false">O489-MIN(O489,MAX(0,G489-SUMPRODUCT(($M$392:$Q$392&lt;O$392)*M489:Q489)))</f>
        <v>0</v>
      </c>
      <c r="U489" s="15" t="n">
        <f aca="false">P489-MIN(P489,MAX(0,G489-SUMPRODUCT(($M$392:$Q$392&lt;P$392)*M489:Q489)))</f>
        <v>0</v>
      </c>
      <c r="V489" s="15" t="n">
        <f aca="false">Q489-MIN(Q489,MAX(0,G489-SUMPRODUCT(($M$392:$Q$392&lt;Q$392)*M489:Q489)))</f>
        <v>0</v>
      </c>
      <c r="W489" s="15" t="n">
        <f aca="false">(R488*'1. Your Debts'!$C$5+S488*'1. Your Debts'!$C$6+T488*'1. Your Debts'!$C$7+U488*'1. Your Debts'!$C$8+V488*'1. Your Debts'!$C$9)/12</f>
        <v>0</v>
      </c>
      <c r="X489" s="15" t="n">
        <f aca="false">Y488+W489+D489-Y489</f>
        <v>0</v>
      </c>
      <c r="Y489" s="15" t="n">
        <f aca="false">SUM(R489:V489)</f>
        <v>0</v>
      </c>
    </row>
    <row r="490" customFormat="false" ht="15" hidden="false" customHeight="false" outlineLevel="0" collapsed="false">
      <c r="A490" s="10" t="n">
        <v>96</v>
      </c>
      <c r="B490" s="15" t="n">
        <f aca="false">F489</f>
        <v>1000</v>
      </c>
      <c r="C490" s="15" t="n">
        <f aca="false">IF(A490=$D$390,MIN(B490,$B$390),0)</f>
        <v>0</v>
      </c>
      <c r="D490" s="15" t="n">
        <f aca="false">IF(A490=$D$390,$B$390-C490,0)</f>
        <v>0</v>
      </c>
      <c r="E490" s="15" t="n">
        <f aca="false">MIN($H$390,MAX(0,$F$390-(B490-C490)),$J$390)</f>
        <v>0</v>
      </c>
      <c r="F490" s="15" t="n">
        <f aca="false">B490-C490+E490</f>
        <v>1000</v>
      </c>
      <c r="G490" s="15" t="n">
        <f aca="false">$J$390-E490</f>
        <v>250</v>
      </c>
      <c r="H490" s="15" t="n">
        <f aca="false">R489*(1+'1. Your Debts'!$C$5/12)+IF($L$390=1,D490,0)</f>
        <v>0</v>
      </c>
      <c r="I490" s="15" t="n">
        <f aca="false">S489*(1+'1. Your Debts'!$C$6/12)+IF($L$390=2,D490,0)</f>
        <v>0</v>
      </c>
      <c r="J490" s="15" t="n">
        <f aca="false">T489*(1+'1. Your Debts'!$C$7/12)+IF($L$390=3,D490,0)</f>
        <v>0</v>
      </c>
      <c r="K490" s="15" t="n">
        <f aca="false">U489*(1+'1. Your Debts'!$C$8/12)+IF($L$390=4,D490,0)</f>
        <v>0</v>
      </c>
      <c r="L490" s="15" t="n">
        <f aca="false">V489*(1+'1. Your Debts'!$C$9/12)+IF($L$390=5,D490,0)</f>
        <v>0</v>
      </c>
      <c r="M490" s="15" t="n">
        <f aca="false">MAX(0,H490-IF('1. Your Debts'!$F$5&gt;0,MIN('1. Your Debts'!$F$5,H490),MIN(MAX(H490*'1. Your Debts'!$D$5,'1. Your Debts'!$E$5),H490)))</f>
        <v>0</v>
      </c>
      <c r="N490" s="15" t="n">
        <f aca="false">MAX(0,I490-IF('1. Your Debts'!$F$6&gt;0,MIN('1. Your Debts'!$F$6,I490),MIN(MAX(I490*'1. Your Debts'!$D$6,'1. Your Debts'!$E$6),I490)))</f>
        <v>0</v>
      </c>
      <c r="O490" s="15" t="n">
        <f aca="false">MAX(0,J490-IF('1. Your Debts'!$F$7&gt;0,MIN('1. Your Debts'!$F$7,J490),MIN(MAX(J490*'1. Your Debts'!$D$7,'1. Your Debts'!$E$7),J490)))</f>
        <v>0</v>
      </c>
      <c r="P490" s="15" t="n">
        <f aca="false">MAX(0,K490-IF('1. Your Debts'!$F$8&gt;0,MIN('1. Your Debts'!$F$8,K490),MIN(MAX(K490*'1. Your Debts'!$D$8,'1. Your Debts'!$E$8),K490)))</f>
        <v>0</v>
      </c>
      <c r="Q490" s="15" t="n">
        <f aca="false">MAX(0,L490-IF('1. Your Debts'!$F$9&gt;0,MIN('1. Your Debts'!$F$9,L490),MIN(MAX(L490*'1. Your Debts'!$D$9,'1. Your Debts'!$E$9),L490)))</f>
        <v>0</v>
      </c>
      <c r="R490" s="15" t="n">
        <f aca="false">M490-MIN(M490,MAX(0,G490-SUMPRODUCT(($M$392:$Q$392&lt;M$392)*M490:Q490)))</f>
        <v>0</v>
      </c>
      <c r="S490" s="15" t="n">
        <f aca="false">N490-MIN(N490,MAX(0,G490-SUMPRODUCT(($M$392:$Q$392&lt;N$392)*M490:Q490)))</f>
        <v>0</v>
      </c>
      <c r="T490" s="15" t="n">
        <f aca="false">O490-MIN(O490,MAX(0,G490-SUMPRODUCT(($M$392:$Q$392&lt;O$392)*M490:Q490)))</f>
        <v>0</v>
      </c>
      <c r="U490" s="15" t="n">
        <f aca="false">P490-MIN(P490,MAX(0,G490-SUMPRODUCT(($M$392:$Q$392&lt;P$392)*M490:Q490)))</f>
        <v>0</v>
      </c>
      <c r="V490" s="15" t="n">
        <f aca="false">Q490-MIN(Q490,MAX(0,G490-SUMPRODUCT(($M$392:$Q$392&lt;Q$392)*M490:Q490)))</f>
        <v>0</v>
      </c>
      <c r="W490" s="15" t="n">
        <f aca="false">(R489*'1. Your Debts'!$C$5+S489*'1. Your Debts'!$C$6+T489*'1. Your Debts'!$C$7+U489*'1. Your Debts'!$C$8+V489*'1. Your Debts'!$C$9)/12</f>
        <v>0</v>
      </c>
      <c r="X490" s="15" t="n">
        <f aca="false">Y489+W490+D490-Y490</f>
        <v>0</v>
      </c>
      <c r="Y490" s="15" t="n">
        <f aca="false">SUM(R490:V490)</f>
        <v>0</v>
      </c>
    </row>
    <row r="491" customFormat="false" ht="15" hidden="false" customHeight="false" outlineLevel="0" collapsed="false">
      <c r="A491" s="10" t="n">
        <v>97</v>
      </c>
      <c r="B491" s="15" t="n">
        <f aca="false">F490</f>
        <v>1000</v>
      </c>
      <c r="C491" s="15" t="n">
        <f aca="false">IF(A491=$D$390,MIN(B491,$B$390),0)</f>
        <v>0</v>
      </c>
      <c r="D491" s="15" t="n">
        <f aca="false">IF(A491=$D$390,$B$390-C491,0)</f>
        <v>0</v>
      </c>
      <c r="E491" s="15" t="n">
        <f aca="false">MIN($H$390,MAX(0,$F$390-(B491-C491)),$J$390)</f>
        <v>0</v>
      </c>
      <c r="F491" s="15" t="n">
        <f aca="false">B491-C491+E491</f>
        <v>1000</v>
      </c>
      <c r="G491" s="15" t="n">
        <f aca="false">$J$390-E491</f>
        <v>250</v>
      </c>
      <c r="H491" s="15" t="n">
        <f aca="false">R490*(1+'1. Your Debts'!$C$5/12)+IF($L$390=1,D491,0)</f>
        <v>0</v>
      </c>
      <c r="I491" s="15" t="n">
        <f aca="false">S490*(1+'1. Your Debts'!$C$6/12)+IF($L$390=2,D491,0)</f>
        <v>0</v>
      </c>
      <c r="J491" s="15" t="n">
        <f aca="false">T490*(1+'1. Your Debts'!$C$7/12)+IF($L$390=3,D491,0)</f>
        <v>0</v>
      </c>
      <c r="K491" s="15" t="n">
        <f aca="false">U490*(1+'1. Your Debts'!$C$8/12)+IF($L$390=4,D491,0)</f>
        <v>0</v>
      </c>
      <c r="L491" s="15" t="n">
        <f aca="false">V490*(1+'1. Your Debts'!$C$9/12)+IF($L$390=5,D491,0)</f>
        <v>0</v>
      </c>
      <c r="M491" s="15" t="n">
        <f aca="false">MAX(0,H491-IF('1. Your Debts'!$F$5&gt;0,MIN('1. Your Debts'!$F$5,H491),MIN(MAX(H491*'1. Your Debts'!$D$5,'1. Your Debts'!$E$5),H491)))</f>
        <v>0</v>
      </c>
      <c r="N491" s="15" t="n">
        <f aca="false">MAX(0,I491-IF('1. Your Debts'!$F$6&gt;0,MIN('1. Your Debts'!$F$6,I491),MIN(MAX(I491*'1. Your Debts'!$D$6,'1. Your Debts'!$E$6),I491)))</f>
        <v>0</v>
      </c>
      <c r="O491" s="15" t="n">
        <f aca="false">MAX(0,J491-IF('1. Your Debts'!$F$7&gt;0,MIN('1. Your Debts'!$F$7,J491),MIN(MAX(J491*'1. Your Debts'!$D$7,'1. Your Debts'!$E$7),J491)))</f>
        <v>0</v>
      </c>
      <c r="P491" s="15" t="n">
        <f aca="false">MAX(0,K491-IF('1. Your Debts'!$F$8&gt;0,MIN('1. Your Debts'!$F$8,K491),MIN(MAX(K491*'1. Your Debts'!$D$8,'1. Your Debts'!$E$8),K491)))</f>
        <v>0</v>
      </c>
      <c r="Q491" s="15" t="n">
        <f aca="false">MAX(0,L491-IF('1. Your Debts'!$F$9&gt;0,MIN('1. Your Debts'!$F$9,L491),MIN(MAX(L491*'1. Your Debts'!$D$9,'1. Your Debts'!$E$9),L491)))</f>
        <v>0</v>
      </c>
      <c r="R491" s="15" t="n">
        <f aca="false">M491-MIN(M491,MAX(0,G491-SUMPRODUCT(($M$392:$Q$392&lt;M$392)*M491:Q491)))</f>
        <v>0</v>
      </c>
      <c r="S491" s="15" t="n">
        <f aca="false">N491-MIN(N491,MAX(0,G491-SUMPRODUCT(($M$392:$Q$392&lt;N$392)*M491:Q491)))</f>
        <v>0</v>
      </c>
      <c r="T491" s="15" t="n">
        <f aca="false">O491-MIN(O491,MAX(0,G491-SUMPRODUCT(($M$392:$Q$392&lt;O$392)*M491:Q491)))</f>
        <v>0</v>
      </c>
      <c r="U491" s="15" t="n">
        <f aca="false">P491-MIN(P491,MAX(0,G491-SUMPRODUCT(($M$392:$Q$392&lt;P$392)*M491:Q491)))</f>
        <v>0</v>
      </c>
      <c r="V491" s="15" t="n">
        <f aca="false">Q491-MIN(Q491,MAX(0,G491-SUMPRODUCT(($M$392:$Q$392&lt;Q$392)*M491:Q491)))</f>
        <v>0</v>
      </c>
      <c r="W491" s="15" t="n">
        <f aca="false">(R490*'1. Your Debts'!$C$5+S490*'1. Your Debts'!$C$6+T490*'1. Your Debts'!$C$7+U490*'1. Your Debts'!$C$8+V490*'1. Your Debts'!$C$9)/12</f>
        <v>0</v>
      </c>
      <c r="X491" s="15" t="n">
        <f aca="false">Y490+W491+D491-Y491</f>
        <v>0</v>
      </c>
      <c r="Y491" s="15" t="n">
        <f aca="false">SUM(R491:V491)</f>
        <v>0</v>
      </c>
    </row>
    <row r="492" customFormat="false" ht="15" hidden="false" customHeight="false" outlineLevel="0" collapsed="false">
      <c r="A492" s="10" t="n">
        <v>98</v>
      </c>
      <c r="B492" s="15" t="n">
        <f aca="false">F491</f>
        <v>1000</v>
      </c>
      <c r="C492" s="15" t="n">
        <f aca="false">IF(A492=$D$390,MIN(B492,$B$390),0)</f>
        <v>0</v>
      </c>
      <c r="D492" s="15" t="n">
        <f aca="false">IF(A492=$D$390,$B$390-C492,0)</f>
        <v>0</v>
      </c>
      <c r="E492" s="15" t="n">
        <f aca="false">MIN($H$390,MAX(0,$F$390-(B492-C492)),$J$390)</f>
        <v>0</v>
      </c>
      <c r="F492" s="15" t="n">
        <f aca="false">B492-C492+E492</f>
        <v>1000</v>
      </c>
      <c r="G492" s="15" t="n">
        <f aca="false">$J$390-E492</f>
        <v>250</v>
      </c>
      <c r="H492" s="15" t="n">
        <f aca="false">R491*(1+'1. Your Debts'!$C$5/12)+IF($L$390=1,D492,0)</f>
        <v>0</v>
      </c>
      <c r="I492" s="15" t="n">
        <f aca="false">S491*(1+'1. Your Debts'!$C$6/12)+IF($L$390=2,D492,0)</f>
        <v>0</v>
      </c>
      <c r="J492" s="15" t="n">
        <f aca="false">T491*(1+'1. Your Debts'!$C$7/12)+IF($L$390=3,D492,0)</f>
        <v>0</v>
      </c>
      <c r="K492" s="15" t="n">
        <f aca="false">U491*(1+'1. Your Debts'!$C$8/12)+IF($L$390=4,D492,0)</f>
        <v>0</v>
      </c>
      <c r="L492" s="15" t="n">
        <f aca="false">V491*(1+'1. Your Debts'!$C$9/12)+IF($L$390=5,D492,0)</f>
        <v>0</v>
      </c>
      <c r="M492" s="15" t="n">
        <f aca="false">MAX(0,H492-IF('1. Your Debts'!$F$5&gt;0,MIN('1. Your Debts'!$F$5,H492),MIN(MAX(H492*'1. Your Debts'!$D$5,'1. Your Debts'!$E$5),H492)))</f>
        <v>0</v>
      </c>
      <c r="N492" s="15" t="n">
        <f aca="false">MAX(0,I492-IF('1. Your Debts'!$F$6&gt;0,MIN('1. Your Debts'!$F$6,I492),MIN(MAX(I492*'1. Your Debts'!$D$6,'1. Your Debts'!$E$6),I492)))</f>
        <v>0</v>
      </c>
      <c r="O492" s="15" t="n">
        <f aca="false">MAX(0,J492-IF('1. Your Debts'!$F$7&gt;0,MIN('1. Your Debts'!$F$7,J492),MIN(MAX(J492*'1. Your Debts'!$D$7,'1. Your Debts'!$E$7),J492)))</f>
        <v>0</v>
      </c>
      <c r="P492" s="15" t="n">
        <f aca="false">MAX(0,K492-IF('1. Your Debts'!$F$8&gt;0,MIN('1. Your Debts'!$F$8,K492),MIN(MAX(K492*'1. Your Debts'!$D$8,'1. Your Debts'!$E$8),K492)))</f>
        <v>0</v>
      </c>
      <c r="Q492" s="15" t="n">
        <f aca="false">MAX(0,L492-IF('1. Your Debts'!$F$9&gt;0,MIN('1. Your Debts'!$F$9,L492),MIN(MAX(L492*'1. Your Debts'!$D$9,'1. Your Debts'!$E$9),L492)))</f>
        <v>0</v>
      </c>
      <c r="R492" s="15" t="n">
        <f aca="false">M492-MIN(M492,MAX(0,G492-SUMPRODUCT(($M$392:$Q$392&lt;M$392)*M492:Q492)))</f>
        <v>0</v>
      </c>
      <c r="S492" s="15" t="n">
        <f aca="false">N492-MIN(N492,MAX(0,G492-SUMPRODUCT(($M$392:$Q$392&lt;N$392)*M492:Q492)))</f>
        <v>0</v>
      </c>
      <c r="T492" s="15" t="n">
        <f aca="false">O492-MIN(O492,MAX(0,G492-SUMPRODUCT(($M$392:$Q$392&lt;O$392)*M492:Q492)))</f>
        <v>0</v>
      </c>
      <c r="U492" s="15" t="n">
        <f aca="false">P492-MIN(P492,MAX(0,G492-SUMPRODUCT(($M$392:$Q$392&lt;P$392)*M492:Q492)))</f>
        <v>0</v>
      </c>
      <c r="V492" s="15" t="n">
        <f aca="false">Q492-MIN(Q492,MAX(0,G492-SUMPRODUCT(($M$392:$Q$392&lt;Q$392)*M492:Q492)))</f>
        <v>0</v>
      </c>
      <c r="W492" s="15" t="n">
        <f aca="false">(R491*'1. Your Debts'!$C$5+S491*'1. Your Debts'!$C$6+T491*'1. Your Debts'!$C$7+U491*'1. Your Debts'!$C$8+V491*'1. Your Debts'!$C$9)/12</f>
        <v>0</v>
      </c>
      <c r="X492" s="15" t="n">
        <f aca="false">Y491+W492+D492-Y492</f>
        <v>0</v>
      </c>
      <c r="Y492" s="15" t="n">
        <f aca="false">SUM(R492:V492)</f>
        <v>0</v>
      </c>
    </row>
    <row r="493" customFormat="false" ht="15" hidden="false" customHeight="false" outlineLevel="0" collapsed="false">
      <c r="A493" s="10" t="n">
        <v>99</v>
      </c>
      <c r="B493" s="15" t="n">
        <f aca="false">F492</f>
        <v>1000</v>
      </c>
      <c r="C493" s="15" t="n">
        <f aca="false">IF(A493=$D$390,MIN(B493,$B$390),0)</f>
        <v>0</v>
      </c>
      <c r="D493" s="15" t="n">
        <f aca="false">IF(A493=$D$390,$B$390-C493,0)</f>
        <v>0</v>
      </c>
      <c r="E493" s="15" t="n">
        <f aca="false">MIN($H$390,MAX(0,$F$390-(B493-C493)),$J$390)</f>
        <v>0</v>
      </c>
      <c r="F493" s="15" t="n">
        <f aca="false">B493-C493+E493</f>
        <v>1000</v>
      </c>
      <c r="G493" s="15" t="n">
        <f aca="false">$J$390-E493</f>
        <v>250</v>
      </c>
      <c r="H493" s="15" t="n">
        <f aca="false">R492*(1+'1. Your Debts'!$C$5/12)+IF($L$390=1,D493,0)</f>
        <v>0</v>
      </c>
      <c r="I493" s="15" t="n">
        <f aca="false">S492*(1+'1. Your Debts'!$C$6/12)+IF($L$390=2,D493,0)</f>
        <v>0</v>
      </c>
      <c r="J493" s="15" t="n">
        <f aca="false">T492*(1+'1. Your Debts'!$C$7/12)+IF($L$390=3,D493,0)</f>
        <v>0</v>
      </c>
      <c r="K493" s="15" t="n">
        <f aca="false">U492*(1+'1. Your Debts'!$C$8/12)+IF($L$390=4,D493,0)</f>
        <v>0</v>
      </c>
      <c r="L493" s="15" t="n">
        <f aca="false">V492*(1+'1. Your Debts'!$C$9/12)+IF($L$390=5,D493,0)</f>
        <v>0</v>
      </c>
      <c r="M493" s="15" t="n">
        <f aca="false">MAX(0,H493-IF('1. Your Debts'!$F$5&gt;0,MIN('1. Your Debts'!$F$5,H493),MIN(MAX(H493*'1. Your Debts'!$D$5,'1. Your Debts'!$E$5),H493)))</f>
        <v>0</v>
      </c>
      <c r="N493" s="15" t="n">
        <f aca="false">MAX(0,I493-IF('1. Your Debts'!$F$6&gt;0,MIN('1. Your Debts'!$F$6,I493),MIN(MAX(I493*'1. Your Debts'!$D$6,'1. Your Debts'!$E$6),I493)))</f>
        <v>0</v>
      </c>
      <c r="O493" s="15" t="n">
        <f aca="false">MAX(0,J493-IF('1. Your Debts'!$F$7&gt;0,MIN('1. Your Debts'!$F$7,J493),MIN(MAX(J493*'1. Your Debts'!$D$7,'1. Your Debts'!$E$7),J493)))</f>
        <v>0</v>
      </c>
      <c r="P493" s="15" t="n">
        <f aca="false">MAX(0,K493-IF('1. Your Debts'!$F$8&gt;0,MIN('1. Your Debts'!$F$8,K493),MIN(MAX(K493*'1. Your Debts'!$D$8,'1. Your Debts'!$E$8),K493)))</f>
        <v>0</v>
      </c>
      <c r="Q493" s="15" t="n">
        <f aca="false">MAX(0,L493-IF('1. Your Debts'!$F$9&gt;0,MIN('1. Your Debts'!$F$9,L493),MIN(MAX(L493*'1. Your Debts'!$D$9,'1. Your Debts'!$E$9),L493)))</f>
        <v>0</v>
      </c>
      <c r="R493" s="15" t="n">
        <f aca="false">M493-MIN(M493,MAX(0,G493-SUMPRODUCT(($M$392:$Q$392&lt;M$392)*M493:Q493)))</f>
        <v>0</v>
      </c>
      <c r="S493" s="15" t="n">
        <f aca="false">N493-MIN(N493,MAX(0,G493-SUMPRODUCT(($M$392:$Q$392&lt;N$392)*M493:Q493)))</f>
        <v>0</v>
      </c>
      <c r="T493" s="15" t="n">
        <f aca="false">O493-MIN(O493,MAX(0,G493-SUMPRODUCT(($M$392:$Q$392&lt;O$392)*M493:Q493)))</f>
        <v>0</v>
      </c>
      <c r="U493" s="15" t="n">
        <f aca="false">P493-MIN(P493,MAX(0,G493-SUMPRODUCT(($M$392:$Q$392&lt;P$392)*M493:Q493)))</f>
        <v>0</v>
      </c>
      <c r="V493" s="15" t="n">
        <f aca="false">Q493-MIN(Q493,MAX(0,G493-SUMPRODUCT(($M$392:$Q$392&lt;Q$392)*M493:Q493)))</f>
        <v>0</v>
      </c>
      <c r="W493" s="15" t="n">
        <f aca="false">(R492*'1. Your Debts'!$C$5+S492*'1. Your Debts'!$C$6+T492*'1. Your Debts'!$C$7+U492*'1. Your Debts'!$C$8+V492*'1. Your Debts'!$C$9)/12</f>
        <v>0</v>
      </c>
      <c r="X493" s="15" t="n">
        <f aca="false">Y492+W493+D493-Y493</f>
        <v>0</v>
      </c>
      <c r="Y493" s="15" t="n">
        <f aca="false">SUM(R493:V493)</f>
        <v>0</v>
      </c>
    </row>
    <row r="494" customFormat="false" ht="15" hidden="false" customHeight="false" outlineLevel="0" collapsed="false">
      <c r="A494" s="10" t="n">
        <v>100</v>
      </c>
      <c r="B494" s="15" t="n">
        <f aca="false">F493</f>
        <v>1000</v>
      </c>
      <c r="C494" s="15" t="n">
        <f aca="false">IF(A494=$D$390,MIN(B494,$B$390),0)</f>
        <v>0</v>
      </c>
      <c r="D494" s="15" t="n">
        <f aca="false">IF(A494=$D$390,$B$390-C494,0)</f>
        <v>0</v>
      </c>
      <c r="E494" s="15" t="n">
        <f aca="false">MIN($H$390,MAX(0,$F$390-(B494-C494)),$J$390)</f>
        <v>0</v>
      </c>
      <c r="F494" s="15" t="n">
        <f aca="false">B494-C494+E494</f>
        <v>1000</v>
      </c>
      <c r="G494" s="15" t="n">
        <f aca="false">$J$390-E494</f>
        <v>250</v>
      </c>
      <c r="H494" s="15" t="n">
        <f aca="false">R493*(1+'1. Your Debts'!$C$5/12)+IF($L$390=1,D494,0)</f>
        <v>0</v>
      </c>
      <c r="I494" s="15" t="n">
        <f aca="false">S493*(1+'1. Your Debts'!$C$6/12)+IF($L$390=2,D494,0)</f>
        <v>0</v>
      </c>
      <c r="J494" s="15" t="n">
        <f aca="false">T493*(1+'1. Your Debts'!$C$7/12)+IF($L$390=3,D494,0)</f>
        <v>0</v>
      </c>
      <c r="K494" s="15" t="n">
        <f aca="false">U493*(1+'1. Your Debts'!$C$8/12)+IF($L$390=4,D494,0)</f>
        <v>0</v>
      </c>
      <c r="L494" s="15" t="n">
        <f aca="false">V493*(1+'1. Your Debts'!$C$9/12)+IF($L$390=5,D494,0)</f>
        <v>0</v>
      </c>
      <c r="M494" s="15" t="n">
        <f aca="false">MAX(0,H494-IF('1. Your Debts'!$F$5&gt;0,MIN('1. Your Debts'!$F$5,H494),MIN(MAX(H494*'1. Your Debts'!$D$5,'1. Your Debts'!$E$5),H494)))</f>
        <v>0</v>
      </c>
      <c r="N494" s="15" t="n">
        <f aca="false">MAX(0,I494-IF('1. Your Debts'!$F$6&gt;0,MIN('1. Your Debts'!$F$6,I494),MIN(MAX(I494*'1. Your Debts'!$D$6,'1. Your Debts'!$E$6),I494)))</f>
        <v>0</v>
      </c>
      <c r="O494" s="15" t="n">
        <f aca="false">MAX(0,J494-IF('1. Your Debts'!$F$7&gt;0,MIN('1. Your Debts'!$F$7,J494),MIN(MAX(J494*'1. Your Debts'!$D$7,'1. Your Debts'!$E$7),J494)))</f>
        <v>0</v>
      </c>
      <c r="P494" s="15" t="n">
        <f aca="false">MAX(0,K494-IF('1. Your Debts'!$F$8&gt;0,MIN('1. Your Debts'!$F$8,K494),MIN(MAX(K494*'1. Your Debts'!$D$8,'1. Your Debts'!$E$8),K494)))</f>
        <v>0</v>
      </c>
      <c r="Q494" s="15" t="n">
        <f aca="false">MAX(0,L494-IF('1. Your Debts'!$F$9&gt;0,MIN('1. Your Debts'!$F$9,L494),MIN(MAX(L494*'1. Your Debts'!$D$9,'1. Your Debts'!$E$9),L494)))</f>
        <v>0</v>
      </c>
      <c r="R494" s="15" t="n">
        <f aca="false">M494-MIN(M494,MAX(0,G494-SUMPRODUCT(($M$392:$Q$392&lt;M$392)*M494:Q494)))</f>
        <v>0</v>
      </c>
      <c r="S494" s="15" t="n">
        <f aca="false">N494-MIN(N494,MAX(0,G494-SUMPRODUCT(($M$392:$Q$392&lt;N$392)*M494:Q494)))</f>
        <v>0</v>
      </c>
      <c r="T494" s="15" t="n">
        <f aca="false">O494-MIN(O494,MAX(0,G494-SUMPRODUCT(($M$392:$Q$392&lt;O$392)*M494:Q494)))</f>
        <v>0</v>
      </c>
      <c r="U494" s="15" t="n">
        <f aca="false">P494-MIN(P494,MAX(0,G494-SUMPRODUCT(($M$392:$Q$392&lt;P$392)*M494:Q494)))</f>
        <v>0</v>
      </c>
      <c r="V494" s="15" t="n">
        <f aca="false">Q494-MIN(Q494,MAX(0,G494-SUMPRODUCT(($M$392:$Q$392&lt;Q$392)*M494:Q494)))</f>
        <v>0</v>
      </c>
      <c r="W494" s="15" t="n">
        <f aca="false">(R493*'1. Your Debts'!$C$5+S493*'1. Your Debts'!$C$6+T493*'1. Your Debts'!$C$7+U493*'1. Your Debts'!$C$8+V493*'1. Your Debts'!$C$9)/12</f>
        <v>0</v>
      </c>
      <c r="X494" s="15" t="n">
        <f aca="false">Y493+W494+D494-Y494</f>
        <v>0</v>
      </c>
      <c r="Y494" s="15" t="n">
        <f aca="false">SUM(R494:V494)</f>
        <v>0</v>
      </c>
    </row>
    <row r="495" customFormat="false" ht="15" hidden="false" customHeight="false" outlineLevel="0" collapsed="false">
      <c r="A495" s="10" t="n">
        <v>101</v>
      </c>
      <c r="B495" s="15" t="n">
        <f aca="false">F494</f>
        <v>1000</v>
      </c>
      <c r="C495" s="15" t="n">
        <f aca="false">IF(A495=$D$390,MIN(B495,$B$390),0)</f>
        <v>0</v>
      </c>
      <c r="D495" s="15" t="n">
        <f aca="false">IF(A495=$D$390,$B$390-C495,0)</f>
        <v>0</v>
      </c>
      <c r="E495" s="15" t="n">
        <f aca="false">MIN($H$390,MAX(0,$F$390-(B495-C495)),$J$390)</f>
        <v>0</v>
      </c>
      <c r="F495" s="15" t="n">
        <f aca="false">B495-C495+E495</f>
        <v>1000</v>
      </c>
      <c r="G495" s="15" t="n">
        <f aca="false">$J$390-E495</f>
        <v>250</v>
      </c>
      <c r="H495" s="15" t="n">
        <f aca="false">R494*(1+'1. Your Debts'!$C$5/12)+IF($L$390=1,D495,0)</f>
        <v>0</v>
      </c>
      <c r="I495" s="15" t="n">
        <f aca="false">S494*(1+'1. Your Debts'!$C$6/12)+IF($L$390=2,D495,0)</f>
        <v>0</v>
      </c>
      <c r="J495" s="15" t="n">
        <f aca="false">T494*(1+'1. Your Debts'!$C$7/12)+IF($L$390=3,D495,0)</f>
        <v>0</v>
      </c>
      <c r="K495" s="15" t="n">
        <f aca="false">U494*(1+'1. Your Debts'!$C$8/12)+IF($L$390=4,D495,0)</f>
        <v>0</v>
      </c>
      <c r="L495" s="15" t="n">
        <f aca="false">V494*(1+'1. Your Debts'!$C$9/12)+IF($L$390=5,D495,0)</f>
        <v>0</v>
      </c>
      <c r="M495" s="15" t="n">
        <f aca="false">MAX(0,H495-IF('1. Your Debts'!$F$5&gt;0,MIN('1. Your Debts'!$F$5,H495),MIN(MAX(H495*'1. Your Debts'!$D$5,'1. Your Debts'!$E$5),H495)))</f>
        <v>0</v>
      </c>
      <c r="N495" s="15" t="n">
        <f aca="false">MAX(0,I495-IF('1. Your Debts'!$F$6&gt;0,MIN('1. Your Debts'!$F$6,I495),MIN(MAX(I495*'1. Your Debts'!$D$6,'1. Your Debts'!$E$6),I495)))</f>
        <v>0</v>
      </c>
      <c r="O495" s="15" t="n">
        <f aca="false">MAX(0,J495-IF('1. Your Debts'!$F$7&gt;0,MIN('1. Your Debts'!$F$7,J495),MIN(MAX(J495*'1. Your Debts'!$D$7,'1. Your Debts'!$E$7),J495)))</f>
        <v>0</v>
      </c>
      <c r="P495" s="15" t="n">
        <f aca="false">MAX(0,K495-IF('1. Your Debts'!$F$8&gt;0,MIN('1. Your Debts'!$F$8,K495),MIN(MAX(K495*'1. Your Debts'!$D$8,'1. Your Debts'!$E$8),K495)))</f>
        <v>0</v>
      </c>
      <c r="Q495" s="15" t="n">
        <f aca="false">MAX(0,L495-IF('1. Your Debts'!$F$9&gt;0,MIN('1. Your Debts'!$F$9,L495),MIN(MAX(L495*'1. Your Debts'!$D$9,'1. Your Debts'!$E$9),L495)))</f>
        <v>0</v>
      </c>
      <c r="R495" s="15" t="n">
        <f aca="false">M495-MIN(M495,MAX(0,G495-SUMPRODUCT(($M$392:$Q$392&lt;M$392)*M495:Q495)))</f>
        <v>0</v>
      </c>
      <c r="S495" s="15" t="n">
        <f aca="false">N495-MIN(N495,MAX(0,G495-SUMPRODUCT(($M$392:$Q$392&lt;N$392)*M495:Q495)))</f>
        <v>0</v>
      </c>
      <c r="T495" s="15" t="n">
        <f aca="false">O495-MIN(O495,MAX(0,G495-SUMPRODUCT(($M$392:$Q$392&lt;O$392)*M495:Q495)))</f>
        <v>0</v>
      </c>
      <c r="U495" s="15" t="n">
        <f aca="false">P495-MIN(P495,MAX(0,G495-SUMPRODUCT(($M$392:$Q$392&lt;P$392)*M495:Q495)))</f>
        <v>0</v>
      </c>
      <c r="V495" s="15" t="n">
        <f aca="false">Q495-MIN(Q495,MAX(0,G495-SUMPRODUCT(($M$392:$Q$392&lt;Q$392)*M495:Q495)))</f>
        <v>0</v>
      </c>
      <c r="W495" s="15" t="n">
        <f aca="false">(R494*'1. Your Debts'!$C$5+S494*'1. Your Debts'!$C$6+T494*'1. Your Debts'!$C$7+U494*'1. Your Debts'!$C$8+V494*'1. Your Debts'!$C$9)/12</f>
        <v>0</v>
      </c>
      <c r="X495" s="15" t="n">
        <f aca="false">Y494+W495+D495-Y495</f>
        <v>0</v>
      </c>
      <c r="Y495" s="15" t="n">
        <f aca="false">SUM(R495:V495)</f>
        <v>0</v>
      </c>
    </row>
    <row r="496" customFormat="false" ht="15" hidden="false" customHeight="false" outlineLevel="0" collapsed="false">
      <c r="A496" s="10" t="n">
        <v>102</v>
      </c>
      <c r="B496" s="15" t="n">
        <f aca="false">F495</f>
        <v>1000</v>
      </c>
      <c r="C496" s="15" t="n">
        <f aca="false">IF(A496=$D$390,MIN(B496,$B$390),0)</f>
        <v>0</v>
      </c>
      <c r="D496" s="15" t="n">
        <f aca="false">IF(A496=$D$390,$B$390-C496,0)</f>
        <v>0</v>
      </c>
      <c r="E496" s="15" t="n">
        <f aca="false">MIN($H$390,MAX(0,$F$390-(B496-C496)),$J$390)</f>
        <v>0</v>
      </c>
      <c r="F496" s="15" t="n">
        <f aca="false">B496-C496+E496</f>
        <v>1000</v>
      </c>
      <c r="G496" s="15" t="n">
        <f aca="false">$J$390-E496</f>
        <v>250</v>
      </c>
      <c r="H496" s="15" t="n">
        <f aca="false">R495*(1+'1. Your Debts'!$C$5/12)+IF($L$390=1,D496,0)</f>
        <v>0</v>
      </c>
      <c r="I496" s="15" t="n">
        <f aca="false">S495*(1+'1. Your Debts'!$C$6/12)+IF($L$390=2,D496,0)</f>
        <v>0</v>
      </c>
      <c r="J496" s="15" t="n">
        <f aca="false">T495*(1+'1. Your Debts'!$C$7/12)+IF($L$390=3,D496,0)</f>
        <v>0</v>
      </c>
      <c r="K496" s="15" t="n">
        <f aca="false">U495*(1+'1. Your Debts'!$C$8/12)+IF($L$390=4,D496,0)</f>
        <v>0</v>
      </c>
      <c r="L496" s="15" t="n">
        <f aca="false">V495*(1+'1. Your Debts'!$C$9/12)+IF($L$390=5,D496,0)</f>
        <v>0</v>
      </c>
      <c r="M496" s="15" t="n">
        <f aca="false">MAX(0,H496-IF('1. Your Debts'!$F$5&gt;0,MIN('1. Your Debts'!$F$5,H496),MIN(MAX(H496*'1. Your Debts'!$D$5,'1. Your Debts'!$E$5),H496)))</f>
        <v>0</v>
      </c>
      <c r="N496" s="15" t="n">
        <f aca="false">MAX(0,I496-IF('1. Your Debts'!$F$6&gt;0,MIN('1. Your Debts'!$F$6,I496),MIN(MAX(I496*'1. Your Debts'!$D$6,'1. Your Debts'!$E$6),I496)))</f>
        <v>0</v>
      </c>
      <c r="O496" s="15" t="n">
        <f aca="false">MAX(0,J496-IF('1. Your Debts'!$F$7&gt;0,MIN('1. Your Debts'!$F$7,J496),MIN(MAX(J496*'1. Your Debts'!$D$7,'1. Your Debts'!$E$7),J496)))</f>
        <v>0</v>
      </c>
      <c r="P496" s="15" t="n">
        <f aca="false">MAX(0,K496-IF('1. Your Debts'!$F$8&gt;0,MIN('1. Your Debts'!$F$8,K496),MIN(MAX(K496*'1. Your Debts'!$D$8,'1. Your Debts'!$E$8),K496)))</f>
        <v>0</v>
      </c>
      <c r="Q496" s="15" t="n">
        <f aca="false">MAX(0,L496-IF('1. Your Debts'!$F$9&gt;0,MIN('1. Your Debts'!$F$9,L496),MIN(MAX(L496*'1. Your Debts'!$D$9,'1. Your Debts'!$E$9),L496)))</f>
        <v>0</v>
      </c>
      <c r="R496" s="15" t="n">
        <f aca="false">M496-MIN(M496,MAX(0,G496-SUMPRODUCT(($M$392:$Q$392&lt;M$392)*M496:Q496)))</f>
        <v>0</v>
      </c>
      <c r="S496" s="15" t="n">
        <f aca="false">N496-MIN(N496,MAX(0,G496-SUMPRODUCT(($M$392:$Q$392&lt;N$392)*M496:Q496)))</f>
        <v>0</v>
      </c>
      <c r="T496" s="15" t="n">
        <f aca="false">O496-MIN(O496,MAX(0,G496-SUMPRODUCT(($M$392:$Q$392&lt;O$392)*M496:Q496)))</f>
        <v>0</v>
      </c>
      <c r="U496" s="15" t="n">
        <f aca="false">P496-MIN(P496,MAX(0,G496-SUMPRODUCT(($M$392:$Q$392&lt;P$392)*M496:Q496)))</f>
        <v>0</v>
      </c>
      <c r="V496" s="15" t="n">
        <f aca="false">Q496-MIN(Q496,MAX(0,G496-SUMPRODUCT(($M$392:$Q$392&lt;Q$392)*M496:Q496)))</f>
        <v>0</v>
      </c>
      <c r="W496" s="15" t="n">
        <f aca="false">(R495*'1. Your Debts'!$C$5+S495*'1. Your Debts'!$C$6+T495*'1. Your Debts'!$C$7+U495*'1. Your Debts'!$C$8+V495*'1. Your Debts'!$C$9)/12</f>
        <v>0</v>
      </c>
      <c r="X496" s="15" t="n">
        <f aca="false">Y495+W496+D496-Y496</f>
        <v>0</v>
      </c>
      <c r="Y496" s="15" t="n">
        <f aca="false">SUM(R496:V496)</f>
        <v>0</v>
      </c>
    </row>
    <row r="497" customFormat="false" ht="15" hidden="false" customHeight="false" outlineLevel="0" collapsed="false">
      <c r="A497" s="10" t="n">
        <v>103</v>
      </c>
      <c r="B497" s="15" t="n">
        <f aca="false">F496</f>
        <v>1000</v>
      </c>
      <c r="C497" s="15" t="n">
        <f aca="false">IF(A497=$D$390,MIN(B497,$B$390),0)</f>
        <v>0</v>
      </c>
      <c r="D497" s="15" t="n">
        <f aca="false">IF(A497=$D$390,$B$390-C497,0)</f>
        <v>0</v>
      </c>
      <c r="E497" s="15" t="n">
        <f aca="false">MIN($H$390,MAX(0,$F$390-(B497-C497)),$J$390)</f>
        <v>0</v>
      </c>
      <c r="F497" s="15" t="n">
        <f aca="false">B497-C497+E497</f>
        <v>1000</v>
      </c>
      <c r="G497" s="15" t="n">
        <f aca="false">$J$390-E497</f>
        <v>250</v>
      </c>
      <c r="H497" s="15" t="n">
        <f aca="false">R496*(1+'1. Your Debts'!$C$5/12)+IF($L$390=1,D497,0)</f>
        <v>0</v>
      </c>
      <c r="I497" s="15" t="n">
        <f aca="false">S496*(1+'1. Your Debts'!$C$6/12)+IF($L$390=2,D497,0)</f>
        <v>0</v>
      </c>
      <c r="J497" s="15" t="n">
        <f aca="false">T496*(1+'1. Your Debts'!$C$7/12)+IF($L$390=3,D497,0)</f>
        <v>0</v>
      </c>
      <c r="K497" s="15" t="n">
        <f aca="false">U496*(1+'1. Your Debts'!$C$8/12)+IF($L$390=4,D497,0)</f>
        <v>0</v>
      </c>
      <c r="L497" s="15" t="n">
        <f aca="false">V496*(1+'1. Your Debts'!$C$9/12)+IF($L$390=5,D497,0)</f>
        <v>0</v>
      </c>
      <c r="M497" s="15" t="n">
        <f aca="false">MAX(0,H497-IF('1. Your Debts'!$F$5&gt;0,MIN('1. Your Debts'!$F$5,H497),MIN(MAX(H497*'1. Your Debts'!$D$5,'1. Your Debts'!$E$5),H497)))</f>
        <v>0</v>
      </c>
      <c r="N497" s="15" t="n">
        <f aca="false">MAX(0,I497-IF('1. Your Debts'!$F$6&gt;0,MIN('1. Your Debts'!$F$6,I497),MIN(MAX(I497*'1. Your Debts'!$D$6,'1. Your Debts'!$E$6),I497)))</f>
        <v>0</v>
      </c>
      <c r="O497" s="15" t="n">
        <f aca="false">MAX(0,J497-IF('1. Your Debts'!$F$7&gt;0,MIN('1. Your Debts'!$F$7,J497),MIN(MAX(J497*'1. Your Debts'!$D$7,'1. Your Debts'!$E$7),J497)))</f>
        <v>0</v>
      </c>
      <c r="P497" s="15" t="n">
        <f aca="false">MAX(0,K497-IF('1. Your Debts'!$F$8&gt;0,MIN('1. Your Debts'!$F$8,K497),MIN(MAX(K497*'1. Your Debts'!$D$8,'1. Your Debts'!$E$8),K497)))</f>
        <v>0</v>
      </c>
      <c r="Q497" s="15" t="n">
        <f aca="false">MAX(0,L497-IF('1. Your Debts'!$F$9&gt;0,MIN('1. Your Debts'!$F$9,L497),MIN(MAX(L497*'1. Your Debts'!$D$9,'1. Your Debts'!$E$9),L497)))</f>
        <v>0</v>
      </c>
      <c r="R497" s="15" t="n">
        <f aca="false">M497-MIN(M497,MAX(0,G497-SUMPRODUCT(($M$392:$Q$392&lt;M$392)*M497:Q497)))</f>
        <v>0</v>
      </c>
      <c r="S497" s="15" t="n">
        <f aca="false">N497-MIN(N497,MAX(0,G497-SUMPRODUCT(($M$392:$Q$392&lt;N$392)*M497:Q497)))</f>
        <v>0</v>
      </c>
      <c r="T497" s="15" t="n">
        <f aca="false">O497-MIN(O497,MAX(0,G497-SUMPRODUCT(($M$392:$Q$392&lt;O$392)*M497:Q497)))</f>
        <v>0</v>
      </c>
      <c r="U497" s="15" t="n">
        <f aca="false">P497-MIN(P497,MAX(0,G497-SUMPRODUCT(($M$392:$Q$392&lt;P$392)*M497:Q497)))</f>
        <v>0</v>
      </c>
      <c r="V497" s="15" t="n">
        <f aca="false">Q497-MIN(Q497,MAX(0,G497-SUMPRODUCT(($M$392:$Q$392&lt;Q$392)*M497:Q497)))</f>
        <v>0</v>
      </c>
      <c r="W497" s="15" t="n">
        <f aca="false">(R496*'1. Your Debts'!$C$5+S496*'1. Your Debts'!$C$6+T496*'1. Your Debts'!$C$7+U496*'1. Your Debts'!$C$8+V496*'1. Your Debts'!$C$9)/12</f>
        <v>0</v>
      </c>
      <c r="X497" s="15" t="n">
        <f aca="false">Y496+W497+D497-Y497</f>
        <v>0</v>
      </c>
      <c r="Y497" s="15" t="n">
        <f aca="false">SUM(R497:V497)</f>
        <v>0</v>
      </c>
    </row>
    <row r="498" customFormat="false" ht="15" hidden="false" customHeight="false" outlineLevel="0" collapsed="false">
      <c r="A498" s="10" t="n">
        <v>104</v>
      </c>
      <c r="B498" s="15" t="n">
        <f aca="false">F497</f>
        <v>1000</v>
      </c>
      <c r="C498" s="15" t="n">
        <f aca="false">IF(A498=$D$390,MIN(B498,$B$390),0)</f>
        <v>0</v>
      </c>
      <c r="D498" s="15" t="n">
        <f aca="false">IF(A498=$D$390,$B$390-C498,0)</f>
        <v>0</v>
      </c>
      <c r="E498" s="15" t="n">
        <f aca="false">MIN($H$390,MAX(0,$F$390-(B498-C498)),$J$390)</f>
        <v>0</v>
      </c>
      <c r="F498" s="15" t="n">
        <f aca="false">B498-C498+E498</f>
        <v>1000</v>
      </c>
      <c r="G498" s="15" t="n">
        <f aca="false">$J$390-E498</f>
        <v>250</v>
      </c>
      <c r="H498" s="15" t="n">
        <f aca="false">R497*(1+'1. Your Debts'!$C$5/12)+IF($L$390=1,D498,0)</f>
        <v>0</v>
      </c>
      <c r="I498" s="15" t="n">
        <f aca="false">S497*(1+'1. Your Debts'!$C$6/12)+IF($L$390=2,D498,0)</f>
        <v>0</v>
      </c>
      <c r="J498" s="15" t="n">
        <f aca="false">T497*(1+'1. Your Debts'!$C$7/12)+IF($L$390=3,D498,0)</f>
        <v>0</v>
      </c>
      <c r="K498" s="15" t="n">
        <f aca="false">U497*(1+'1. Your Debts'!$C$8/12)+IF($L$390=4,D498,0)</f>
        <v>0</v>
      </c>
      <c r="L498" s="15" t="n">
        <f aca="false">V497*(1+'1. Your Debts'!$C$9/12)+IF($L$390=5,D498,0)</f>
        <v>0</v>
      </c>
      <c r="M498" s="15" t="n">
        <f aca="false">MAX(0,H498-IF('1. Your Debts'!$F$5&gt;0,MIN('1. Your Debts'!$F$5,H498),MIN(MAX(H498*'1. Your Debts'!$D$5,'1. Your Debts'!$E$5),H498)))</f>
        <v>0</v>
      </c>
      <c r="N498" s="15" t="n">
        <f aca="false">MAX(0,I498-IF('1. Your Debts'!$F$6&gt;0,MIN('1. Your Debts'!$F$6,I498),MIN(MAX(I498*'1. Your Debts'!$D$6,'1. Your Debts'!$E$6),I498)))</f>
        <v>0</v>
      </c>
      <c r="O498" s="15" t="n">
        <f aca="false">MAX(0,J498-IF('1. Your Debts'!$F$7&gt;0,MIN('1. Your Debts'!$F$7,J498),MIN(MAX(J498*'1. Your Debts'!$D$7,'1. Your Debts'!$E$7),J498)))</f>
        <v>0</v>
      </c>
      <c r="P498" s="15" t="n">
        <f aca="false">MAX(0,K498-IF('1. Your Debts'!$F$8&gt;0,MIN('1. Your Debts'!$F$8,K498),MIN(MAX(K498*'1. Your Debts'!$D$8,'1. Your Debts'!$E$8),K498)))</f>
        <v>0</v>
      </c>
      <c r="Q498" s="15" t="n">
        <f aca="false">MAX(0,L498-IF('1. Your Debts'!$F$9&gt;0,MIN('1. Your Debts'!$F$9,L498),MIN(MAX(L498*'1. Your Debts'!$D$9,'1. Your Debts'!$E$9),L498)))</f>
        <v>0</v>
      </c>
      <c r="R498" s="15" t="n">
        <f aca="false">M498-MIN(M498,MAX(0,G498-SUMPRODUCT(($M$392:$Q$392&lt;M$392)*M498:Q498)))</f>
        <v>0</v>
      </c>
      <c r="S498" s="15" t="n">
        <f aca="false">N498-MIN(N498,MAX(0,G498-SUMPRODUCT(($M$392:$Q$392&lt;N$392)*M498:Q498)))</f>
        <v>0</v>
      </c>
      <c r="T498" s="15" t="n">
        <f aca="false">O498-MIN(O498,MAX(0,G498-SUMPRODUCT(($M$392:$Q$392&lt;O$392)*M498:Q498)))</f>
        <v>0</v>
      </c>
      <c r="U498" s="15" t="n">
        <f aca="false">P498-MIN(P498,MAX(0,G498-SUMPRODUCT(($M$392:$Q$392&lt;P$392)*M498:Q498)))</f>
        <v>0</v>
      </c>
      <c r="V498" s="15" t="n">
        <f aca="false">Q498-MIN(Q498,MAX(0,G498-SUMPRODUCT(($M$392:$Q$392&lt;Q$392)*M498:Q498)))</f>
        <v>0</v>
      </c>
      <c r="W498" s="15" t="n">
        <f aca="false">(R497*'1. Your Debts'!$C$5+S497*'1. Your Debts'!$C$6+T497*'1. Your Debts'!$C$7+U497*'1. Your Debts'!$C$8+V497*'1. Your Debts'!$C$9)/12</f>
        <v>0</v>
      </c>
      <c r="X498" s="15" t="n">
        <f aca="false">Y497+W498+D498-Y498</f>
        <v>0</v>
      </c>
      <c r="Y498" s="15" t="n">
        <f aca="false">SUM(R498:V498)</f>
        <v>0</v>
      </c>
    </row>
    <row r="499" customFormat="false" ht="15" hidden="false" customHeight="false" outlineLevel="0" collapsed="false">
      <c r="A499" s="10" t="n">
        <v>105</v>
      </c>
      <c r="B499" s="15" t="n">
        <f aca="false">F498</f>
        <v>1000</v>
      </c>
      <c r="C499" s="15" t="n">
        <f aca="false">IF(A499=$D$390,MIN(B499,$B$390),0)</f>
        <v>0</v>
      </c>
      <c r="D499" s="15" t="n">
        <f aca="false">IF(A499=$D$390,$B$390-C499,0)</f>
        <v>0</v>
      </c>
      <c r="E499" s="15" t="n">
        <f aca="false">MIN($H$390,MAX(0,$F$390-(B499-C499)),$J$390)</f>
        <v>0</v>
      </c>
      <c r="F499" s="15" t="n">
        <f aca="false">B499-C499+E499</f>
        <v>1000</v>
      </c>
      <c r="G499" s="15" t="n">
        <f aca="false">$J$390-E499</f>
        <v>250</v>
      </c>
      <c r="H499" s="15" t="n">
        <f aca="false">R498*(1+'1. Your Debts'!$C$5/12)+IF($L$390=1,D499,0)</f>
        <v>0</v>
      </c>
      <c r="I499" s="15" t="n">
        <f aca="false">S498*(1+'1. Your Debts'!$C$6/12)+IF($L$390=2,D499,0)</f>
        <v>0</v>
      </c>
      <c r="J499" s="15" t="n">
        <f aca="false">T498*(1+'1. Your Debts'!$C$7/12)+IF($L$390=3,D499,0)</f>
        <v>0</v>
      </c>
      <c r="K499" s="15" t="n">
        <f aca="false">U498*(1+'1. Your Debts'!$C$8/12)+IF($L$390=4,D499,0)</f>
        <v>0</v>
      </c>
      <c r="L499" s="15" t="n">
        <f aca="false">V498*(1+'1. Your Debts'!$C$9/12)+IF($L$390=5,D499,0)</f>
        <v>0</v>
      </c>
      <c r="M499" s="15" t="n">
        <f aca="false">MAX(0,H499-IF('1. Your Debts'!$F$5&gt;0,MIN('1. Your Debts'!$F$5,H499),MIN(MAX(H499*'1. Your Debts'!$D$5,'1. Your Debts'!$E$5),H499)))</f>
        <v>0</v>
      </c>
      <c r="N499" s="15" t="n">
        <f aca="false">MAX(0,I499-IF('1. Your Debts'!$F$6&gt;0,MIN('1. Your Debts'!$F$6,I499),MIN(MAX(I499*'1. Your Debts'!$D$6,'1. Your Debts'!$E$6),I499)))</f>
        <v>0</v>
      </c>
      <c r="O499" s="15" t="n">
        <f aca="false">MAX(0,J499-IF('1. Your Debts'!$F$7&gt;0,MIN('1. Your Debts'!$F$7,J499),MIN(MAX(J499*'1. Your Debts'!$D$7,'1. Your Debts'!$E$7),J499)))</f>
        <v>0</v>
      </c>
      <c r="P499" s="15" t="n">
        <f aca="false">MAX(0,K499-IF('1. Your Debts'!$F$8&gt;0,MIN('1. Your Debts'!$F$8,K499),MIN(MAX(K499*'1. Your Debts'!$D$8,'1. Your Debts'!$E$8),K499)))</f>
        <v>0</v>
      </c>
      <c r="Q499" s="15" t="n">
        <f aca="false">MAX(0,L499-IF('1. Your Debts'!$F$9&gt;0,MIN('1. Your Debts'!$F$9,L499),MIN(MAX(L499*'1. Your Debts'!$D$9,'1. Your Debts'!$E$9),L499)))</f>
        <v>0</v>
      </c>
      <c r="R499" s="15" t="n">
        <f aca="false">M499-MIN(M499,MAX(0,G499-SUMPRODUCT(($M$392:$Q$392&lt;M$392)*M499:Q499)))</f>
        <v>0</v>
      </c>
      <c r="S499" s="15" t="n">
        <f aca="false">N499-MIN(N499,MAX(0,G499-SUMPRODUCT(($M$392:$Q$392&lt;N$392)*M499:Q499)))</f>
        <v>0</v>
      </c>
      <c r="T499" s="15" t="n">
        <f aca="false">O499-MIN(O499,MAX(0,G499-SUMPRODUCT(($M$392:$Q$392&lt;O$392)*M499:Q499)))</f>
        <v>0</v>
      </c>
      <c r="U499" s="15" t="n">
        <f aca="false">P499-MIN(P499,MAX(0,G499-SUMPRODUCT(($M$392:$Q$392&lt;P$392)*M499:Q499)))</f>
        <v>0</v>
      </c>
      <c r="V499" s="15" t="n">
        <f aca="false">Q499-MIN(Q499,MAX(0,G499-SUMPRODUCT(($M$392:$Q$392&lt;Q$392)*M499:Q499)))</f>
        <v>0</v>
      </c>
      <c r="W499" s="15" t="n">
        <f aca="false">(R498*'1. Your Debts'!$C$5+S498*'1. Your Debts'!$C$6+T498*'1. Your Debts'!$C$7+U498*'1. Your Debts'!$C$8+V498*'1. Your Debts'!$C$9)/12</f>
        <v>0</v>
      </c>
      <c r="X499" s="15" t="n">
        <f aca="false">Y498+W499+D499-Y499</f>
        <v>0</v>
      </c>
      <c r="Y499" s="15" t="n">
        <f aca="false">SUM(R499:V499)</f>
        <v>0</v>
      </c>
    </row>
    <row r="500" customFormat="false" ht="15" hidden="false" customHeight="false" outlineLevel="0" collapsed="false">
      <c r="A500" s="10" t="n">
        <v>106</v>
      </c>
      <c r="B500" s="15" t="n">
        <f aca="false">F499</f>
        <v>1000</v>
      </c>
      <c r="C500" s="15" t="n">
        <f aca="false">IF(A500=$D$390,MIN(B500,$B$390),0)</f>
        <v>0</v>
      </c>
      <c r="D500" s="15" t="n">
        <f aca="false">IF(A500=$D$390,$B$390-C500,0)</f>
        <v>0</v>
      </c>
      <c r="E500" s="15" t="n">
        <f aca="false">MIN($H$390,MAX(0,$F$390-(B500-C500)),$J$390)</f>
        <v>0</v>
      </c>
      <c r="F500" s="15" t="n">
        <f aca="false">B500-C500+E500</f>
        <v>1000</v>
      </c>
      <c r="G500" s="15" t="n">
        <f aca="false">$J$390-E500</f>
        <v>250</v>
      </c>
      <c r="H500" s="15" t="n">
        <f aca="false">R499*(1+'1. Your Debts'!$C$5/12)+IF($L$390=1,D500,0)</f>
        <v>0</v>
      </c>
      <c r="I500" s="15" t="n">
        <f aca="false">S499*(1+'1. Your Debts'!$C$6/12)+IF($L$390=2,D500,0)</f>
        <v>0</v>
      </c>
      <c r="J500" s="15" t="n">
        <f aca="false">T499*(1+'1. Your Debts'!$C$7/12)+IF($L$390=3,D500,0)</f>
        <v>0</v>
      </c>
      <c r="K500" s="15" t="n">
        <f aca="false">U499*(1+'1. Your Debts'!$C$8/12)+IF($L$390=4,D500,0)</f>
        <v>0</v>
      </c>
      <c r="L500" s="15" t="n">
        <f aca="false">V499*(1+'1. Your Debts'!$C$9/12)+IF($L$390=5,D500,0)</f>
        <v>0</v>
      </c>
      <c r="M500" s="15" t="n">
        <f aca="false">MAX(0,H500-IF('1. Your Debts'!$F$5&gt;0,MIN('1. Your Debts'!$F$5,H500),MIN(MAX(H500*'1. Your Debts'!$D$5,'1. Your Debts'!$E$5),H500)))</f>
        <v>0</v>
      </c>
      <c r="N500" s="15" t="n">
        <f aca="false">MAX(0,I500-IF('1. Your Debts'!$F$6&gt;0,MIN('1. Your Debts'!$F$6,I500),MIN(MAX(I500*'1. Your Debts'!$D$6,'1. Your Debts'!$E$6),I500)))</f>
        <v>0</v>
      </c>
      <c r="O500" s="15" t="n">
        <f aca="false">MAX(0,J500-IF('1. Your Debts'!$F$7&gt;0,MIN('1. Your Debts'!$F$7,J500),MIN(MAX(J500*'1. Your Debts'!$D$7,'1. Your Debts'!$E$7),J500)))</f>
        <v>0</v>
      </c>
      <c r="P500" s="15" t="n">
        <f aca="false">MAX(0,K500-IF('1. Your Debts'!$F$8&gt;0,MIN('1. Your Debts'!$F$8,K500),MIN(MAX(K500*'1. Your Debts'!$D$8,'1. Your Debts'!$E$8),K500)))</f>
        <v>0</v>
      </c>
      <c r="Q500" s="15" t="n">
        <f aca="false">MAX(0,L500-IF('1. Your Debts'!$F$9&gt;0,MIN('1. Your Debts'!$F$9,L500),MIN(MAX(L500*'1. Your Debts'!$D$9,'1. Your Debts'!$E$9),L500)))</f>
        <v>0</v>
      </c>
      <c r="R500" s="15" t="n">
        <f aca="false">M500-MIN(M500,MAX(0,G500-SUMPRODUCT(($M$392:$Q$392&lt;M$392)*M500:Q500)))</f>
        <v>0</v>
      </c>
      <c r="S500" s="15" t="n">
        <f aca="false">N500-MIN(N500,MAX(0,G500-SUMPRODUCT(($M$392:$Q$392&lt;N$392)*M500:Q500)))</f>
        <v>0</v>
      </c>
      <c r="T500" s="15" t="n">
        <f aca="false">O500-MIN(O500,MAX(0,G500-SUMPRODUCT(($M$392:$Q$392&lt;O$392)*M500:Q500)))</f>
        <v>0</v>
      </c>
      <c r="U500" s="15" t="n">
        <f aca="false">P500-MIN(P500,MAX(0,G500-SUMPRODUCT(($M$392:$Q$392&lt;P$392)*M500:Q500)))</f>
        <v>0</v>
      </c>
      <c r="V500" s="15" t="n">
        <f aca="false">Q500-MIN(Q500,MAX(0,G500-SUMPRODUCT(($M$392:$Q$392&lt;Q$392)*M500:Q500)))</f>
        <v>0</v>
      </c>
      <c r="W500" s="15" t="n">
        <f aca="false">(R499*'1. Your Debts'!$C$5+S499*'1. Your Debts'!$C$6+T499*'1. Your Debts'!$C$7+U499*'1. Your Debts'!$C$8+V499*'1. Your Debts'!$C$9)/12</f>
        <v>0</v>
      </c>
      <c r="X500" s="15" t="n">
        <f aca="false">Y499+W500+D500-Y500</f>
        <v>0</v>
      </c>
      <c r="Y500" s="15" t="n">
        <f aca="false">SUM(R500:V500)</f>
        <v>0</v>
      </c>
    </row>
    <row r="501" customFormat="false" ht="15" hidden="false" customHeight="false" outlineLevel="0" collapsed="false">
      <c r="A501" s="10" t="n">
        <v>107</v>
      </c>
      <c r="B501" s="15" t="n">
        <f aca="false">F500</f>
        <v>1000</v>
      </c>
      <c r="C501" s="15" t="n">
        <f aca="false">IF(A501=$D$390,MIN(B501,$B$390),0)</f>
        <v>0</v>
      </c>
      <c r="D501" s="15" t="n">
        <f aca="false">IF(A501=$D$390,$B$390-C501,0)</f>
        <v>0</v>
      </c>
      <c r="E501" s="15" t="n">
        <f aca="false">MIN($H$390,MAX(0,$F$390-(B501-C501)),$J$390)</f>
        <v>0</v>
      </c>
      <c r="F501" s="15" t="n">
        <f aca="false">B501-C501+E501</f>
        <v>1000</v>
      </c>
      <c r="G501" s="15" t="n">
        <f aca="false">$J$390-E501</f>
        <v>250</v>
      </c>
      <c r="H501" s="15" t="n">
        <f aca="false">R500*(1+'1. Your Debts'!$C$5/12)+IF($L$390=1,D501,0)</f>
        <v>0</v>
      </c>
      <c r="I501" s="15" t="n">
        <f aca="false">S500*(1+'1. Your Debts'!$C$6/12)+IF($L$390=2,D501,0)</f>
        <v>0</v>
      </c>
      <c r="J501" s="15" t="n">
        <f aca="false">T500*(1+'1. Your Debts'!$C$7/12)+IF($L$390=3,D501,0)</f>
        <v>0</v>
      </c>
      <c r="K501" s="15" t="n">
        <f aca="false">U500*(1+'1. Your Debts'!$C$8/12)+IF($L$390=4,D501,0)</f>
        <v>0</v>
      </c>
      <c r="L501" s="15" t="n">
        <f aca="false">V500*(1+'1. Your Debts'!$C$9/12)+IF($L$390=5,D501,0)</f>
        <v>0</v>
      </c>
      <c r="M501" s="15" t="n">
        <f aca="false">MAX(0,H501-IF('1. Your Debts'!$F$5&gt;0,MIN('1. Your Debts'!$F$5,H501),MIN(MAX(H501*'1. Your Debts'!$D$5,'1. Your Debts'!$E$5),H501)))</f>
        <v>0</v>
      </c>
      <c r="N501" s="15" t="n">
        <f aca="false">MAX(0,I501-IF('1. Your Debts'!$F$6&gt;0,MIN('1. Your Debts'!$F$6,I501),MIN(MAX(I501*'1. Your Debts'!$D$6,'1. Your Debts'!$E$6),I501)))</f>
        <v>0</v>
      </c>
      <c r="O501" s="15" t="n">
        <f aca="false">MAX(0,J501-IF('1. Your Debts'!$F$7&gt;0,MIN('1. Your Debts'!$F$7,J501),MIN(MAX(J501*'1. Your Debts'!$D$7,'1. Your Debts'!$E$7),J501)))</f>
        <v>0</v>
      </c>
      <c r="P501" s="15" t="n">
        <f aca="false">MAX(0,K501-IF('1. Your Debts'!$F$8&gt;0,MIN('1. Your Debts'!$F$8,K501),MIN(MAX(K501*'1. Your Debts'!$D$8,'1. Your Debts'!$E$8),K501)))</f>
        <v>0</v>
      </c>
      <c r="Q501" s="15" t="n">
        <f aca="false">MAX(0,L501-IF('1. Your Debts'!$F$9&gt;0,MIN('1. Your Debts'!$F$9,L501),MIN(MAX(L501*'1. Your Debts'!$D$9,'1. Your Debts'!$E$9),L501)))</f>
        <v>0</v>
      </c>
      <c r="R501" s="15" t="n">
        <f aca="false">M501-MIN(M501,MAX(0,G501-SUMPRODUCT(($M$392:$Q$392&lt;M$392)*M501:Q501)))</f>
        <v>0</v>
      </c>
      <c r="S501" s="15" t="n">
        <f aca="false">N501-MIN(N501,MAX(0,G501-SUMPRODUCT(($M$392:$Q$392&lt;N$392)*M501:Q501)))</f>
        <v>0</v>
      </c>
      <c r="T501" s="15" t="n">
        <f aca="false">O501-MIN(O501,MAX(0,G501-SUMPRODUCT(($M$392:$Q$392&lt;O$392)*M501:Q501)))</f>
        <v>0</v>
      </c>
      <c r="U501" s="15" t="n">
        <f aca="false">P501-MIN(P501,MAX(0,G501-SUMPRODUCT(($M$392:$Q$392&lt;P$392)*M501:Q501)))</f>
        <v>0</v>
      </c>
      <c r="V501" s="15" t="n">
        <f aca="false">Q501-MIN(Q501,MAX(0,G501-SUMPRODUCT(($M$392:$Q$392&lt;Q$392)*M501:Q501)))</f>
        <v>0</v>
      </c>
      <c r="W501" s="15" t="n">
        <f aca="false">(R500*'1. Your Debts'!$C$5+S500*'1. Your Debts'!$C$6+T500*'1. Your Debts'!$C$7+U500*'1. Your Debts'!$C$8+V500*'1. Your Debts'!$C$9)/12</f>
        <v>0</v>
      </c>
      <c r="X501" s="15" t="n">
        <f aca="false">Y500+W501+D501-Y501</f>
        <v>0</v>
      </c>
      <c r="Y501" s="15" t="n">
        <f aca="false">SUM(R501:V501)</f>
        <v>0</v>
      </c>
    </row>
    <row r="502" customFormat="false" ht="15" hidden="false" customHeight="false" outlineLevel="0" collapsed="false">
      <c r="A502" s="10" t="n">
        <v>108</v>
      </c>
      <c r="B502" s="15" t="n">
        <f aca="false">F501</f>
        <v>1000</v>
      </c>
      <c r="C502" s="15" t="n">
        <f aca="false">IF(A502=$D$390,MIN(B502,$B$390),0)</f>
        <v>0</v>
      </c>
      <c r="D502" s="15" t="n">
        <f aca="false">IF(A502=$D$390,$B$390-C502,0)</f>
        <v>0</v>
      </c>
      <c r="E502" s="15" t="n">
        <f aca="false">MIN($H$390,MAX(0,$F$390-(B502-C502)),$J$390)</f>
        <v>0</v>
      </c>
      <c r="F502" s="15" t="n">
        <f aca="false">B502-C502+E502</f>
        <v>1000</v>
      </c>
      <c r="G502" s="15" t="n">
        <f aca="false">$J$390-E502</f>
        <v>250</v>
      </c>
      <c r="H502" s="15" t="n">
        <f aca="false">R501*(1+'1. Your Debts'!$C$5/12)+IF($L$390=1,D502,0)</f>
        <v>0</v>
      </c>
      <c r="I502" s="15" t="n">
        <f aca="false">S501*(1+'1. Your Debts'!$C$6/12)+IF($L$390=2,D502,0)</f>
        <v>0</v>
      </c>
      <c r="J502" s="15" t="n">
        <f aca="false">T501*(1+'1. Your Debts'!$C$7/12)+IF($L$390=3,D502,0)</f>
        <v>0</v>
      </c>
      <c r="K502" s="15" t="n">
        <f aca="false">U501*(1+'1. Your Debts'!$C$8/12)+IF($L$390=4,D502,0)</f>
        <v>0</v>
      </c>
      <c r="L502" s="15" t="n">
        <f aca="false">V501*(1+'1. Your Debts'!$C$9/12)+IF($L$390=5,D502,0)</f>
        <v>0</v>
      </c>
      <c r="M502" s="15" t="n">
        <f aca="false">MAX(0,H502-IF('1. Your Debts'!$F$5&gt;0,MIN('1. Your Debts'!$F$5,H502),MIN(MAX(H502*'1. Your Debts'!$D$5,'1. Your Debts'!$E$5),H502)))</f>
        <v>0</v>
      </c>
      <c r="N502" s="15" t="n">
        <f aca="false">MAX(0,I502-IF('1. Your Debts'!$F$6&gt;0,MIN('1. Your Debts'!$F$6,I502),MIN(MAX(I502*'1. Your Debts'!$D$6,'1. Your Debts'!$E$6),I502)))</f>
        <v>0</v>
      </c>
      <c r="O502" s="15" t="n">
        <f aca="false">MAX(0,J502-IF('1. Your Debts'!$F$7&gt;0,MIN('1. Your Debts'!$F$7,J502),MIN(MAX(J502*'1. Your Debts'!$D$7,'1. Your Debts'!$E$7),J502)))</f>
        <v>0</v>
      </c>
      <c r="P502" s="15" t="n">
        <f aca="false">MAX(0,K502-IF('1. Your Debts'!$F$8&gt;0,MIN('1. Your Debts'!$F$8,K502),MIN(MAX(K502*'1. Your Debts'!$D$8,'1. Your Debts'!$E$8),K502)))</f>
        <v>0</v>
      </c>
      <c r="Q502" s="15" t="n">
        <f aca="false">MAX(0,L502-IF('1. Your Debts'!$F$9&gt;0,MIN('1. Your Debts'!$F$9,L502),MIN(MAX(L502*'1. Your Debts'!$D$9,'1. Your Debts'!$E$9),L502)))</f>
        <v>0</v>
      </c>
      <c r="R502" s="15" t="n">
        <f aca="false">M502-MIN(M502,MAX(0,G502-SUMPRODUCT(($M$392:$Q$392&lt;M$392)*M502:Q502)))</f>
        <v>0</v>
      </c>
      <c r="S502" s="15" t="n">
        <f aca="false">N502-MIN(N502,MAX(0,G502-SUMPRODUCT(($M$392:$Q$392&lt;N$392)*M502:Q502)))</f>
        <v>0</v>
      </c>
      <c r="T502" s="15" t="n">
        <f aca="false">O502-MIN(O502,MAX(0,G502-SUMPRODUCT(($M$392:$Q$392&lt;O$392)*M502:Q502)))</f>
        <v>0</v>
      </c>
      <c r="U502" s="15" t="n">
        <f aca="false">P502-MIN(P502,MAX(0,G502-SUMPRODUCT(($M$392:$Q$392&lt;P$392)*M502:Q502)))</f>
        <v>0</v>
      </c>
      <c r="V502" s="15" t="n">
        <f aca="false">Q502-MIN(Q502,MAX(0,G502-SUMPRODUCT(($M$392:$Q$392&lt;Q$392)*M502:Q502)))</f>
        <v>0</v>
      </c>
      <c r="W502" s="15" t="n">
        <f aca="false">(R501*'1. Your Debts'!$C$5+S501*'1. Your Debts'!$C$6+T501*'1. Your Debts'!$C$7+U501*'1. Your Debts'!$C$8+V501*'1. Your Debts'!$C$9)/12</f>
        <v>0</v>
      </c>
      <c r="X502" s="15" t="n">
        <f aca="false">Y501+W502+D502-Y502</f>
        <v>0</v>
      </c>
      <c r="Y502" s="15" t="n">
        <f aca="false">SUM(R502:V502)</f>
        <v>0</v>
      </c>
    </row>
    <row r="503" customFormat="false" ht="15" hidden="false" customHeight="false" outlineLevel="0" collapsed="false">
      <c r="A503" s="10" t="n">
        <v>109</v>
      </c>
      <c r="B503" s="15" t="n">
        <f aca="false">F502</f>
        <v>1000</v>
      </c>
      <c r="C503" s="15" t="n">
        <f aca="false">IF(A503=$D$390,MIN(B503,$B$390),0)</f>
        <v>0</v>
      </c>
      <c r="D503" s="15" t="n">
        <f aca="false">IF(A503=$D$390,$B$390-C503,0)</f>
        <v>0</v>
      </c>
      <c r="E503" s="15" t="n">
        <f aca="false">MIN($H$390,MAX(0,$F$390-(B503-C503)),$J$390)</f>
        <v>0</v>
      </c>
      <c r="F503" s="15" t="n">
        <f aca="false">B503-C503+E503</f>
        <v>1000</v>
      </c>
      <c r="G503" s="15" t="n">
        <f aca="false">$J$390-E503</f>
        <v>250</v>
      </c>
      <c r="H503" s="15" t="n">
        <f aca="false">R502*(1+'1. Your Debts'!$C$5/12)+IF($L$390=1,D503,0)</f>
        <v>0</v>
      </c>
      <c r="I503" s="15" t="n">
        <f aca="false">S502*(1+'1. Your Debts'!$C$6/12)+IF($L$390=2,D503,0)</f>
        <v>0</v>
      </c>
      <c r="J503" s="15" t="n">
        <f aca="false">T502*(1+'1. Your Debts'!$C$7/12)+IF($L$390=3,D503,0)</f>
        <v>0</v>
      </c>
      <c r="K503" s="15" t="n">
        <f aca="false">U502*(1+'1. Your Debts'!$C$8/12)+IF($L$390=4,D503,0)</f>
        <v>0</v>
      </c>
      <c r="L503" s="15" t="n">
        <f aca="false">V502*(1+'1. Your Debts'!$C$9/12)+IF($L$390=5,D503,0)</f>
        <v>0</v>
      </c>
      <c r="M503" s="15" t="n">
        <f aca="false">MAX(0,H503-IF('1. Your Debts'!$F$5&gt;0,MIN('1. Your Debts'!$F$5,H503),MIN(MAX(H503*'1. Your Debts'!$D$5,'1. Your Debts'!$E$5),H503)))</f>
        <v>0</v>
      </c>
      <c r="N503" s="15" t="n">
        <f aca="false">MAX(0,I503-IF('1. Your Debts'!$F$6&gt;0,MIN('1. Your Debts'!$F$6,I503),MIN(MAX(I503*'1. Your Debts'!$D$6,'1. Your Debts'!$E$6),I503)))</f>
        <v>0</v>
      </c>
      <c r="O503" s="15" t="n">
        <f aca="false">MAX(0,J503-IF('1. Your Debts'!$F$7&gt;0,MIN('1. Your Debts'!$F$7,J503),MIN(MAX(J503*'1. Your Debts'!$D$7,'1. Your Debts'!$E$7),J503)))</f>
        <v>0</v>
      </c>
      <c r="P503" s="15" t="n">
        <f aca="false">MAX(0,K503-IF('1. Your Debts'!$F$8&gt;0,MIN('1. Your Debts'!$F$8,K503),MIN(MAX(K503*'1. Your Debts'!$D$8,'1. Your Debts'!$E$8),K503)))</f>
        <v>0</v>
      </c>
      <c r="Q503" s="15" t="n">
        <f aca="false">MAX(0,L503-IF('1. Your Debts'!$F$9&gt;0,MIN('1. Your Debts'!$F$9,L503),MIN(MAX(L503*'1. Your Debts'!$D$9,'1. Your Debts'!$E$9),L503)))</f>
        <v>0</v>
      </c>
      <c r="R503" s="15" t="n">
        <f aca="false">M503-MIN(M503,MAX(0,G503-SUMPRODUCT(($M$392:$Q$392&lt;M$392)*M503:Q503)))</f>
        <v>0</v>
      </c>
      <c r="S503" s="15" t="n">
        <f aca="false">N503-MIN(N503,MAX(0,G503-SUMPRODUCT(($M$392:$Q$392&lt;N$392)*M503:Q503)))</f>
        <v>0</v>
      </c>
      <c r="T503" s="15" t="n">
        <f aca="false">O503-MIN(O503,MAX(0,G503-SUMPRODUCT(($M$392:$Q$392&lt;O$392)*M503:Q503)))</f>
        <v>0</v>
      </c>
      <c r="U503" s="15" t="n">
        <f aca="false">P503-MIN(P503,MAX(0,G503-SUMPRODUCT(($M$392:$Q$392&lt;P$392)*M503:Q503)))</f>
        <v>0</v>
      </c>
      <c r="V503" s="15" t="n">
        <f aca="false">Q503-MIN(Q503,MAX(0,G503-SUMPRODUCT(($M$392:$Q$392&lt;Q$392)*M503:Q503)))</f>
        <v>0</v>
      </c>
      <c r="W503" s="15" t="n">
        <f aca="false">(R502*'1. Your Debts'!$C$5+S502*'1. Your Debts'!$C$6+T502*'1. Your Debts'!$C$7+U502*'1. Your Debts'!$C$8+V502*'1. Your Debts'!$C$9)/12</f>
        <v>0</v>
      </c>
      <c r="X503" s="15" t="n">
        <f aca="false">Y502+W503+D503-Y503</f>
        <v>0</v>
      </c>
      <c r="Y503" s="15" t="n">
        <f aca="false">SUM(R503:V503)</f>
        <v>0</v>
      </c>
    </row>
    <row r="504" customFormat="false" ht="15" hidden="false" customHeight="false" outlineLevel="0" collapsed="false">
      <c r="A504" s="10" t="n">
        <v>110</v>
      </c>
      <c r="B504" s="15" t="n">
        <f aca="false">F503</f>
        <v>1000</v>
      </c>
      <c r="C504" s="15" t="n">
        <f aca="false">IF(A504=$D$390,MIN(B504,$B$390),0)</f>
        <v>0</v>
      </c>
      <c r="D504" s="15" t="n">
        <f aca="false">IF(A504=$D$390,$B$390-C504,0)</f>
        <v>0</v>
      </c>
      <c r="E504" s="15" t="n">
        <f aca="false">MIN($H$390,MAX(0,$F$390-(B504-C504)),$J$390)</f>
        <v>0</v>
      </c>
      <c r="F504" s="15" t="n">
        <f aca="false">B504-C504+E504</f>
        <v>1000</v>
      </c>
      <c r="G504" s="15" t="n">
        <f aca="false">$J$390-E504</f>
        <v>250</v>
      </c>
      <c r="H504" s="15" t="n">
        <f aca="false">R503*(1+'1. Your Debts'!$C$5/12)+IF($L$390=1,D504,0)</f>
        <v>0</v>
      </c>
      <c r="I504" s="15" t="n">
        <f aca="false">S503*(1+'1. Your Debts'!$C$6/12)+IF($L$390=2,D504,0)</f>
        <v>0</v>
      </c>
      <c r="J504" s="15" t="n">
        <f aca="false">T503*(1+'1. Your Debts'!$C$7/12)+IF($L$390=3,D504,0)</f>
        <v>0</v>
      </c>
      <c r="K504" s="15" t="n">
        <f aca="false">U503*(1+'1. Your Debts'!$C$8/12)+IF($L$390=4,D504,0)</f>
        <v>0</v>
      </c>
      <c r="L504" s="15" t="n">
        <f aca="false">V503*(1+'1. Your Debts'!$C$9/12)+IF($L$390=5,D504,0)</f>
        <v>0</v>
      </c>
      <c r="M504" s="15" t="n">
        <f aca="false">MAX(0,H504-IF('1. Your Debts'!$F$5&gt;0,MIN('1. Your Debts'!$F$5,H504),MIN(MAX(H504*'1. Your Debts'!$D$5,'1. Your Debts'!$E$5),H504)))</f>
        <v>0</v>
      </c>
      <c r="N504" s="15" t="n">
        <f aca="false">MAX(0,I504-IF('1. Your Debts'!$F$6&gt;0,MIN('1. Your Debts'!$F$6,I504),MIN(MAX(I504*'1. Your Debts'!$D$6,'1. Your Debts'!$E$6),I504)))</f>
        <v>0</v>
      </c>
      <c r="O504" s="15" t="n">
        <f aca="false">MAX(0,J504-IF('1. Your Debts'!$F$7&gt;0,MIN('1. Your Debts'!$F$7,J504),MIN(MAX(J504*'1. Your Debts'!$D$7,'1. Your Debts'!$E$7),J504)))</f>
        <v>0</v>
      </c>
      <c r="P504" s="15" t="n">
        <f aca="false">MAX(0,K504-IF('1. Your Debts'!$F$8&gt;0,MIN('1. Your Debts'!$F$8,K504),MIN(MAX(K504*'1. Your Debts'!$D$8,'1. Your Debts'!$E$8),K504)))</f>
        <v>0</v>
      </c>
      <c r="Q504" s="15" t="n">
        <f aca="false">MAX(0,L504-IF('1. Your Debts'!$F$9&gt;0,MIN('1. Your Debts'!$F$9,L504),MIN(MAX(L504*'1. Your Debts'!$D$9,'1. Your Debts'!$E$9),L504)))</f>
        <v>0</v>
      </c>
      <c r="R504" s="15" t="n">
        <f aca="false">M504-MIN(M504,MAX(0,G504-SUMPRODUCT(($M$392:$Q$392&lt;M$392)*M504:Q504)))</f>
        <v>0</v>
      </c>
      <c r="S504" s="15" t="n">
        <f aca="false">N504-MIN(N504,MAX(0,G504-SUMPRODUCT(($M$392:$Q$392&lt;N$392)*M504:Q504)))</f>
        <v>0</v>
      </c>
      <c r="T504" s="15" t="n">
        <f aca="false">O504-MIN(O504,MAX(0,G504-SUMPRODUCT(($M$392:$Q$392&lt;O$392)*M504:Q504)))</f>
        <v>0</v>
      </c>
      <c r="U504" s="15" t="n">
        <f aca="false">P504-MIN(P504,MAX(0,G504-SUMPRODUCT(($M$392:$Q$392&lt;P$392)*M504:Q504)))</f>
        <v>0</v>
      </c>
      <c r="V504" s="15" t="n">
        <f aca="false">Q504-MIN(Q504,MAX(0,G504-SUMPRODUCT(($M$392:$Q$392&lt;Q$392)*M504:Q504)))</f>
        <v>0</v>
      </c>
      <c r="W504" s="15" t="n">
        <f aca="false">(R503*'1. Your Debts'!$C$5+S503*'1. Your Debts'!$C$6+T503*'1. Your Debts'!$C$7+U503*'1. Your Debts'!$C$8+V503*'1. Your Debts'!$C$9)/12</f>
        <v>0</v>
      </c>
      <c r="X504" s="15" t="n">
        <f aca="false">Y503+W504+D504-Y504</f>
        <v>0</v>
      </c>
      <c r="Y504" s="15" t="n">
        <f aca="false">SUM(R504:V504)</f>
        <v>0</v>
      </c>
    </row>
    <row r="505" customFormat="false" ht="15" hidden="false" customHeight="false" outlineLevel="0" collapsed="false">
      <c r="A505" s="10" t="n">
        <v>111</v>
      </c>
      <c r="B505" s="15" t="n">
        <f aca="false">F504</f>
        <v>1000</v>
      </c>
      <c r="C505" s="15" t="n">
        <f aca="false">IF(A505=$D$390,MIN(B505,$B$390),0)</f>
        <v>0</v>
      </c>
      <c r="D505" s="15" t="n">
        <f aca="false">IF(A505=$D$390,$B$390-C505,0)</f>
        <v>0</v>
      </c>
      <c r="E505" s="15" t="n">
        <f aca="false">MIN($H$390,MAX(0,$F$390-(B505-C505)),$J$390)</f>
        <v>0</v>
      </c>
      <c r="F505" s="15" t="n">
        <f aca="false">B505-C505+E505</f>
        <v>1000</v>
      </c>
      <c r="G505" s="15" t="n">
        <f aca="false">$J$390-E505</f>
        <v>250</v>
      </c>
      <c r="H505" s="15" t="n">
        <f aca="false">R504*(1+'1. Your Debts'!$C$5/12)+IF($L$390=1,D505,0)</f>
        <v>0</v>
      </c>
      <c r="I505" s="15" t="n">
        <f aca="false">S504*(1+'1. Your Debts'!$C$6/12)+IF($L$390=2,D505,0)</f>
        <v>0</v>
      </c>
      <c r="J505" s="15" t="n">
        <f aca="false">T504*(1+'1. Your Debts'!$C$7/12)+IF($L$390=3,D505,0)</f>
        <v>0</v>
      </c>
      <c r="K505" s="15" t="n">
        <f aca="false">U504*(1+'1. Your Debts'!$C$8/12)+IF($L$390=4,D505,0)</f>
        <v>0</v>
      </c>
      <c r="L505" s="15" t="n">
        <f aca="false">V504*(1+'1. Your Debts'!$C$9/12)+IF($L$390=5,D505,0)</f>
        <v>0</v>
      </c>
      <c r="M505" s="15" t="n">
        <f aca="false">MAX(0,H505-IF('1. Your Debts'!$F$5&gt;0,MIN('1. Your Debts'!$F$5,H505),MIN(MAX(H505*'1. Your Debts'!$D$5,'1. Your Debts'!$E$5),H505)))</f>
        <v>0</v>
      </c>
      <c r="N505" s="15" t="n">
        <f aca="false">MAX(0,I505-IF('1. Your Debts'!$F$6&gt;0,MIN('1. Your Debts'!$F$6,I505),MIN(MAX(I505*'1. Your Debts'!$D$6,'1. Your Debts'!$E$6),I505)))</f>
        <v>0</v>
      </c>
      <c r="O505" s="15" t="n">
        <f aca="false">MAX(0,J505-IF('1. Your Debts'!$F$7&gt;0,MIN('1. Your Debts'!$F$7,J505),MIN(MAX(J505*'1. Your Debts'!$D$7,'1. Your Debts'!$E$7),J505)))</f>
        <v>0</v>
      </c>
      <c r="P505" s="15" t="n">
        <f aca="false">MAX(0,K505-IF('1. Your Debts'!$F$8&gt;0,MIN('1. Your Debts'!$F$8,K505),MIN(MAX(K505*'1. Your Debts'!$D$8,'1. Your Debts'!$E$8),K505)))</f>
        <v>0</v>
      </c>
      <c r="Q505" s="15" t="n">
        <f aca="false">MAX(0,L505-IF('1. Your Debts'!$F$9&gt;0,MIN('1. Your Debts'!$F$9,L505),MIN(MAX(L505*'1. Your Debts'!$D$9,'1. Your Debts'!$E$9),L505)))</f>
        <v>0</v>
      </c>
      <c r="R505" s="15" t="n">
        <f aca="false">M505-MIN(M505,MAX(0,G505-SUMPRODUCT(($M$392:$Q$392&lt;M$392)*M505:Q505)))</f>
        <v>0</v>
      </c>
      <c r="S505" s="15" t="n">
        <f aca="false">N505-MIN(N505,MAX(0,G505-SUMPRODUCT(($M$392:$Q$392&lt;N$392)*M505:Q505)))</f>
        <v>0</v>
      </c>
      <c r="T505" s="15" t="n">
        <f aca="false">O505-MIN(O505,MAX(0,G505-SUMPRODUCT(($M$392:$Q$392&lt;O$392)*M505:Q505)))</f>
        <v>0</v>
      </c>
      <c r="U505" s="15" t="n">
        <f aca="false">P505-MIN(P505,MAX(0,G505-SUMPRODUCT(($M$392:$Q$392&lt;P$392)*M505:Q505)))</f>
        <v>0</v>
      </c>
      <c r="V505" s="15" t="n">
        <f aca="false">Q505-MIN(Q505,MAX(0,G505-SUMPRODUCT(($M$392:$Q$392&lt;Q$392)*M505:Q505)))</f>
        <v>0</v>
      </c>
      <c r="W505" s="15" t="n">
        <f aca="false">(R504*'1. Your Debts'!$C$5+S504*'1. Your Debts'!$C$6+T504*'1. Your Debts'!$C$7+U504*'1. Your Debts'!$C$8+V504*'1. Your Debts'!$C$9)/12</f>
        <v>0</v>
      </c>
      <c r="X505" s="15" t="n">
        <f aca="false">Y504+W505+D505-Y505</f>
        <v>0</v>
      </c>
      <c r="Y505" s="15" t="n">
        <f aca="false">SUM(R505:V505)</f>
        <v>0</v>
      </c>
    </row>
    <row r="506" customFormat="false" ht="15" hidden="false" customHeight="false" outlineLevel="0" collapsed="false">
      <c r="A506" s="10" t="n">
        <v>112</v>
      </c>
      <c r="B506" s="15" t="n">
        <f aca="false">F505</f>
        <v>1000</v>
      </c>
      <c r="C506" s="15" t="n">
        <f aca="false">IF(A506=$D$390,MIN(B506,$B$390),0)</f>
        <v>0</v>
      </c>
      <c r="D506" s="15" t="n">
        <f aca="false">IF(A506=$D$390,$B$390-C506,0)</f>
        <v>0</v>
      </c>
      <c r="E506" s="15" t="n">
        <f aca="false">MIN($H$390,MAX(0,$F$390-(B506-C506)),$J$390)</f>
        <v>0</v>
      </c>
      <c r="F506" s="15" t="n">
        <f aca="false">B506-C506+E506</f>
        <v>1000</v>
      </c>
      <c r="G506" s="15" t="n">
        <f aca="false">$J$390-E506</f>
        <v>250</v>
      </c>
      <c r="H506" s="15" t="n">
        <f aca="false">R505*(1+'1. Your Debts'!$C$5/12)+IF($L$390=1,D506,0)</f>
        <v>0</v>
      </c>
      <c r="I506" s="15" t="n">
        <f aca="false">S505*(1+'1. Your Debts'!$C$6/12)+IF($L$390=2,D506,0)</f>
        <v>0</v>
      </c>
      <c r="J506" s="15" t="n">
        <f aca="false">T505*(1+'1. Your Debts'!$C$7/12)+IF($L$390=3,D506,0)</f>
        <v>0</v>
      </c>
      <c r="K506" s="15" t="n">
        <f aca="false">U505*(1+'1. Your Debts'!$C$8/12)+IF($L$390=4,D506,0)</f>
        <v>0</v>
      </c>
      <c r="L506" s="15" t="n">
        <f aca="false">V505*(1+'1. Your Debts'!$C$9/12)+IF($L$390=5,D506,0)</f>
        <v>0</v>
      </c>
      <c r="M506" s="15" t="n">
        <f aca="false">MAX(0,H506-IF('1. Your Debts'!$F$5&gt;0,MIN('1. Your Debts'!$F$5,H506),MIN(MAX(H506*'1. Your Debts'!$D$5,'1. Your Debts'!$E$5),H506)))</f>
        <v>0</v>
      </c>
      <c r="N506" s="15" t="n">
        <f aca="false">MAX(0,I506-IF('1. Your Debts'!$F$6&gt;0,MIN('1. Your Debts'!$F$6,I506),MIN(MAX(I506*'1. Your Debts'!$D$6,'1. Your Debts'!$E$6),I506)))</f>
        <v>0</v>
      </c>
      <c r="O506" s="15" t="n">
        <f aca="false">MAX(0,J506-IF('1. Your Debts'!$F$7&gt;0,MIN('1. Your Debts'!$F$7,J506),MIN(MAX(J506*'1. Your Debts'!$D$7,'1. Your Debts'!$E$7),J506)))</f>
        <v>0</v>
      </c>
      <c r="P506" s="15" t="n">
        <f aca="false">MAX(0,K506-IF('1. Your Debts'!$F$8&gt;0,MIN('1. Your Debts'!$F$8,K506),MIN(MAX(K506*'1. Your Debts'!$D$8,'1. Your Debts'!$E$8),K506)))</f>
        <v>0</v>
      </c>
      <c r="Q506" s="15" t="n">
        <f aca="false">MAX(0,L506-IF('1. Your Debts'!$F$9&gt;0,MIN('1. Your Debts'!$F$9,L506),MIN(MAX(L506*'1. Your Debts'!$D$9,'1. Your Debts'!$E$9),L506)))</f>
        <v>0</v>
      </c>
      <c r="R506" s="15" t="n">
        <f aca="false">M506-MIN(M506,MAX(0,G506-SUMPRODUCT(($M$392:$Q$392&lt;M$392)*M506:Q506)))</f>
        <v>0</v>
      </c>
      <c r="S506" s="15" t="n">
        <f aca="false">N506-MIN(N506,MAX(0,G506-SUMPRODUCT(($M$392:$Q$392&lt;N$392)*M506:Q506)))</f>
        <v>0</v>
      </c>
      <c r="T506" s="15" t="n">
        <f aca="false">O506-MIN(O506,MAX(0,G506-SUMPRODUCT(($M$392:$Q$392&lt;O$392)*M506:Q506)))</f>
        <v>0</v>
      </c>
      <c r="U506" s="15" t="n">
        <f aca="false">P506-MIN(P506,MAX(0,G506-SUMPRODUCT(($M$392:$Q$392&lt;P$392)*M506:Q506)))</f>
        <v>0</v>
      </c>
      <c r="V506" s="15" t="n">
        <f aca="false">Q506-MIN(Q506,MAX(0,G506-SUMPRODUCT(($M$392:$Q$392&lt;Q$392)*M506:Q506)))</f>
        <v>0</v>
      </c>
      <c r="W506" s="15" t="n">
        <f aca="false">(R505*'1. Your Debts'!$C$5+S505*'1. Your Debts'!$C$6+T505*'1. Your Debts'!$C$7+U505*'1. Your Debts'!$C$8+V505*'1. Your Debts'!$C$9)/12</f>
        <v>0</v>
      </c>
      <c r="X506" s="15" t="n">
        <f aca="false">Y505+W506+D506-Y506</f>
        <v>0</v>
      </c>
      <c r="Y506" s="15" t="n">
        <f aca="false">SUM(R506:V506)</f>
        <v>0</v>
      </c>
    </row>
    <row r="507" customFormat="false" ht="15" hidden="false" customHeight="false" outlineLevel="0" collapsed="false">
      <c r="A507" s="10" t="n">
        <v>113</v>
      </c>
      <c r="B507" s="15" t="n">
        <f aca="false">F506</f>
        <v>1000</v>
      </c>
      <c r="C507" s="15" t="n">
        <f aca="false">IF(A507=$D$390,MIN(B507,$B$390),0)</f>
        <v>0</v>
      </c>
      <c r="D507" s="15" t="n">
        <f aca="false">IF(A507=$D$390,$B$390-C507,0)</f>
        <v>0</v>
      </c>
      <c r="E507" s="15" t="n">
        <f aca="false">MIN($H$390,MAX(0,$F$390-(B507-C507)),$J$390)</f>
        <v>0</v>
      </c>
      <c r="F507" s="15" t="n">
        <f aca="false">B507-C507+E507</f>
        <v>1000</v>
      </c>
      <c r="G507" s="15" t="n">
        <f aca="false">$J$390-E507</f>
        <v>250</v>
      </c>
      <c r="H507" s="15" t="n">
        <f aca="false">R506*(1+'1. Your Debts'!$C$5/12)+IF($L$390=1,D507,0)</f>
        <v>0</v>
      </c>
      <c r="I507" s="15" t="n">
        <f aca="false">S506*(1+'1. Your Debts'!$C$6/12)+IF($L$390=2,D507,0)</f>
        <v>0</v>
      </c>
      <c r="J507" s="15" t="n">
        <f aca="false">T506*(1+'1. Your Debts'!$C$7/12)+IF($L$390=3,D507,0)</f>
        <v>0</v>
      </c>
      <c r="K507" s="15" t="n">
        <f aca="false">U506*(1+'1. Your Debts'!$C$8/12)+IF($L$390=4,D507,0)</f>
        <v>0</v>
      </c>
      <c r="L507" s="15" t="n">
        <f aca="false">V506*(1+'1. Your Debts'!$C$9/12)+IF($L$390=5,D507,0)</f>
        <v>0</v>
      </c>
      <c r="M507" s="15" t="n">
        <f aca="false">MAX(0,H507-IF('1. Your Debts'!$F$5&gt;0,MIN('1. Your Debts'!$F$5,H507),MIN(MAX(H507*'1. Your Debts'!$D$5,'1. Your Debts'!$E$5),H507)))</f>
        <v>0</v>
      </c>
      <c r="N507" s="15" t="n">
        <f aca="false">MAX(0,I507-IF('1. Your Debts'!$F$6&gt;0,MIN('1. Your Debts'!$F$6,I507),MIN(MAX(I507*'1. Your Debts'!$D$6,'1. Your Debts'!$E$6),I507)))</f>
        <v>0</v>
      </c>
      <c r="O507" s="15" t="n">
        <f aca="false">MAX(0,J507-IF('1. Your Debts'!$F$7&gt;0,MIN('1. Your Debts'!$F$7,J507),MIN(MAX(J507*'1. Your Debts'!$D$7,'1. Your Debts'!$E$7),J507)))</f>
        <v>0</v>
      </c>
      <c r="P507" s="15" t="n">
        <f aca="false">MAX(0,K507-IF('1. Your Debts'!$F$8&gt;0,MIN('1. Your Debts'!$F$8,K507),MIN(MAX(K507*'1. Your Debts'!$D$8,'1. Your Debts'!$E$8),K507)))</f>
        <v>0</v>
      </c>
      <c r="Q507" s="15" t="n">
        <f aca="false">MAX(0,L507-IF('1. Your Debts'!$F$9&gt;0,MIN('1. Your Debts'!$F$9,L507),MIN(MAX(L507*'1. Your Debts'!$D$9,'1. Your Debts'!$E$9),L507)))</f>
        <v>0</v>
      </c>
      <c r="R507" s="15" t="n">
        <f aca="false">M507-MIN(M507,MAX(0,G507-SUMPRODUCT(($M$392:$Q$392&lt;M$392)*M507:Q507)))</f>
        <v>0</v>
      </c>
      <c r="S507" s="15" t="n">
        <f aca="false">N507-MIN(N507,MAX(0,G507-SUMPRODUCT(($M$392:$Q$392&lt;N$392)*M507:Q507)))</f>
        <v>0</v>
      </c>
      <c r="T507" s="15" t="n">
        <f aca="false">O507-MIN(O507,MAX(0,G507-SUMPRODUCT(($M$392:$Q$392&lt;O$392)*M507:Q507)))</f>
        <v>0</v>
      </c>
      <c r="U507" s="15" t="n">
        <f aca="false">P507-MIN(P507,MAX(0,G507-SUMPRODUCT(($M$392:$Q$392&lt;P$392)*M507:Q507)))</f>
        <v>0</v>
      </c>
      <c r="V507" s="15" t="n">
        <f aca="false">Q507-MIN(Q507,MAX(0,G507-SUMPRODUCT(($M$392:$Q$392&lt;Q$392)*M507:Q507)))</f>
        <v>0</v>
      </c>
      <c r="W507" s="15" t="n">
        <f aca="false">(R506*'1. Your Debts'!$C$5+S506*'1. Your Debts'!$C$6+T506*'1. Your Debts'!$C$7+U506*'1. Your Debts'!$C$8+V506*'1. Your Debts'!$C$9)/12</f>
        <v>0</v>
      </c>
      <c r="X507" s="15" t="n">
        <f aca="false">Y506+W507+D507-Y507</f>
        <v>0</v>
      </c>
      <c r="Y507" s="15" t="n">
        <f aca="false">SUM(R507:V507)</f>
        <v>0</v>
      </c>
    </row>
    <row r="508" customFormat="false" ht="15" hidden="false" customHeight="false" outlineLevel="0" collapsed="false">
      <c r="A508" s="10" t="n">
        <v>114</v>
      </c>
      <c r="B508" s="15" t="n">
        <f aca="false">F507</f>
        <v>1000</v>
      </c>
      <c r="C508" s="15" t="n">
        <f aca="false">IF(A508=$D$390,MIN(B508,$B$390),0)</f>
        <v>0</v>
      </c>
      <c r="D508" s="15" t="n">
        <f aca="false">IF(A508=$D$390,$B$390-C508,0)</f>
        <v>0</v>
      </c>
      <c r="E508" s="15" t="n">
        <f aca="false">MIN($H$390,MAX(0,$F$390-(B508-C508)),$J$390)</f>
        <v>0</v>
      </c>
      <c r="F508" s="15" t="n">
        <f aca="false">B508-C508+E508</f>
        <v>1000</v>
      </c>
      <c r="G508" s="15" t="n">
        <f aca="false">$J$390-E508</f>
        <v>250</v>
      </c>
      <c r="H508" s="15" t="n">
        <f aca="false">R507*(1+'1. Your Debts'!$C$5/12)+IF($L$390=1,D508,0)</f>
        <v>0</v>
      </c>
      <c r="I508" s="15" t="n">
        <f aca="false">S507*(1+'1. Your Debts'!$C$6/12)+IF($L$390=2,D508,0)</f>
        <v>0</v>
      </c>
      <c r="J508" s="15" t="n">
        <f aca="false">T507*(1+'1. Your Debts'!$C$7/12)+IF($L$390=3,D508,0)</f>
        <v>0</v>
      </c>
      <c r="K508" s="15" t="n">
        <f aca="false">U507*(1+'1. Your Debts'!$C$8/12)+IF($L$390=4,D508,0)</f>
        <v>0</v>
      </c>
      <c r="L508" s="15" t="n">
        <f aca="false">V507*(1+'1. Your Debts'!$C$9/12)+IF($L$390=5,D508,0)</f>
        <v>0</v>
      </c>
      <c r="M508" s="15" t="n">
        <f aca="false">MAX(0,H508-IF('1. Your Debts'!$F$5&gt;0,MIN('1. Your Debts'!$F$5,H508),MIN(MAX(H508*'1. Your Debts'!$D$5,'1. Your Debts'!$E$5),H508)))</f>
        <v>0</v>
      </c>
      <c r="N508" s="15" t="n">
        <f aca="false">MAX(0,I508-IF('1. Your Debts'!$F$6&gt;0,MIN('1. Your Debts'!$F$6,I508),MIN(MAX(I508*'1. Your Debts'!$D$6,'1. Your Debts'!$E$6),I508)))</f>
        <v>0</v>
      </c>
      <c r="O508" s="15" t="n">
        <f aca="false">MAX(0,J508-IF('1. Your Debts'!$F$7&gt;0,MIN('1. Your Debts'!$F$7,J508),MIN(MAX(J508*'1. Your Debts'!$D$7,'1. Your Debts'!$E$7),J508)))</f>
        <v>0</v>
      </c>
      <c r="P508" s="15" t="n">
        <f aca="false">MAX(0,K508-IF('1. Your Debts'!$F$8&gt;0,MIN('1. Your Debts'!$F$8,K508),MIN(MAX(K508*'1. Your Debts'!$D$8,'1. Your Debts'!$E$8),K508)))</f>
        <v>0</v>
      </c>
      <c r="Q508" s="15" t="n">
        <f aca="false">MAX(0,L508-IF('1. Your Debts'!$F$9&gt;0,MIN('1. Your Debts'!$F$9,L508),MIN(MAX(L508*'1. Your Debts'!$D$9,'1. Your Debts'!$E$9),L508)))</f>
        <v>0</v>
      </c>
      <c r="R508" s="15" t="n">
        <f aca="false">M508-MIN(M508,MAX(0,G508-SUMPRODUCT(($M$392:$Q$392&lt;M$392)*M508:Q508)))</f>
        <v>0</v>
      </c>
      <c r="S508" s="15" t="n">
        <f aca="false">N508-MIN(N508,MAX(0,G508-SUMPRODUCT(($M$392:$Q$392&lt;N$392)*M508:Q508)))</f>
        <v>0</v>
      </c>
      <c r="T508" s="15" t="n">
        <f aca="false">O508-MIN(O508,MAX(0,G508-SUMPRODUCT(($M$392:$Q$392&lt;O$392)*M508:Q508)))</f>
        <v>0</v>
      </c>
      <c r="U508" s="15" t="n">
        <f aca="false">P508-MIN(P508,MAX(0,G508-SUMPRODUCT(($M$392:$Q$392&lt;P$392)*M508:Q508)))</f>
        <v>0</v>
      </c>
      <c r="V508" s="15" t="n">
        <f aca="false">Q508-MIN(Q508,MAX(0,G508-SUMPRODUCT(($M$392:$Q$392&lt;Q$392)*M508:Q508)))</f>
        <v>0</v>
      </c>
      <c r="W508" s="15" t="n">
        <f aca="false">(R507*'1. Your Debts'!$C$5+S507*'1. Your Debts'!$C$6+T507*'1. Your Debts'!$C$7+U507*'1. Your Debts'!$C$8+V507*'1. Your Debts'!$C$9)/12</f>
        <v>0</v>
      </c>
      <c r="X508" s="15" t="n">
        <f aca="false">Y507+W508+D508-Y508</f>
        <v>0</v>
      </c>
      <c r="Y508" s="15" t="n">
        <f aca="false">SUM(R508:V508)</f>
        <v>0</v>
      </c>
    </row>
    <row r="509" customFormat="false" ht="15" hidden="false" customHeight="false" outlineLevel="0" collapsed="false">
      <c r="A509" s="10" t="n">
        <v>115</v>
      </c>
      <c r="B509" s="15" t="n">
        <f aca="false">F508</f>
        <v>1000</v>
      </c>
      <c r="C509" s="15" t="n">
        <f aca="false">IF(A509=$D$390,MIN(B509,$B$390),0)</f>
        <v>0</v>
      </c>
      <c r="D509" s="15" t="n">
        <f aca="false">IF(A509=$D$390,$B$390-C509,0)</f>
        <v>0</v>
      </c>
      <c r="E509" s="15" t="n">
        <f aca="false">MIN($H$390,MAX(0,$F$390-(B509-C509)),$J$390)</f>
        <v>0</v>
      </c>
      <c r="F509" s="15" t="n">
        <f aca="false">B509-C509+E509</f>
        <v>1000</v>
      </c>
      <c r="G509" s="15" t="n">
        <f aca="false">$J$390-E509</f>
        <v>250</v>
      </c>
      <c r="H509" s="15" t="n">
        <f aca="false">R508*(1+'1. Your Debts'!$C$5/12)+IF($L$390=1,D509,0)</f>
        <v>0</v>
      </c>
      <c r="I509" s="15" t="n">
        <f aca="false">S508*(1+'1. Your Debts'!$C$6/12)+IF($L$390=2,D509,0)</f>
        <v>0</v>
      </c>
      <c r="J509" s="15" t="n">
        <f aca="false">T508*(1+'1. Your Debts'!$C$7/12)+IF($L$390=3,D509,0)</f>
        <v>0</v>
      </c>
      <c r="K509" s="15" t="n">
        <f aca="false">U508*(1+'1. Your Debts'!$C$8/12)+IF($L$390=4,D509,0)</f>
        <v>0</v>
      </c>
      <c r="L509" s="15" t="n">
        <f aca="false">V508*(1+'1. Your Debts'!$C$9/12)+IF($L$390=5,D509,0)</f>
        <v>0</v>
      </c>
      <c r="M509" s="15" t="n">
        <f aca="false">MAX(0,H509-IF('1. Your Debts'!$F$5&gt;0,MIN('1. Your Debts'!$F$5,H509),MIN(MAX(H509*'1. Your Debts'!$D$5,'1. Your Debts'!$E$5),H509)))</f>
        <v>0</v>
      </c>
      <c r="N509" s="15" t="n">
        <f aca="false">MAX(0,I509-IF('1. Your Debts'!$F$6&gt;0,MIN('1. Your Debts'!$F$6,I509),MIN(MAX(I509*'1. Your Debts'!$D$6,'1. Your Debts'!$E$6),I509)))</f>
        <v>0</v>
      </c>
      <c r="O509" s="15" t="n">
        <f aca="false">MAX(0,J509-IF('1. Your Debts'!$F$7&gt;0,MIN('1. Your Debts'!$F$7,J509),MIN(MAX(J509*'1. Your Debts'!$D$7,'1. Your Debts'!$E$7),J509)))</f>
        <v>0</v>
      </c>
      <c r="P509" s="15" t="n">
        <f aca="false">MAX(0,K509-IF('1. Your Debts'!$F$8&gt;0,MIN('1. Your Debts'!$F$8,K509),MIN(MAX(K509*'1. Your Debts'!$D$8,'1. Your Debts'!$E$8),K509)))</f>
        <v>0</v>
      </c>
      <c r="Q509" s="15" t="n">
        <f aca="false">MAX(0,L509-IF('1. Your Debts'!$F$9&gt;0,MIN('1. Your Debts'!$F$9,L509),MIN(MAX(L509*'1. Your Debts'!$D$9,'1. Your Debts'!$E$9),L509)))</f>
        <v>0</v>
      </c>
      <c r="R509" s="15" t="n">
        <f aca="false">M509-MIN(M509,MAX(0,G509-SUMPRODUCT(($M$392:$Q$392&lt;M$392)*M509:Q509)))</f>
        <v>0</v>
      </c>
      <c r="S509" s="15" t="n">
        <f aca="false">N509-MIN(N509,MAX(0,G509-SUMPRODUCT(($M$392:$Q$392&lt;N$392)*M509:Q509)))</f>
        <v>0</v>
      </c>
      <c r="T509" s="15" t="n">
        <f aca="false">O509-MIN(O509,MAX(0,G509-SUMPRODUCT(($M$392:$Q$392&lt;O$392)*M509:Q509)))</f>
        <v>0</v>
      </c>
      <c r="U509" s="15" t="n">
        <f aca="false">P509-MIN(P509,MAX(0,G509-SUMPRODUCT(($M$392:$Q$392&lt;P$392)*M509:Q509)))</f>
        <v>0</v>
      </c>
      <c r="V509" s="15" t="n">
        <f aca="false">Q509-MIN(Q509,MAX(0,G509-SUMPRODUCT(($M$392:$Q$392&lt;Q$392)*M509:Q509)))</f>
        <v>0</v>
      </c>
      <c r="W509" s="15" t="n">
        <f aca="false">(R508*'1. Your Debts'!$C$5+S508*'1. Your Debts'!$C$6+T508*'1. Your Debts'!$C$7+U508*'1. Your Debts'!$C$8+V508*'1. Your Debts'!$C$9)/12</f>
        <v>0</v>
      </c>
      <c r="X509" s="15" t="n">
        <f aca="false">Y508+W509+D509-Y509</f>
        <v>0</v>
      </c>
      <c r="Y509" s="15" t="n">
        <f aca="false">SUM(R509:V509)</f>
        <v>0</v>
      </c>
    </row>
    <row r="510" customFormat="false" ht="15" hidden="false" customHeight="false" outlineLevel="0" collapsed="false">
      <c r="A510" s="10" t="n">
        <v>116</v>
      </c>
      <c r="B510" s="15" t="n">
        <f aca="false">F509</f>
        <v>1000</v>
      </c>
      <c r="C510" s="15" t="n">
        <f aca="false">IF(A510=$D$390,MIN(B510,$B$390),0)</f>
        <v>0</v>
      </c>
      <c r="D510" s="15" t="n">
        <f aca="false">IF(A510=$D$390,$B$390-C510,0)</f>
        <v>0</v>
      </c>
      <c r="E510" s="15" t="n">
        <f aca="false">MIN($H$390,MAX(0,$F$390-(B510-C510)),$J$390)</f>
        <v>0</v>
      </c>
      <c r="F510" s="15" t="n">
        <f aca="false">B510-C510+E510</f>
        <v>1000</v>
      </c>
      <c r="G510" s="15" t="n">
        <f aca="false">$J$390-E510</f>
        <v>250</v>
      </c>
      <c r="H510" s="15" t="n">
        <f aca="false">R509*(1+'1. Your Debts'!$C$5/12)+IF($L$390=1,D510,0)</f>
        <v>0</v>
      </c>
      <c r="I510" s="15" t="n">
        <f aca="false">S509*(1+'1. Your Debts'!$C$6/12)+IF($L$390=2,D510,0)</f>
        <v>0</v>
      </c>
      <c r="J510" s="15" t="n">
        <f aca="false">T509*(1+'1. Your Debts'!$C$7/12)+IF($L$390=3,D510,0)</f>
        <v>0</v>
      </c>
      <c r="K510" s="15" t="n">
        <f aca="false">U509*(1+'1. Your Debts'!$C$8/12)+IF($L$390=4,D510,0)</f>
        <v>0</v>
      </c>
      <c r="L510" s="15" t="n">
        <f aca="false">V509*(1+'1. Your Debts'!$C$9/12)+IF($L$390=5,D510,0)</f>
        <v>0</v>
      </c>
      <c r="M510" s="15" t="n">
        <f aca="false">MAX(0,H510-IF('1. Your Debts'!$F$5&gt;0,MIN('1. Your Debts'!$F$5,H510),MIN(MAX(H510*'1. Your Debts'!$D$5,'1. Your Debts'!$E$5),H510)))</f>
        <v>0</v>
      </c>
      <c r="N510" s="15" t="n">
        <f aca="false">MAX(0,I510-IF('1. Your Debts'!$F$6&gt;0,MIN('1. Your Debts'!$F$6,I510),MIN(MAX(I510*'1. Your Debts'!$D$6,'1. Your Debts'!$E$6),I510)))</f>
        <v>0</v>
      </c>
      <c r="O510" s="15" t="n">
        <f aca="false">MAX(0,J510-IF('1. Your Debts'!$F$7&gt;0,MIN('1. Your Debts'!$F$7,J510),MIN(MAX(J510*'1. Your Debts'!$D$7,'1. Your Debts'!$E$7),J510)))</f>
        <v>0</v>
      </c>
      <c r="P510" s="15" t="n">
        <f aca="false">MAX(0,K510-IF('1. Your Debts'!$F$8&gt;0,MIN('1. Your Debts'!$F$8,K510),MIN(MAX(K510*'1. Your Debts'!$D$8,'1. Your Debts'!$E$8),K510)))</f>
        <v>0</v>
      </c>
      <c r="Q510" s="15" t="n">
        <f aca="false">MAX(0,L510-IF('1. Your Debts'!$F$9&gt;0,MIN('1. Your Debts'!$F$9,L510),MIN(MAX(L510*'1. Your Debts'!$D$9,'1. Your Debts'!$E$9),L510)))</f>
        <v>0</v>
      </c>
      <c r="R510" s="15" t="n">
        <f aca="false">M510-MIN(M510,MAX(0,G510-SUMPRODUCT(($M$392:$Q$392&lt;M$392)*M510:Q510)))</f>
        <v>0</v>
      </c>
      <c r="S510" s="15" t="n">
        <f aca="false">N510-MIN(N510,MAX(0,G510-SUMPRODUCT(($M$392:$Q$392&lt;N$392)*M510:Q510)))</f>
        <v>0</v>
      </c>
      <c r="T510" s="15" t="n">
        <f aca="false">O510-MIN(O510,MAX(0,G510-SUMPRODUCT(($M$392:$Q$392&lt;O$392)*M510:Q510)))</f>
        <v>0</v>
      </c>
      <c r="U510" s="15" t="n">
        <f aca="false">P510-MIN(P510,MAX(0,G510-SUMPRODUCT(($M$392:$Q$392&lt;P$392)*M510:Q510)))</f>
        <v>0</v>
      </c>
      <c r="V510" s="15" t="n">
        <f aca="false">Q510-MIN(Q510,MAX(0,G510-SUMPRODUCT(($M$392:$Q$392&lt;Q$392)*M510:Q510)))</f>
        <v>0</v>
      </c>
      <c r="W510" s="15" t="n">
        <f aca="false">(R509*'1. Your Debts'!$C$5+S509*'1. Your Debts'!$C$6+T509*'1. Your Debts'!$C$7+U509*'1. Your Debts'!$C$8+V509*'1. Your Debts'!$C$9)/12</f>
        <v>0</v>
      </c>
      <c r="X510" s="15" t="n">
        <f aca="false">Y509+W510+D510-Y510</f>
        <v>0</v>
      </c>
      <c r="Y510" s="15" t="n">
        <f aca="false">SUM(R510:V510)</f>
        <v>0</v>
      </c>
    </row>
    <row r="511" customFormat="false" ht="15" hidden="false" customHeight="false" outlineLevel="0" collapsed="false">
      <c r="A511" s="10" t="n">
        <v>117</v>
      </c>
      <c r="B511" s="15" t="n">
        <f aca="false">F510</f>
        <v>1000</v>
      </c>
      <c r="C511" s="15" t="n">
        <f aca="false">IF(A511=$D$390,MIN(B511,$B$390),0)</f>
        <v>0</v>
      </c>
      <c r="D511" s="15" t="n">
        <f aca="false">IF(A511=$D$390,$B$390-C511,0)</f>
        <v>0</v>
      </c>
      <c r="E511" s="15" t="n">
        <f aca="false">MIN($H$390,MAX(0,$F$390-(B511-C511)),$J$390)</f>
        <v>0</v>
      </c>
      <c r="F511" s="15" t="n">
        <f aca="false">B511-C511+E511</f>
        <v>1000</v>
      </c>
      <c r="G511" s="15" t="n">
        <f aca="false">$J$390-E511</f>
        <v>250</v>
      </c>
      <c r="H511" s="15" t="n">
        <f aca="false">R510*(1+'1. Your Debts'!$C$5/12)+IF($L$390=1,D511,0)</f>
        <v>0</v>
      </c>
      <c r="I511" s="15" t="n">
        <f aca="false">S510*(1+'1. Your Debts'!$C$6/12)+IF($L$390=2,D511,0)</f>
        <v>0</v>
      </c>
      <c r="J511" s="15" t="n">
        <f aca="false">T510*(1+'1. Your Debts'!$C$7/12)+IF($L$390=3,D511,0)</f>
        <v>0</v>
      </c>
      <c r="K511" s="15" t="n">
        <f aca="false">U510*(1+'1. Your Debts'!$C$8/12)+IF($L$390=4,D511,0)</f>
        <v>0</v>
      </c>
      <c r="L511" s="15" t="n">
        <f aca="false">V510*(1+'1. Your Debts'!$C$9/12)+IF($L$390=5,D511,0)</f>
        <v>0</v>
      </c>
      <c r="M511" s="15" t="n">
        <f aca="false">MAX(0,H511-IF('1. Your Debts'!$F$5&gt;0,MIN('1. Your Debts'!$F$5,H511),MIN(MAX(H511*'1. Your Debts'!$D$5,'1. Your Debts'!$E$5),H511)))</f>
        <v>0</v>
      </c>
      <c r="N511" s="15" t="n">
        <f aca="false">MAX(0,I511-IF('1. Your Debts'!$F$6&gt;0,MIN('1. Your Debts'!$F$6,I511),MIN(MAX(I511*'1. Your Debts'!$D$6,'1. Your Debts'!$E$6),I511)))</f>
        <v>0</v>
      </c>
      <c r="O511" s="15" t="n">
        <f aca="false">MAX(0,J511-IF('1. Your Debts'!$F$7&gt;0,MIN('1. Your Debts'!$F$7,J511),MIN(MAX(J511*'1. Your Debts'!$D$7,'1. Your Debts'!$E$7),J511)))</f>
        <v>0</v>
      </c>
      <c r="P511" s="15" t="n">
        <f aca="false">MAX(0,K511-IF('1. Your Debts'!$F$8&gt;0,MIN('1. Your Debts'!$F$8,K511),MIN(MAX(K511*'1. Your Debts'!$D$8,'1. Your Debts'!$E$8),K511)))</f>
        <v>0</v>
      </c>
      <c r="Q511" s="15" t="n">
        <f aca="false">MAX(0,L511-IF('1. Your Debts'!$F$9&gt;0,MIN('1. Your Debts'!$F$9,L511),MIN(MAX(L511*'1. Your Debts'!$D$9,'1. Your Debts'!$E$9),L511)))</f>
        <v>0</v>
      </c>
      <c r="R511" s="15" t="n">
        <f aca="false">M511-MIN(M511,MAX(0,G511-SUMPRODUCT(($M$392:$Q$392&lt;M$392)*M511:Q511)))</f>
        <v>0</v>
      </c>
      <c r="S511" s="15" t="n">
        <f aca="false">N511-MIN(N511,MAX(0,G511-SUMPRODUCT(($M$392:$Q$392&lt;N$392)*M511:Q511)))</f>
        <v>0</v>
      </c>
      <c r="T511" s="15" t="n">
        <f aca="false">O511-MIN(O511,MAX(0,G511-SUMPRODUCT(($M$392:$Q$392&lt;O$392)*M511:Q511)))</f>
        <v>0</v>
      </c>
      <c r="U511" s="15" t="n">
        <f aca="false">P511-MIN(P511,MAX(0,G511-SUMPRODUCT(($M$392:$Q$392&lt;P$392)*M511:Q511)))</f>
        <v>0</v>
      </c>
      <c r="V511" s="15" t="n">
        <f aca="false">Q511-MIN(Q511,MAX(0,G511-SUMPRODUCT(($M$392:$Q$392&lt;Q$392)*M511:Q511)))</f>
        <v>0</v>
      </c>
      <c r="W511" s="15" t="n">
        <f aca="false">(R510*'1. Your Debts'!$C$5+S510*'1. Your Debts'!$C$6+T510*'1. Your Debts'!$C$7+U510*'1. Your Debts'!$C$8+V510*'1. Your Debts'!$C$9)/12</f>
        <v>0</v>
      </c>
      <c r="X511" s="15" t="n">
        <f aca="false">Y510+W511+D511-Y511</f>
        <v>0</v>
      </c>
      <c r="Y511" s="15" t="n">
        <f aca="false">SUM(R511:V511)</f>
        <v>0</v>
      </c>
    </row>
    <row r="512" customFormat="false" ht="15" hidden="false" customHeight="false" outlineLevel="0" collapsed="false">
      <c r="A512" s="10" t="n">
        <v>118</v>
      </c>
      <c r="B512" s="15" t="n">
        <f aca="false">F511</f>
        <v>1000</v>
      </c>
      <c r="C512" s="15" t="n">
        <f aca="false">IF(A512=$D$390,MIN(B512,$B$390),0)</f>
        <v>0</v>
      </c>
      <c r="D512" s="15" t="n">
        <f aca="false">IF(A512=$D$390,$B$390-C512,0)</f>
        <v>0</v>
      </c>
      <c r="E512" s="15" t="n">
        <f aca="false">MIN($H$390,MAX(0,$F$390-(B512-C512)),$J$390)</f>
        <v>0</v>
      </c>
      <c r="F512" s="15" t="n">
        <f aca="false">B512-C512+E512</f>
        <v>1000</v>
      </c>
      <c r="G512" s="15" t="n">
        <f aca="false">$J$390-E512</f>
        <v>250</v>
      </c>
      <c r="H512" s="15" t="n">
        <f aca="false">R511*(1+'1. Your Debts'!$C$5/12)+IF($L$390=1,D512,0)</f>
        <v>0</v>
      </c>
      <c r="I512" s="15" t="n">
        <f aca="false">S511*(1+'1. Your Debts'!$C$6/12)+IF($L$390=2,D512,0)</f>
        <v>0</v>
      </c>
      <c r="J512" s="15" t="n">
        <f aca="false">T511*(1+'1. Your Debts'!$C$7/12)+IF($L$390=3,D512,0)</f>
        <v>0</v>
      </c>
      <c r="K512" s="15" t="n">
        <f aca="false">U511*(1+'1. Your Debts'!$C$8/12)+IF($L$390=4,D512,0)</f>
        <v>0</v>
      </c>
      <c r="L512" s="15" t="n">
        <f aca="false">V511*(1+'1. Your Debts'!$C$9/12)+IF($L$390=5,D512,0)</f>
        <v>0</v>
      </c>
      <c r="M512" s="15" t="n">
        <f aca="false">MAX(0,H512-IF('1. Your Debts'!$F$5&gt;0,MIN('1. Your Debts'!$F$5,H512),MIN(MAX(H512*'1. Your Debts'!$D$5,'1. Your Debts'!$E$5),H512)))</f>
        <v>0</v>
      </c>
      <c r="N512" s="15" t="n">
        <f aca="false">MAX(0,I512-IF('1. Your Debts'!$F$6&gt;0,MIN('1. Your Debts'!$F$6,I512),MIN(MAX(I512*'1. Your Debts'!$D$6,'1. Your Debts'!$E$6),I512)))</f>
        <v>0</v>
      </c>
      <c r="O512" s="15" t="n">
        <f aca="false">MAX(0,J512-IF('1. Your Debts'!$F$7&gt;0,MIN('1. Your Debts'!$F$7,J512),MIN(MAX(J512*'1. Your Debts'!$D$7,'1. Your Debts'!$E$7),J512)))</f>
        <v>0</v>
      </c>
      <c r="P512" s="15" t="n">
        <f aca="false">MAX(0,K512-IF('1. Your Debts'!$F$8&gt;0,MIN('1. Your Debts'!$F$8,K512),MIN(MAX(K512*'1. Your Debts'!$D$8,'1. Your Debts'!$E$8),K512)))</f>
        <v>0</v>
      </c>
      <c r="Q512" s="15" t="n">
        <f aca="false">MAX(0,L512-IF('1. Your Debts'!$F$9&gt;0,MIN('1. Your Debts'!$F$9,L512),MIN(MAX(L512*'1. Your Debts'!$D$9,'1. Your Debts'!$E$9),L512)))</f>
        <v>0</v>
      </c>
      <c r="R512" s="15" t="n">
        <f aca="false">M512-MIN(M512,MAX(0,G512-SUMPRODUCT(($M$392:$Q$392&lt;M$392)*M512:Q512)))</f>
        <v>0</v>
      </c>
      <c r="S512" s="15" t="n">
        <f aca="false">N512-MIN(N512,MAX(0,G512-SUMPRODUCT(($M$392:$Q$392&lt;N$392)*M512:Q512)))</f>
        <v>0</v>
      </c>
      <c r="T512" s="15" t="n">
        <f aca="false">O512-MIN(O512,MAX(0,G512-SUMPRODUCT(($M$392:$Q$392&lt;O$392)*M512:Q512)))</f>
        <v>0</v>
      </c>
      <c r="U512" s="15" t="n">
        <f aca="false">P512-MIN(P512,MAX(0,G512-SUMPRODUCT(($M$392:$Q$392&lt;P$392)*M512:Q512)))</f>
        <v>0</v>
      </c>
      <c r="V512" s="15" t="n">
        <f aca="false">Q512-MIN(Q512,MAX(0,G512-SUMPRODUCT(($M$392:$Q$392&lt;Q$392)*M512:Q512)))</f>
        <v>0</v>
      </c>
      <c r="W512" s="15" t="n">
        <f aca="false">(R511*'1. Your Debts'!$C$5+S511*'1. Your Debts'!$C$6+T511*'1. Your Debts'!$C$7+U511*'1. Your Debts'!$C$8+V511*'1. Your Debts'!$C$9)/12</f>
        <v>0</v>
      </c>
      <c r="X512" s="15" t="n">
        <f aca="false">Y511+W512+D512-Y512</f>
        <v>0</v>
      </c>
      <c r="Y512" s="15" t="n">
        <f aca="false">SUM(R512:V512)</f>
        <v>0</v>
      </c>
    </row>
    <row r="513" customFormat="false" ht="15" hidden="false" customHeight="false" outlineLevel="0" collapsed="false">
      <c r="A513" s="10" t="n">
        <v>119</v>
      </c>
      <c r="B513" s="15" t="n">
        <f aca="false">F512</f>
        <v>1000</v>
      </c>
      <c r="C513" s="15" t="n">
        <f aca="false">IF(A513=$D$390,MIN(B513,$B$390),0)</f>
        <v>0</v>
      </c>
      <c r="D513" s="15" t="n">
        <f aca="false">IF(A513=$D$390,$B$390-C513,0)</f>
        <v>0</v>
      </c>
      <c r="E513" s="15" t="n">
        <f aca="false">MIN($H$390,MAX(0,$F$390-(B513-C513)),$J$390)</f>
        <v>0</v>
      </c>
      <c r="F513" s="15" t="n">
        <f aca="false">B513-C513+E513</f>
        <v>1000</v>
      </c>
      <c r="G513" s="15" t="n">
        <f aca="false">$J$390-E513</f>
        <v>250</v>
      </c>
      <c r="H513" s="15" t="n">
        <f aca="false">R512*(1+'1. Your Debts'!$C$5/12)+IF($L$390=1,D513,0)</f>
        <v>0</v>
      </c>
      <c r="I513" s="15" t="n">
        <f aca="false">S512*(1+'1. Your Debts'!$C$6/12)+IF($L$390=2,D513,0)</f>
        <v>0</v>
      </c>
      <c r="J513" s="15" t="n">
        <f aca="false">T512*(1+'1. Your Debts'!$C$7/12)+IF($L$390=3,D513,0)</f>
        <v>0</v>
      </c>
      <c r="K513" s="15" t="n">
        <f aca="false">U512*(1+'1. Your Debts'!$C$8/12)+IF($L$390=4,D513,0)</f>
        <v>0</v>
      </c>
      <c r="L513" s="15" t="n">
        <f aca="false">V512*(1+'1. Your Debts'!$C$9/12)+IF($L$390=5,D513,0)</f>
        <v>0</v>
      </c>
      <c r="M513" s="15" t="n">
        <f aca="false">MAX(0,H513-IF('1. Your Debts'!$F$5&gt;0,MIN('1. Your Debts'!$F$5,H513),MIN(MAX(H513*'1. Your Debts'!$D$5,'1. Your Debts'!$E$5),H513)))</f>
        <v>0</v>
      </c>
      <c r="N513" s="15" t="n">
        <f aca="false">MAX(0,I513-IF('1. Your Debts'!$F$6&gt;0,MIN('1. Your Debts'!$F$6,I513),MIN(MAX(I513*'1. Your Debts'!$D$6,'1. Your Debts'!$E$6),I513)))</f>
        <v>0</v>
      </c>
      <c r="O513" s="15" t="n">
        <f aca="false">MAX(0,J513-IF('1. Your Debts'!$F$7&gt;0,MIN('1. Your Debts'!$F$7,J513),MIN(MAX(J513*'1. Your Debts'!$D$7,'1. Your Debts'!$E$7),J513)))</f>
        <v>0</v>
      </c>
      <c r="P513" s="15" t="n">
        <f aca="false">MAX(0,K513-IF('1. Your Debts'!$F$8&gt;0,MIN('1. Your Debts'!$F$8,K513),MIN(MAX(K513*'1. Your Debts'!$D$8,'1. Your Debts'!$E$8),K513)))</f>
        <v>0</v>
      </c>
      <c r="Q513" s="15" t="n">
        <f aca="false">MAX(0,L513-IF('1. Your Debts'!$F$9&gt;0,MIN('1. Your Debts'!$F$9,L513),MIN(MAX(L513*'1. Your Debts'!$D$9,'1. Your Debts'!$E$9),L513)))</f>
        <v>0</v>
      </c>
      <c r="R513" s="15" t="n">
        <f aca="false">M513-MIN(M513,MAX(0,G513-SUMPRODUCT(($M$392:$Q$392&lt;M$392)*M513:Q513)))</f>
        <v>0</v>
      </c>
      <c r="S513" s="15" t="n">
        <f aca="false">N513-MIN(N513,MAX(0,G513-SUMPRODUCT(($M$392:$Q$392&lt;N$392)*M513:Q513)))</f>
        <v>0</v>
      </c>
      <c r="T513" s="15" t="n">
        <f aca="false">O513-MIN(O513,MAX(0,G513-SUMPRODUCT(($M$392:$Q$392&lt;O$392)*M513:Q513)))</f>
        <v>0</v>
      </c>
      <c r="U513" s="15" t="n">
        <f aca="false">P513-MIN(P513,MAX(0,G513-SUMPRODUCT(($M$392:$Q$392&lt;P$392)*M513:Q513)))</f>
        <v>0</v>
      </c>
      <c r="V513" s="15" t="n">
        <f aca="false">Q513-MIN(Q513,MAX(0,G513-SUMPRODUCT(($M$392:$Q$392&lt;Q$392)*M513:Q513)))</f>
        <v>0</v>
      </c>
      <c r="W513" s="15" t="n">
        <f aca="false">(R512*'1. Your Debts'!$C$5+S512*'1. Your Debts'!$C$6+T512*'1. Your Debts'!$C$7+U512*'1. Your Debts'!$C$8+V512*'1. Your Debts'!$C$9)/12</f>
        <v>0</v>
      </c>
      <c r="X513" s="15" t="n">
        <f aca="false">Y512+W513+D513-Y513</f>
        <v>0</v>
      </c>
      <c r="Y513" s="15" t="n">
        <f aca="false">SUM(R513:V513)</f>
        <v>0</v>
      </c>
    </row>
    <row r="514" customFormat="false" ht="15" hidden="false" customHeight="false" outlineLevel="0" collapsed="false">
      <c r="A514" s="10" t="n">
        <v>120</v>
      </c>
      <c r="B514" s="15" t="n">
        <f aca="false">F513</f>
        <v>1000</v>
      </c>
      <c r="C514" s="15" t="n">
        <f aca="false">IF(A514=$D$390,MIN(B514,$B$390),0)</f>
        <v>0</v>
      </c>
      <c r="D514" s="15" t="n">
        <f aca="false">IF(A514=$D$390,$B$390-C514,0)</f>
        <v>0</v>
      </c>
      <c r="E514" s="15" t="n">
        <f aca="false">MIN($H$390,MAX(0,$F$390-(B514-C514)),$J$390)</f>
        <v>0</v>
      </c>
      <c r="F514" s="15" t="n">
        <f aca="false">B514-C514+E514</f>
        <v>1000</v>
      </c>
      <c r="G514" s="15" t="n">
        <f aca="false">$J$390-E514</f>
        <v>250</v>
      </c>
      <c r="H514" s="15" t="n">
        <f aca="false">R513*(1+'1. Your Debts'!$C$5/12)+IF($L$390=1,D514,0)</f>
        <v>0</v>
      </c>
      <c r="I514" s="15" t="n">
        <f aca="false">S513*(1+'1. Your Debts'!$C$6/12)+IF($L$390=2,D514,0)</f>
        <v>0</v>
      </c>
      <c r="J514" s="15" t="n">
        <f aca="false">T513*(1+'1. Your Debts'!$C$7/12)+IF($L$390=3,D514,0)</f>
        <v>0</v>
      </c>
      <c r="K514" s="15" t="n">
        <f aca="false">U513*(1+'1. Your Debts'!$C$8/12)+IF($L$390=4,D514,0)</f>
        <v>0</v>
      </c>
      <c r="L514" s="15" t="n">
        <f aca="false">V513*(1+'1. Your Debts'!$C$9/12)+IF($L$390=5,D514,0)</f>
        <v>0</v>
      </c>
      <c r="M514" s="15" t="n">
        <f aca="false">MAX(0,H514-IF('1. Your Debts'!$F$5&gt;0,MIN('1. Your Debts'!$F$5,H514),MIN(MAX(H514*'1. Your Debts'!$D$5,'1. Your Debts'!$E$5),H514)))</f>
        <v>0</v>
      </c>
      <c r="N514" s="15" t="n">
        <f aca="false">MAX(0,I514-IF('1. Your Debts'!$F$6&gt;0,MIN('1. Your Debts'!$F$6,I514),MIN(MAX(I514*'1. Your Debts'!$D$6,'1. Your Debts'!$E$6),I514)))</f>
        <v>0</v>
      </c>
      <c r="O514" s="15" t="n">
        <f aca="false">MAX(0,J514-IF('1. Your Debts'!$F$7&gt;0,MIN('1. Your Debts'!$F$7,J514),MIN(MAX(J514*'1. Your Debts'!$D$7,'1. Your Debts'!$E$7),J514)))</f>
        <v>0</v>
      </c>
      <c r="P514" s="15" t="n">
        <f aca="false">MAX(0,K514-IF('1. Your Debts'!$F$8&gt;0,MIN('1. Your Debts'!$F$8,K514),MIN(MAX(K514*'1. Your Debts'!$D$8,'1. Your Debts'!$E$8),K514)))</f>
        <v>0</v>
      </c>
      <c r="Q514" s="15" t="n">
        <f aca="false">MAX(0,L514-IF('1. Your Debts'!$F$9&gt;0,MIN('1. Your Debts'!$F$9,L514),MIN(MAX(L514*'1. Your Debts'!$D$9,'1. Your Debts'!$E$9),L514)))</f>
        <v>0</v>
      </c>
      <c r="R514" s="15" t="n">
        <f aca="false">M514-MIN(M514,MAX(0,G514-SUMPRODUCT(($M$392:$Q$392&lt;M$392)*M514:Q514)))</f>
        <v>0</v>
      </c>
      <c r="S514" s="15" t="n">
        <f aca="false">N514-MIN(N514,MAX(0,G514-SUMPRODUCT(($M$392:$Q$392&lt;N$392)*M514:Q514)))</f>
        <v>0</v>
      </c>
      <c r="T514" s="15" t="n">
        <f aca="false">O514-MIN(O514,MAX(0,G514-SUMPRODUCT(($M$392:$Q$392&lt;O$392)*M514:Q514)))</f>
        <v>0</v>
      </c>
      <c r="U514" s="15" t="n">
        <f aca="false">P514-MIN(P514,MAX(0,G514-SUMPRODUCT(($M$392:$Q$392&lt;P$392)*M514:Q514)))</f>
        <v>0</v>
      </c>
      <c r="V514" s="15" t="n">
        <f aca="false">Q514-MIN(Q514,MAX(0,G514-SUMPRODUCT(($M$392:$Q$392&lt;Q$392)*M514:Q514)))</f>
        <v>0</v>
      </c>
      <c r="W514" s="15" t="n">
        <f aca="false">(R513*'1. Your Debts'!$C$5+S513*'1. Your Debts'!$C$6+T513*'1. Your Debts'!$C$7+U513*'1. Your Debts'!$C$8+V513*'1. Your Debts'!$C$9)/12</f>
        <v>0</v>
      </c>
      <c r="X514" s="15" t="n">
        <f aca="false">Y513+W514+D514-Y514</f>
        <v>0</v>
      </c>
      <c r="Y514" s="15" t="n">
        <f aca="false">SUM(R514:V514)</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3" min="2" style="0" width="17"/>
    <col collapsed="false" customWidth="true" hidden="false" outlineLevel="0" max="4" min="4" style="0" width="48"/>
  </cols>
  <sheetData>
    <row r="1" customFormat="false" ht="17.35" hidden="false" customHeight="false" outlineLevel="0" collapsed="false">
      <c r="A1" s="5" t="s">
        <v>122</v>
      </c>
    </row>
    <row r="2" customFormat="false" ht="15" hidden="false" customHeight="false" outlineLevel="0" collapsed="false">
      <c r="A2" s="2" t="s">
        <v>123</v>
      </c>
    </row>
    <row r="5" customFormat="false" ht="15" hidden="false" customHeight="false" outlineLevel="0" collapsed="false">
      <c r="A5" s="14" t="s">
        <v>124</v>
      </c>
      <c r="B5" s="8" t="n">
        <v>2500</v>
      </c>
    </row>
    <row r="6" customFormat="false" ht="15" hidden="false" customHeight="false" outlineLevel="0" collapsed="false">
      <c r="A6" s="14" t="s">
        <v>125</v>
      </c>
      <c r="B6" s="9" t="n">
        <v>0.229</v>
      </c>
    </row>
    <row r="7" customFormat="false" ht="15" hidden="false" customHeight="false" outlineLevel="0" collapsed="false">
      <c r="A7" s="14" t="s">
        <v>126</v>
      </c>
      <c r="B7" s="8" t="n">
        <v>100</v>
      </c>
    </row>
    <row r="9" customFormat="false" ht="15" hidden="false" customHeight="false" outlineLevel="0" collapsed="false">
      <c r="A9" s="11" t="s">
        <v>65</v>
      </c>
      <c r="B9" s="17" t="n">
        <f aca="false">IFERROR(B5*B6/12,"")</f>
        <v>47.7083333333333</v>
      </c>
    </row>
    <row r="10" customFormat="false" ht="15" hidden="false" customHeight="false" outlineLevel="0" collapsed="false">
      <c r="A10" s="11" t="s">
        <v>127</v>
      </c>
      <c r="B10" s="12" t="n">
        <f aca="false">IFERROR(B7-B9,"")</f>
        <v>52.2916666666667</v>
      </c>
      <c r="D10" s="7" t="str">
        <f aca="false">IF(B10="","",IF(B10&lt;=0,"your payment does not cover the interest — the balance is GROWING","of every payment"))</f>
        <v>of every payment</v>
      </c>
    </row>
    <row r="11" customFormat="false" ht="15" hidden="false" customHeight="false" outlineLevel="0" collapsed="false">
      <c r="A11" s="14" t="s">
        <v>128</v>
      </c>
      <c r="B11" s="16" t="n">
        <f aca="false">IFERROR(B9/B7,"")</f>
        <v>0.477083333333333</v>
      </c>
    </row>
    <row r="13" customFormat="false" ht="15" hidden="false" customHeight="false" outlineLevel="0" collapsed="false">
      <c r="A13" s="11" t="s">
        <v>129</v>
      </c>
      <c r="B13" s="24" t="n">
        <f aca="false">IFERROR(IF(B7&lt;=B5*B6/12,"never",NPER(B6/12,-B7,B5)),"")</f>
        <v>34.296935566625</v>
      </c>
    </row>
    <row r="14" customFormat="false" ht="15" hidden="false" customHeight="false" outlineLevel="0" collapsed="false">
      <c r="A14" s="11" t="s">
        <v>130</v>
      </c>
      <c r="B14" s="17" t="n">
        <f aca="false">IFERROR(IF(B7&lt;=B5*B6/12,"",B7*NPER(B6/12,-B7,B5)-B5),"")</f>
        <v>929.693556662499</v>
      </c>
    </row>
    <row r="16" customFormat="false" ht="15" hidden="false" customHeight="false" outlineLevel="0" collapsed="false">
      <c r="A16" s="11" t="s">
        <v>131</v>
      </c>
      <c r="B16" s="8" t="n">
        <v>50</v>
      </c>
    </row>
    <row r="17" customFormat="false" ht="15" hidden="false" customHeight="false" outlineLevel="0" collapsed="false">
      <c r="A17" s="14" t="s">
        <v>132</v>
      </c>
      <c r="B17" s="19" t="n">
        <f aca="false">IFERROR(NPER(B6/12,-(B7+B16),B5),"")</f>
        <v>20.250560383478</v>
      </c>
    </row>
    <row r="18" customFormat="false" ht="15" hidden="false" customHeight="false" outlineLevel="0" collapsed="false">
      <c r="A18" s="11" t="s">
        <v>133</v>
      </c>
      <c r="B18" s="24" t="n">
        <f aca="false">IFERROR(B13-B17,"")</f>
        <v>14.046375183147</v>
      </c>
    </row>
    <row r="19" customFormat="false" ht="15" hidden="false" customHeight="false" outlineLevel="0" collapsed="false">
      <c r="A19" s="11" t="s">
        <v>134</v>
      </c>
      <c r="B19" s="12" t="n">
        <f aca="false">IFERROR(B14-((B7+B16)*NPER(B6/12,-(B7+B16),B5)-B5),"")</f>
        <v>392.109499140804</v>
      </c>
      <c r="D19" s="7" t="s">
        <v>135</v>
      </c>
    </row>
    <row r="21" customFormat="false" ht="43.5" hidden="false" customHeight="true" outlineLevel="0" collapsed="false">
      <c r="A21" s="13" t="s">
        <v>136</v>
      </c>
      <c r="B21" s="13"/>
      <c r="C21" s="13"/>
      <c r="D21" s="13"/>
    </row>
    <row r="26" customFormat="false" ht="15" hidden="false" customHeight="false" outlineLevel="0" collapsed="false">
      <c r="A26" s="2" t="s">
        <v>137</v>
      </c>
    </row>
  </sheetData>
  <mergeCells count="1">
    <mergeCell ref="A21:D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4" min="2" style="0" width="17"/>
    <col collapsed="false" customWidth="true" hidden="false" outlineLevel="0" max="5" min="5" style="0" width="20"/>
  </cols>
  <sheetData>
    <row r="1" customFormat="false" ht="17.35" hidden="false" customHeight="false" outlineLevel="0" collapsed="false">
      <c r="A1" s="5" t="s">
        <v>138</v>
      </c>
    </row>
    <row r="2" customFormat="false" ht="15" hidden="false" customHeight="false" outlineLevel="0" collapsed="false">
      <c r="A2" s="2" t="s">
        <v>139</v>
      </c>
    </row>
    <row r="4" customFormat="false" ht="30" hidden="false" customHeight="true" outlineLevel="0" collapsed="false">
      <c r="A4" s="6" t="s">
        <v>140</v>
      </c>
      <c r="B4" s="6" t="s">
        <v>141</v>
      </c>
      <c r="C4" s="6" t="s">
        <v>142</v>
      </c>
      <c r="D4" s="6" t="s">
        <v>143</v>
      </c>
      <c r="E4" s="6" t="s">
        <v>144</v>
      </c>
    </row>
    <row r="5" customFormat="false" ht="15" hidden="false" customHeight="false" outlineLevel="0" collapsed="false">
      <c r="A5" s="7" t="s">
        <v>32</v>
      </c>
      <c r="B5" s="15" t="n">
        <v>13930</v>
      </c>
      <c r="C5" s="15" t="n">
        <f aca="false">'1. Your Debts'!B10</f>
        <v>13930</v>
      </c>
      <c r="D5" s="25" t="str">
        <f aca="false">IF(ISNUMBER(C5)=FALSE(),"CHECK",IF(ABS(C5-B5)&lt;=1,"OK","CHECK"))</f>
        <v>OK</v>
      </c>
      <c r="E5" s="7" t="s">
        <v>145</v>
      </c>
    </row>
    <row r="6" customFormat="false" ht="15" hidden="false" customHeight="false" outlineLevel="0" collapsed="false">
      <c r="A6" s="7" t="s">
        <v>146</v>
      </c>
      <c r="B6" s="15" t="n">
        <v>61.07</v>
      </c>
      <c r="C6" s="15" t="n">
        <f aca="false">'2. Minimums Only'!B7</f>
        <v>61.0666666666667</v>
      </c>
      <c r="D6" s="25" t="str">
        <f aca="false">IF(ISNUMBER(C6)=FALSE(),"CHECK",IF(ABS(C6-B6)&lt;=0.05,"OK","CHECK"))</f>
        <v>OK</v>
      </c>
      <c r="E6" s="7" t="s">
        <v>147</v>
      </c>
    </row>
    <row r="7" customFormat="false" ht="15" hidden="false" customHeight="false" outlineLevel="0" collapsed="false">
      <c r="A7" s="7" t="s">
        <v>148</v>
      </c>
      <c r="B7" s="15" t="n">
        <v>81.53</v>
      </c>
      <c r="C7" s="15" t="n">
        <f aca="false">'2. Minimums Only'!B8</f>
        <v>81.5266666666667</v>
      </c>
      <c r="D7" s="25" t="str">
        <f aca="false">IF(ISNUMBER(C7)=FALSE(),"CHECK",IF(ABS(C7-B7)&lt;=0.05,"OK","CHECK"))</f>
        <v>OK</v>
      </c>
      <c r="E7" s="7" t="s">
        <v>147</v>
      </c>
    </row>
    <row r="8" customFormat="false" ht="15" hidden="false" customHeight="false" outlineLevel="0" collapsed="false">
      <c r="A8" s="7" t="s">
        <v>149</v>
      </c>
      <c r="B8" s="15" t="n">
        <v>20.46</v>
      </c>
      <c r="C8" s="15" t="n">
        <f aca="false">'2. Minimums Only'!B10</f>
        <v>20.46</v>
      </c>
      <c r="D8" s="25" t="str">
        <f aca="false">IF(ISNUMBER(C8)=FALSE(),"CHECK",IF(ABS(C8-B8)&lt;=0.05,"OK","CHECK"))</f>
        <v>OK</v>
      </c>
      <c r="E8" s="7" t="s">
        <v>147</v>
      </c>
    </row>
    <row r="9" customFormat="false" ht="15" hidden="false" customHeight="false" outlineLevel="0" collapsed="false">
      <c r="A9" s="7" t="s">
        <v>150</v>
      </c>
      <c r="B9" s="16" t="n">
        <v>0.749</v>
      </c>
      <c r="C9" s="16" t="n">
        <f aca="false">'2. Minimums Only'!B11</f>
        <v>0.749039169187996</v>
      </c>
      <c r="D9" s="25" t="str">
        <f aca="false">IF(ISNUMBER(C9)=FALSE(),"CHECK",IF(ABS(C9-B9)&lt;=0.002,"OK","CHECK"))</f>
        <v>OK</v>
      </c>
      <c r="E9" s="7" t="s">
        <v>151</v>
      </c>
    </row>
    <row r="10" customFormat="false" ht="15" hidden="false" customHeight="false" outlineLevel="0" collapsed="false">
      <c r="A10" s="7" t="s">
        <v>152</v>
      </c>
      <c r="B10" s="10" t="n">
        <v>30</v>
      </c>
      <c r="C10" s="10" t="n">
        <f aca="false">'3. Avalanche vs Snowball'!B46</f>
        <v>30</v>
      </c>
      <c r="D10" s="25" t="str">
        <f aca="false">IF(ISNUMBER(C10)=FALSE(),"CHECK",IF(ABS(C10-B10)&lt;=0,"OK","CHECK"))</f>
        <v>OK</v>
      </c>
      <c r="E10" s="7" t="s">
        <v>153</v>
      </c>
    </row>
    <row r="11" customFormat="false" ht="15" hidden="false" customHeight="false" outlineLevel="0" collapsed="false">
      <c r="A11" s="7" t="s">
        <v>154</v>
      </c>
      <c r="B11" s="15" t="n">
        <v>2033</v>
      </c>
      <c r="C11" s="15" t="n">
        <f aca="false">'3. Avalanche vs Snowball'!B47</f>
        <v>2032.93238733906</v>
      </c>
      <c r="D11" s="25" t="str">
        <f aca="false">IF(ISNUMBER(C11)=FALSE(),"CHECK",IF(ABS(C11-B11)&lt;=6,"OK","CHECK"))</f>
        <v>OK</v>
      </c>
      <c r="E11" s="7" t="s">
        <v>155</v>
      </c>
    </row>
    <row r="12" customFormat="false" ht="15" hidden="false" customHeight="false" outlineLevel="0" collapsed="false">
      <c r="A12" s="7" t="s">
        <v>156</v>
      </c>
      <c r="B12" s="10" t="n">
        <v>31</v>
      </c>
      <c r="C12" s="10" t="n">
        <f aca="false">'3. Avalanche vs Snowball'!B91</f>
        <v>31</v>
      </c>
      <c r="D12" s="25" t="str">
        <f aca="false">IF(ISNUMBER(C12)=FALSE(),"CHECK",IF(ABS(C12-B12)&lt;=0,"OK","CHECK"))</f>
        <v>OK</v>
      </c>
      <c r="E12" s="7" t="s">
        <v>153</v>
      </c>
    </row>
    <row r="13" customFormat="false" ht="15" hidden="false" customHeight="false" outlineLevel="0" collapsed="false">
      <c r="A13" s="7" t="s">
        <v>157</v>
      </c>
      <c r="B13" s="15" t="n">
        <v>2257</v>
      </c>
      <c r="C13" s="15" t="n">
        <f aca="false">'3. Avalanche vs Snowball'!B92</f>
        <v>2256.80614926735</v>
      </c>
      <c r="D13" s="25" t="str">
        <f aca="false">IF(ISNUMBER(C13)=FALSE(),"CHECK",IF(ABS(C13-B13)&lt;=6,"OK","CHECK"))</f>
        <v>OK</v>
      </c>
      <c r="E13" s="7" t="s">
        <v>155</v>
      </c>
    </row>
    <row r="14" customFormat="false" ht="15" hidden="false" customHeight="false" outlineLevel="0" collapsed="false">
      <c r="A14" s="7" t="s">
        <v>158</v>
      </c>
      <c r="B14" s="15" t="n">
        <v>224</v>
      </c>
      <c r="C14" s="15" t="n">
        <f aca="false">'3. Avalanche vs Snowball'!D97</f>
        <v>223.873761928291</v>
      </c>
      <c r="D14" s="25" t="str">
        <f aca="false">IF(ISNUMBER(C14)=FALSE(),"CHECK",IF(ABS(C14-B14)&lt;=8,"OK","CHECK"))</f>
        <v>OK</v>
      </c>
      <c r="E14" s="7" t="s">
        <v>159</v>
      </c>
    </row>
    <row r="15" customFormat="false" ht="15" hidden="false" customHeight="false" outlineLevel="0" collapsed="false">
      <c r="A15" s="7" t="s">
        <v>160</v>
      </c>
      <c r="B15" s="15" t="n">
        <v>7.5</v>
      </c>
      <c r="C15" s="15" t="n">
        <f aca="false">'3. Avalanche vs Snowball'!D98</f>
        <v>7.46245873094303</v>
      </c>
      <c r="D15" s="25" t="str">
        <f aca="false">IF(ISNUMBER(C15)=FALSE(),"CHECK",IF(ABS(C15-B15)&lt;=0.4,"OK","CHECK"))</f>
        <v>OK</v>
      </c>
      <c r="E15" s="7" t="s">
        <v>161</v>
      </c>
    </row>
    <row r="16" customFormat="false" ht="15" hidden="false" customHeight="false" outlineLevel="0" collapsed="false">
      <c r="A16" s="7" t="s">
        <v>162</v>
      </c>
      <c r="B16" s="26" t="n">
        <v>1.78</v>
      </c>
      <c r="C16" s="26" t="n">
        <f aca="false">'2. Minimums Only'!B23</f>
        <v>1.78150157443263</v>
      </c>
      <c r="D16" s="25" t="str">
        <f aca="false">IF(ISNUMBER(C16)=FALSE(),"CHECK",IF(ABS(C16-B16)&lt;=0.01,"OK","CHECK"))</f>
        <v>OK</v>
      </c>
      <c r="E16" s="7" t="s">
        <v>163</v>
      </c>
    </row>
    <row r="17" customFormat="false" ht="15" hidden="false" customHeight="false" outlineLevel="0" collapsed="false">
      <c r="A17" s="7" t="s">
        <v>164</v>
      </c>
      <c r="B17" s="15" t="n">
        <v>347</v>
      </c>
      <c r="C17" s="15" t="n">
        <f aca="false">'4. The Emergency Fund'!D13</f>
        <v>347.505791729067</v>
      </c>
      <c r="D17" s="25" t="str">
        <f aca="false">IF(ISNUMBER(C17)=FALSE(),"CHECK",IF(ABS(C17-B17)&lt;=2,"OK","CHECK"))</f>
        <v>OK</v>
      </c>
      <c r="E17" s="7" t="s">
        <v>165</v>
      </c>
    </row>
    <row r="18" customFormat="false" ht="15" hidden="false" customHeight="false" outlineLevel="0" collapsed="false">
      <c r="A18" s="7" t="s">
        <v>166</v>
      </c>
      <c r="B18" s="27" t="n">
        <v>258</v>
      </c>
      <c r="C18" s="15" t="n">
        <f aca="false">'2. Minimums Only'!B19</f>
        <v>258</v>
      </c>
      <c r="D18" s="25" t="str">
        <f aca="false">IF(ISNUMBER(C18)=FALSE(),"CHECK",IF(ABS(C18-B18)&lt;=0,"OK","CHECK"))</f>
        <v>OK</v>
      </c>
      <c r="E18" s="7" t="s">
        <v>153</v>
      </c>
    </row>
    <row r="19" customFormat="false" ht="15" hidden="false" customHeight="false" outlineLevel="0" collapsed="false">
      <c r="A19" s="7" t="s">
        <v>167</v>
      </c>
      <c r="B19" s="27" t="n">
        <v>10886</v>
      </c>
      <c r="C19" s="15" t="n">
        <f aca="false">'2. Minimums Only'!B21</f>
        <v>10886.3169318465</v>
      </c>
      <c r="D19" s="25" t="str">
        <f aca="false">IF(ISNUMBER(C19)=FALSE(),"CHECK",IF(ABS(C19-B19)&lt;=1,"OK","CHECK"))</f>
        <v>OK</v>
      </c>
      <c r="E19" s="7" t="s">
        <v>145</v>
      </c>
    </row>
    <row r="20" customFormat="false" ht="15" hidden="false" customHeight="false" outlineLevel="0" collapsed="false">
      <c r="A20" s="7" t="s">
        <v>168</v>
      </c>
      <c r="B20" s="27" t="n">
        <v>31</v>
      </c>
      <c r="C20" s="15" t="n">
        <f aca="false">'4. The Emergency Fund'!B11</f>
        <v>31</v>
      </c>
      <c r="D20" s="25" t="str">
        <f aca="false">IF(ISNUMBER(C20)=FALSE(),"CHECK",IF(ABS(C20-B20)&lt;=0,"OK","CHECK"))</f>
        <v>OK</v>
      </c>
      <c r="E20" s="7" t="s">
        <v>153</v>
      </c>
    </row>
    <row r="21" customFormat="false" ht="15" hidden="false" customHeight="false" outlineLevel="0" collapsed="false">
      <c r="A21" s="7" t="s">
        <v>169</v>
      </c>
      <c r="B21" s="27" t="n">
        <v>2237</v>
      </c>
      <c r="C21" s="15" t="n">
        <f aca="false">'4. The Emergency Fund'!B12</f>
        <v>2236.51113474328</v>
      </c>
      <c r="D21" s="25" t="str">
        <f aca="false">IF(ISNUMBER(C21)=FALSE(),"CHECK",IF(ABS(C21-B21)&lt;=1,"OK","CHECK"))</f>
        <v>OK</v>
      </c>
      <c r="E21" s="7" t="s">
        <v>145</v>
      </c>
    </row>
    <row r="22" customFormat="false" ht="15" hidden="false" customHeight="false" outlineLevel="0" collapsed="false">
      <c r="A22" s="7" t="s">
        <v>170</v>
      </c>
      <c r="B22" s="27" t="n">
        <v>32</v>
      </c>
      <c r="C22" s="15" t="n">
        <f aca="false">'4. The Emergency Fund'!C11</f>
        <v>32</v>
      </c>
      <c r="D22" s="25" t="str">
        <f aca="false">IF(ISNUMBER(C22)=FALSE(),"CHECK",IF(ABS(C22-B22)&lt;=0,"OK","CHECK"))</f>
        <v>OK</v>
      </c>
      <c r="E22" s="7" t="s">
        <v>153</v>
      </c>
    </row>
    <row r="23" customFormat="false" ht="15" hidden="false" customHeight="false" outlineLevel="0" collapsed="false">
      <c r="A23" s="7" t="s">
        <v>171</v>
      </c>
      <c r="B23" s="27" t="n">
        <v>2584</v>
      </c>
      <c r="C23" s="15" t="n">
        <f aca="false">'4. The Emergency Fund'!C12</f>
        <v>2584.01692647234</v>
      </c>
      <c r="D23" s="25" t="str">
        <f aca="false">IF(ISNUMBER(C23)=FALSE(),"CHECK",IF(ABS(C23-B23)&lt;=1,"OK","CHECK"))</f>
        <v>OK</v>
      </c>
      <c r="E23" s="7" t="s">
        <v>145</v>
      </c>
    </row>
    <row r="24" customFormat="false" ht="15" hidden="false" customHeight="false" outlineLevel="0" collapsed="false">
      <c r="A24" s="7" t="s">
        <v>172</v>
      </c>
      <c r="B24" s="27" t="n">
        <v>2371</v>
      </c>
      <c r="C24" s="15" t="n">
        <f aca="false">'4. The Emergency Fund'!C15</f>
        <v>2371.4218465719</v>
      </c>
      <c r="D24" s="25" t="str">
        <f aca="false">IF(ISNUMBER(C24)=FALSE(),"CHECK",IF(ABS(C24-B24)&lt;=1,"OK","CHECK"))</f>
        <v>OK</v>
      </c>
      <c r="E24" s="7" t="s">
        <v>145</v>
      </c>
    </row>
    <row r="25" customFormat="false" ht="15" hidden="false" customHeight="false" outlineLevel="0" collapsed="false">
      <c r="A25" s="7" t="s">
        <v>173</v>
      </c>
      <c r="B25" s="27" t="n">
        <v>338</v>
      </c>
      <c r="C25" s="15" t="n">
        <f aca="false">'4. The Emergency Fund'!D15</f>
        <v>338.489459232843</v>
      </c>
      <c r="D25" s="25" t="str">
        <f aca="false">IF(ISNUMBER(C25)=FALSE(),"CHECK",IF(ABS(C25-B25)&lt;=1,"OK","CHECK"))</f>
        <v>OK</v>
      </c>
      <c r="E25" s="7" t="s">
        <v>145</v>
      </c>
    </row>
    <row r="26" customFormat="false" ht="15" hidden="false" customHeight="false" outlineLevel="0" collapsed="false">
      <c r="A26" s="7" t="s">
        <v>174</v>
      </c>
      <c r="B26" s="27" t="n">
        <v>0</v>
      </c>
      <c r="C26" s="15" t="n">
        <f aca="false">'2. Minimums Only'!B9+'2. Minimums Only'!B10-'2. Minimums Only'!B8</f>
        <v>0</v>
      </c>
      <c r="D26" s="25" t="str">
        <f aca="false">IF(ISNUMBER(C26)=FALSE(),"CHECK",IF(ABS(C26-B26)&lt;=0.000000001,"OK","CHECK"))</f>
        <v>OK</v>
      </c>
      <c r="E26" s="7" t="s">
        <v>175</v>
      </c>
    </row>
    <row r="27" customFormat="false" ht="15" hidden="false" customHeight="false" outlineLevel="0" collapsed="false">
      <c r="A27" s="7" t="s">
        <v>176</v>
      </c>
      <c r="B27" s="27" t="n">
        <v>0</v>
      </c>
      <c r="C27" s="15" t="n">
        <f aca="false">'2a. Minimums Grid'!H5+'2a. Minimums Grid'!H6-'2a. Minimums Grid'!I8-'2a. Minimums Grid'!D6</f>
        <v>0</v>
      </c>
      <c r="D27" s="25" t="str">
        <f aca="false">IF(ISNUMBER(C27)=FALSE(),"CHECK",IF(ABS(C27-B27)&lt;=0.000001,"OK","CHECK"))</f>
        <v>OK</v>
      </c>
      <c r="E27" s="7" t="s">
        <v>175</v>
      </c>
    </row>
    <row r="28" customFormat="false" ht="15" hidden="false" customHeight="false" outlineLevel="0" collapsed="false">
      <c r="A28" s="7" t="s">
        <v>177</v>
      </c>
      <c r="B28" s="27" t="n">
        <v>0</v>
      </c>
      <c r="C28" s="15" t="n">
        <f aca="false">ABS('4a. Emergency Grids'!F7+'4a. Emergency Grids'!L7-'1. Your Debts'!B10-'4a. Emergency Grids'!D7-'4a. Emergency Grids'!J7)+ABS('4a. Emergency Grids'!F135+'4a. Emergency Grids'!L135-'1. Your Debts'!B10-'4a. Emergency Grids'!D135-'4a. Emergency Grids'!J135)+ABS('4a. Emergency Grids'!F263+'4a. Emergency Grids'!L263-'1. Your Debts'!B10-'4a. Emergency Grids'!D263-'4a. Emergency Grids'!J263)+ABS('4a. Emergency Grids'!F391+'4a. Emergency Grids'!L391-'1. Your Debts'!B10-'4a. Emergency Grids'!D391-'4a. Emergency Grids'!J391)</f>
        <v>4.09272615797818E-012</v>
      </c>
      <c r="D28" s="25" t="str">
        <f aca="false">IF(ISNUMBER(C28)=FALSE(),"CHECK",IF(ABS(C28-B28)&lt;=0.000001,"OK","CHECK"))</f>
        <v>OK</v>
      </c>
      <c r="E28" s="7" t="s">
        <v>175</v>
      </c>
    </row>
    <row r="29" customFormat="false" ht="15" hidden="false" customHeight="false" outlineLevel="0" collapsed="false">
      <c r="A29" s="7" t="s">
        <v>178</v>
      </c>
      <c r="B29" s="27" t="n">
        <v>0</v>
      </c>
      <c r="C29" s="15" t="n">
        <f aca="false">IF(SUMPRODUCT(--('1. Your Debts'!G5:G9=ROW('1. Your Debts'!G5:G9)-4))=5,'4a. Emergency Grids'!D263-'3. Avalanche vs Snowball'!B47,0)</f>
        <v>0</v>
      </c>
      <c r="D29" s="25" t="str">
        <f aca="false">IF(ISNUMBER(C29)=FALSE(),"CHECK",IF(ABS(C29-B29)&lt;=0.000001,"OK","CHECK"))</f>
        <v>OK</v>
      </c>
      <c r="E29" s="7" t="s">
        <v>175</v>
      </c>
    </row>
    <row r="30" customFormat="false" ht="15" hidden="false" customHeight="false" outlineLevel="0" collapsed="false">
      <c r="A30" s="7" t="s">
        <v>179</v>
      </c>
      <c r="B30" s="27" t="n">
        <v>0</v>
      </c>
      <c r="C30" s="15" t="n">
        <f aca="false">IF(ISNUMBER('5. Your Own Debt'!B13),FV('5. Your Own Debt'!B6/12,'5. Your Own Debt'!B13,-'5. Your Own Debt'!B7,'5. Your Own Debt'!B5),0)</f>
        <v>1.81898940354586E-012</v>
      </c>
      <c r="D30" s="25" t="str">
        <f aca="false">IF(ISNUMBER(C30)=FALSE(),"CHECK",IF(ABS(C30-B30)&lt;=0.000001,"OK","CHECK"))</f>
        <v>OK</v>
      </c>
      <c r="E30" s="7" t="s">
        <v>175</v>
      </c>
    </row>
    <row r="32" customFormat="false" ht="15" hidden="false" customHeight="false" outlineLevel="0" collapsed="false">
      <c r="A32" s="11" t="s">
        <v>180</v>
      </c>
      <c r="B32" s="21" t="n">
        <f aca="false">COUNTIF(D5:D30,"OK")</f>
        <v>26</v>
      </c>
      <c r="C32" s="21" t="n">
        <f aca="false">COUNTA(D5:D30)</f>
        <v>26</v>
      </c>
      <c r="D32" s="28" t="str">
        <f aca="false">IF(B32=C32,"ALL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2026-08-22T07:47:05Z</dcterms:created>
  <dc:creator>openpyxl</dc:creator>
  <dc:description/>
  <dc:language>en-US</dc:language>
  <cp:lastModifiedBy/>
  <dcterms:modified xsi:type="dcterms:W3CDTF">2026-09-24T20:23:16Z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