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Check" sheetId="2" state="visible" r:id="rId4"/>
    <sheet name="Mesquite" sheetId="3" state="visible" r:id="rId5"/>
    <sheet name="Flows" sheetId="4" state="visible" r:id="rId6"/>
    <sheet name="Overlay" sheetId="5" state="visible" r:id="rId7"/>
    <sheet name="Rec" sheetId="6" state="visible" r:id="rId8"/>
    <sheet name="Oriole" sheetId="7" state="visible" r:id="rId9"/>
  </sheets>
  <definedNames>
    <definedName function="false" hidden="false" name="M_Acq" vbProcedure="false">Inputs!$C$14</definedName>
    <definedName function="false" hidden="false" name="M_Amort" vbProcedure="false">Inputs!$C$7</definedName>
    <definedName function="false" hidden="false" name="M_Ask" vbProcedure="false">Mesquite!$C$10</definedName>
    <definedName function="false" hidden="false" name="M_AskPct" vbProcedure="false">Inputs!$C$12</definedName>
    <definedName function="false" hidden="false" name="M_Balloon" vbProcedure="false">Inputs!$C$8</definedName>
    <definedName function="false" hidden="false" name="M_BalloonBal" vbProcedure="false">Mesquite!$C$7</definedName>
    <definedName function="false" hidden="false" name="M_Bid" vbProcedure="false">Mesquite!$C$13</definedName>
    <definedName function="false" hidden="false" name="M_Board" vbProcedure="false">Inputs!$C$15</definedName>
    <definedName function="false" hidden="false" name="M_CDR" vbProcedure="false">Inputs!$C$20</definedName>
    <definedName function="false" hidden="false" name="M_CK" vbProcedure="false">Inputs!$C$29</definedName>
    <definedName function="false" hidden="false" name="M_Ext" vbProcedure="false">Inputs!$C$21</definedName>
    <definedName function="false" hidden="false" name="M_FcM" vbProcedure="false">Inputs!$C$23</definedName>
    <definedName function="false" hidden="false" name="M_Filing" vbProcedure="false">Inputs!$C$22</definedName>
    <definedName function="false" hidden="false" name="M_Haircut" vbProcedure="false">Inputs!$C$26</definedName>
    <definedName function="false" hidden="false" name="M_Haz" vbProcedure="false">Overlay!$C$4</definedName>
    <definedName function="false" hidden="false" name="M_Last" vbProcedure="false">Overlay!$C$5</definedName>
    <definedName function="false" hidden="false" name="M_Legal" vbProcedure="false">Inputs!$C$33</definedName>
    <definedName function="false" hidden="false" name="M_Note" vbProcedure="false">Inputs!$C$5</definedName>
    <definedName function="false" hidden="false" name="M_OverlayYield" vbProcedure="false">Overlay!$C$9</definedName>
    <definedName function="false" hidden="false" name="M_Paid" vbProcedure="false">Inputs!$C$9</definedName>
    <definedName function="false" hidden="false" name="M_Partial" vbProcedure="false">Mesquite!$C$34</definedName>
    <definedName function="false" hidden="false" name="M_PartialN" vbProcedure="false">Inputs!$C$17</definedName>
    <definedName function="false" hidden="false" name="M_Pmt" vbProcedure="false">Mesquite!$C$4</definedName>
    <definedName function="false" hidden="false" name="M_Poss" vbProcedure="false">Inputs!$C$24</definedName>
    <definedName function="false" hidden="false" name="M_Rate" vbProcedure="false">Inputs!$C$6</definedName>
    <definedName function="false" hidden="false" name="M_Rec1" vbProcedure="false">Overlay!$C$10</definedName>
    <definedName function="false" hidden="false" name="M_RecLen" vbProcedure="false">Overlay!$C$6</definedName>
    <definedName function="false" hidden="false" name="M_Rem" vbProcedure="false">Mesquite!$C$6</definedName>
    <definedName function="false" hidden="false" name="M_Reo" vbProcedure="false">Inputs!$C$25</definedName>
    <definedName function="false" hidden="false" name="M_ReoNet" vbProcedure="false">Overlay!$C$7</definedName>
    <definedName function="false" hidden="false" name="M_ReoRoute" vbProcedure="false">Overlay!$C$8</definedName>
    <definedName function="false" hidden="false" name="M_Repair" vbProcedure="false">Inputs!$C$28</definedName>
    <definedName function="false" hidden="false" name="M_SaleCost" vbProcedure="false">Inputs!$C$27</definedName>
    <definedName function="false" hidden="false" name="M_Serv" vbProcedure="false">Inputs!$C$16</definedName>
    <definedName function="false" hidden="false" name="M_ServNPL" vbProcedure="false">Inputs!$C$31</definedName>
    <definedName function="false" hidden="false" name="M_Target" vbProcedure="false">Inputs!$C$13</definedName>
    <definedName function="false" hidden="false" name="M_TI" vbProcedure="false">Inputs!$C$30</definedName>
    <definedName function="false" hidden="false" name="M_UPB" vbProcedure="false">Mesquite!$C$5</definedName>
    <definedName function="false" hidden="false" name="M_Util" vbProcedure="false">Inputs!$C$32</definedName>
    <definedName function="false" hidden="false" name="M_Value" vbProcedure="false">Mesquite!$C$8</definedName>
    <definedName function="false" hidden="false" name="M_Value0" vbProcedure="false">Inputs!$C$10</definedName>
    <definedName function="false" hidden="false" name="M_ValueMult" vbProcedure="false">Inputs!$C$11</definedName>
    <definedName function="false" hidden="false" name="M_YAskGross" vbProcedure="false">Mesquite!$C$11</definedName>
    <definedName function="false" hidden="false" name="M_YAskNet" vbProcedure="false">Mesquite!$C$12</definedName>
    <definedName function="false" hidden="false" name="M_YBalloon" vbProcedure="false">Mesquite!$C$30</definedName>
    <definedName function="false" hidden="false" name="M_YExt60" vbProcedure="false">Mesquite!$C$31</definedName>
    <definedName function="false" hidden="false" name="M_YFull" vbProcedure="false">Mesquite!$C$32</definedName>
    <definedName function="false" hidden="false" name="M_YPay12" vbProcedure="false">Mesquite!$C$27</definedName>
    <definedName function="false" hidden="false" name="M_YPay24" vbProcedure="false">Mesquite!$C$28</definedName>
    <definedName function="false" hidden="false" name="M_YPay36" vbProcedure="false">Mesquite!$C$29</definedName>
    <definedName function="false" hidden="false" name="O_N" vbProcedure="false">Inputs!$C$38</definedName>
    <definedName function="false" hidden="false" name="O_P11" vbProcedure="false">Oriole!$C$9</definedName>
    <definedName function="false" hidden="false" name="O_Pmt" vbProcedure="false">Oriole!$C$4</definedName>
    <definedName function="false" hidden="false" name="O_Price" vbProcedure="false">Oriole!$C$5</definedName>
    <definedName function="false" hidden="false" name="O_PricePct" vbProcedure="false">Inputs!$C$39</definedName>
    <definedName function="false" hidden="false" name="O_Rate" vbProcedure="false">Inputs!$C$37</definedName>
    <definedName function="false" hidden="false" name="O_UPB" vbProcedure="false">Inputs!$C$36</definedName>
    <definedName function="false" hidden="false" name="O_YGross" vbProcedure="false">Oriole!$C$6</definedName>
    <definedName function="false" hidden="false" name="O_YNet" vbProcedure="false">Oriole!$C$7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<sst xmlns="http://schemas.openxmlformats.org/spreadsheetml/2006/main" count="147" uniqueCount="142">
  <si>
    <t xml:space="preserve">Mesquite Lane and Oriole Court: inputs (blue = typed assumptions)</t>
  </si>
  <si>
    <t xml:space="preserve">Mesquite Lane: the note</t>
  </si>
  <si>
    <t xml:space="preserve">Original note balance</t>
  </si>
  <si>
    <t xml:space="preserve">Note rate (annual)</t>
  </si>
  <si>
    <t xml:space="preserve">Amortization (months)</t>
  </si>
  <si>
    <t xml:space="preserve">Balloon due at payment number</t>
  </si>
  <si>
    <t xml:space="preserve">Payments already made at purchase</t>
  </si>
  <si>
    <t xml:space="preserve">Current value (BPO)</t>
  </si>
  <si>
    <t xml:space="preserve">Value multiplier (scenario: 1.00 base, 0.80 for a 20% fall)</t>
  </si>
  <si>
    <t xml:space="preserve">Seller's asking price, % of UPB</t>
  </si>
  <si>
    <t xml:space="preserve">Required net yield</t>
  </si>
  <si>
    <t xml:space="preserve">Acquisition and diligence costs</t>
  </si>
  <si>
    <t xml:space="preserve">Servicer boarding fee</t>
  </si>
  <si>
    <t xml:space="preserve">Servicing fee per month (performing)</t>
  </si>
  <si>
    <t xml:space="preserve">Partial: number of payments bought</t>
  </si>
  <si>
    <t xml:space="preserve">Mesquite Lane: default overlay</t>
  </si>
  <si>
    <t xml:space="preserve">Annual default rate (CDR)</t>
  </si>
  <si>
    <t xml:space="preserve">0%, 3%, 6%, 10% in Chapter 5</t>
  </si>
  <si>
    <t xml:space="preserve">Balloon extension for survivors (months)</t>
  </si>
  <si>
    <t xml:space="preserve">0 = balloon refinanced; 60 = survivors extended</t>
  </si>
  <si>
    <t xml:space="preserve">Filing after default (months)</t>
  </si>
  <si>
    <t xml:space="preserve">Foreclosure sale after default (months)</t>
  </si>
  <si>
    <t xml:space="preserve">Possession after the sale (months)</t>
  </si>
  <si>
    <t xml:space="preserve">REO marketing to sale (months)</t>
  </si>
  <si>
    <t xml:space="preserve">REO haircut to value</t>
  </si>
  <si>
    <t xml:space="preserve">Selling costs</t>
  </si>
  <si>
    <t xml:space="preserve">Repairs, % of value</t>
  </si>
  <si>
    <t xml:space="preserve">Cash for keys</t>
  </si>
  <si>
    <t xml:space="preserve">Taxes and insurance advanced per month</t>
  </si>
  <si>
    <t xml:space="preserve">Servicing per month (non-performing)</t>
  </si>
  <si>
    <t xml:space="preserve">REO upkeep per month</t>
  </si>
  <si>
    <t xml:space="preserve">Foreclosure legal (half at filing, half at sale)</t>
  </si>
  <si>
    <t xml:space="preserve">Oriole Court (Chapter 4)</t>
  </si>
  <si>
    <t xml:space="preserve">UPB</t>
  </si>
  <si>
    <t xml:space="preserve">Note rate</t>
  </si>
  <si>
    <t xml:space="preserve">Payments left (fully amortizing)</t>
  </si>
  <si>
    <t xml:space="preserve">Price, % of UPB</t>
  </si>
  <si>
    <t xml:space="preserve">Check: every figure below is printed in the book; the live column is a formula</t>
  </si>
  <si>
    <t xml:space="preserve">Figure (chapter)</t>
  </si>
  <si>
    <t xml:space="preserve">Printed in the book</t>
  </si>
  <si>
    <t xml:space="preserve">Live formula</t>
  </si>
  <si>
    <t xml:space="preserve">Status</t>
  </si>
  <si>
    <t xml:space="preserve">Monthly P&amp;I (Ch 2)</t>
  </si>
  <si>
    <t xml:space="preserve">UPB at purchase (Ch 2)</t>
  </si>
  <si>
    <t xml:space="preserve">Balloon balance (Ch 2)</t>
  </si>
  <si>
    <t xml:space="preserve">Asking price, 92% of UPB (Ch 2)</t>
  </si>
  <si>
    <t xml:space="preserve">Gross yield at the ask (Ch 2)</t>
  </si>
  <si>
    <t xml:space="preserve">Net yield at the ask (Ch 2)</t>
  </si>
  <si>
    <t xml:space="preserve">Price at 11% net (Ch 2)</t>
  </si>
  <si>
    <t xml:space="preserve">Payoff at month 12 (Ch 3)</t>
  </si>
  <si>
    <t xml:space="preserve">Payoff at month 24 (Ch 3)</t>
  </si>
  <si>
    <t xml:space="preserve">Payoff at month 36 (Ch 3)</t>
  </si>
  <si>
    <t xml:space="preserve">Balloon extended 60 months (Ch 3)</t>
  </si>
  <si>
    <t xml:space="preserve">No balloon, full amortization (Ch 3)</t>
  </si>
  <si>
    <t xml:space="preserve">Partial, 36 payments (Ch 3)</t>
  </si>
  <si>
    <t xml:space="preserve">Oriole gross yield (Ch 4)</t>
  </si>
  <si>
    <t xml:space="preserve">Oriole net yield (Ch 4)</t>
  </si>
  <si>
    <t xml:space="preserve">Oriole price at 11% net (Ch 4)</t>
  </si>
  <si>
    <t xml:space="preserve">Overlay at the inputs shown (CDR 3%, base value) (Ch 5)</t>
  </si>
  <si>
    <t xml:space="preserve">Month-1 default, recovery net of costs (Ch 5)</t>
  </si>
  <si>
    <t xml:space="preserve">Yield-to-price table: price at 9% (Ch 2)</t>
  </si>
  <si>
    <t xml:space="preserve">Price at 10% (Ch 2)</t>
  </si>
  <si>
    <t xml:space="preserve">Price at 12% (Ch 2)</t>
  </si>
  <si>
    <t xml:space="preserve">Price at 13% (Ch 2)</t>
  </si>
  <si>
    <t xml:space="preserve">Price at 9%, % of UPB: below par because of the costs (Ch 2)</t>
  </si>
  <si>
    <t xml:space="preserve">LTV at purchase (Ch 1)</t>
  </si>
  <si>
    <t xml:space="preserve">ITV at the 11% price (Ch 2)</t>
  </si>
  <si>
    <t xml:space="preserve">Discount bought at 11% (Ch 3)</t>
  </si>
  <si>
    <t xml:space="preserve">Fixed costs, % of the partial (Ch 3)</t>
  </si>
  <si>
    <t xml:space="preserve">Fixed costs, % of the whole note (Ch 3)</t>
  </si>
  <si>
    <t xml:space="preserve">Balloon as % of the BPO (Ch 3)</t>
  </si>
  <si>
    <t xml:space="preserve">Balloon as % of a value 20% lower (Ch 3)</t>
  </si>
  <si>
    <t xml:space="preserve">Oriole cost drag, basis points (Ch 4)</t>
  </si>
  <si>
    <t xml:space="preserve">Oriole price at 11% net, % of UPB (Ch 4)</t>
  </si>
  <si>
    <t xml:space="preserve">Number of checks</t>
  </si>
  <si>
    <t xml:space="preserve">Checks OK</t>
  </si>
  <si>
    <t xml:space="preserve">Verdict</t>
  </si>
  <si>
    <t xml:space="preserve">Mesquite Lane: price, yield, prepayment, partial</t>
  </si>
  <si>
    <t xml:space="preserve">Monthly P&amp;I</t>
  </si>
  <si>
    <t xml:space="preserve">UPB at purchase</t>
  </si>
  <si>
    <t xml:space="preserve">Payments left to the balloon</t>
  </si>
  <si>
    <t xml:space="preserve">Balloon balance</t>
  </si>
  <si>
    <t xml:space="preserve">Value used</t>
  </si>
  <si>
    <t xml:space="preserve">LTV (UPB / value)</t>
  </si>
  <si>
    <t xml:space="preserve">Asking price</t>
  </si>
  <si>
    <t xml:space="preserve">Gross yield at the asking price</t>
  </si>
  <si>
    <t xml:space="preserve">no costs, no servicing</t>
  </si>
  <si>
    <t xml:space="preserve">Net yield at the asking price</t>
  </si>
  <si>
    <t xml:space="preserve">PRICE at the required net yield (held to balloon)</t>
  </si>
  <si>
    <t xml:space="preserve">Price as % of UPB</t>
  </si>
  <si>
    <t xml:space="preserve">ITV (price / value)</t>
  </si>
  <si>
    <t xml:space="preserve">Yield-to-price table (net, held to balloon)</t>
  </si>
  <si>
    <t xml:space="preserve">Net yield</t>
  </si>
  <si>
    <t xml:space="preserve">Price</t>
  </si>
  <si>
    <t xml:space="preserve">% of UPB</t>
  </si>
  <si>
    <t xml:space="preserve">Net yield at the 11% price if the borrower pays off early</t>
  </si>
  <si>
    <t xml:space="preserve">Payoff month after purchase</t>
  </si>
  <si>
    <t xml:space="preserve">Paid at the balloon</t>
  </si>
  <si>
    <t xml:space="preserve">Balloon extended 60 months</t>
  </si>
  <si>
    <t xml:space="preserve">No balloon, full amortization</t>
  </si>
  <si>
    <t xml:space="preserve">Partial: price of the next N payments at the required yield (net of costs)</t>
  </si>
  <si>
    <t xml:space="preserve">Fixed costs as % of the partial's price</t>
  </si>
  <si>
    <t xml:space="preserve">Fixed costs as % of the whole note's price</t>
  </si>
  <si>
    <t xml:space="preserve">Balloon balance as % of the value used (row 8)</t>
  </si>
  <si>
    <t xml:space="preserve">Discount bought at the required yield (UPB less price)</t>
  </si>
  <si>
    <t xml:space="preserve">Mesquite Lane: monthly cash flows (month 0 = purchase; flows at month-end)</t>
  </si>
  <si>
    <t xml:space="preserve">Month</t>
  </si>
  <si>
    <t xml:space="preserve">Balance end</t>
  </si>
  <si>
    <t xml:space="preserve">Held to balloon, net (price excl.)</t>
  </si>
  <si>
    <t xml:space="preserve">Payoff m12 (at bid)</t>
  </si>
  <si>
    <t xml:space="preserve">Payoff m24 (at bid)</t>
  </si>
  <si>
    <t xml:space="preserve">Payoff m36 (at bid)</t>
  </si>
  <si>
    <t xml:space="preserve">Gross at ask</t>
  </si>
  <si>
    <t xml:space="preserve">Net at ask</t>
  </si>
  <si>
    <t xml:space="preserve">Balloon (at bid)</t>
  </si>
  <si>
    <t xml:space="preserve">Ext. 60 (at bid)</t>
  </si>
  <si>
    <t xml:space="preserve">Full term (at bid)</t>
  </si>
  <si>
    <t xml:space="preserve">Partial (price excl.)</t>
  </si>
  <si>
    <t xml:space="preserve">Mesquite Lane: default overlay (yield of EXPECTED cash flows, not an expected yield)</t>
  </si>
  <si>
    <t xml:space="preserve">Monthly default probability of survivors</t>
  </si>
  <si>
    <t xml:space="preserve">Last month (balloon + extension)</t>
  </si>
  <si>
    <t xml:space="preserve">Months from default to REO sale</t>
  </si>
  <si>
    <t xml:space="preserve">REO net of selling costs</t>
  </si>
  <si>
    <t xml:space="preserve">Check: REO route everywhere (house nets less than the debt at any default)</t>
  </si>
  <si>
    <t xml:space="preserve">YIELD OF EXPECTED CASH FLOWS</t>
  </si>
  <si>
    <t xml:space="preserve">Default in month 1: recovery net of every cost (undiscounted)</t>
  </si>
  <si>
    <t xml:space="preserve">Survivors after month</t>
  </si>
  <si>
    <t xml:space="preserve">Defaults in month</t>
  </si>
  <si>
    <t xml:space="preserve">Expected flow</t>
  </si>
  <si>
    <t xml:space="preserve">k</t>
  </si>
  <si>
    <t xml:space="preserve">Recovery profile r(k)</t>
  </si>
  <si>
    <t xml:space="preserve">Recovery matrix: row = default month (1 to 138), column = calendar month (1 to 138). Cell = recovery profile at k = column - row.</t>
  </si>
  <si>
    <t xml:space="preserve">Oriole Court: fixed costs on a small note (Chapter 4)</t>
  </si>
  <si>
    <t xml:space="preserve">Gross</t>
  </si>
  <si>
    <t xml:space="preserve">Net</t>
  </si>
  <si>
    <t xml:space="preserve">Net excl. price</t>
  </si>
  <si>
    <t xml:space="preserve">Gross yield</t>
  </si>
  <si>
    <t xml:space="preserve">Net yield (same fixed costs and servicing as Mesquite)</t>
  </si>
  <si>
    <t xml:space="preserve">Cost drag (basis points)</t>
  </si>
  <si>
    <t xml:space="preserve">Price at the required net yield (Inputs, C13)</t>
  </si>
  <si>
    <t xml:space="preserve">  as % of UPB</t>
  </si>
  <si>
    <t xml:space="preserve">Servicing per year, % of balance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</si>
</sst>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;[RED]\-#,##0.00"/>
    <numFmt numFmtId="166" formatCode="0.00%"/>
    <numFmt numFmtId="167" formatCode="0.00"/>
    <numFmt numFmtId="168" formatCode="#,##0.00"/>
    <numFmt numFmtId="169" formatCode="0"/>
    <numFmt numFmtId="170" formatCode="General"/>
    <numFmt numFmtId="171" formatCode="0.0000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2282A"/>
      <name val="Segoe UI"/>
      <family val="0"/>
      <charset val="1"/>
    </font>
    <font>
      <b val="true"/>
      <sz val="10"/>
      <name val="Segoe UI"/>
      <family val="0"/>
      <charset val="1"/>
    </font>
    <font>
      <sz val="10"/>
      <name val="Segoe UI"/>
      <family val="0"/>
      <charset val="1"/>
    </font>
    <font>
      <sz val="10"/>
      <color rgb="FF1F4FB4"/>
      <name val="Segoe UI"/>
      <family val="0"/>
      <charset val="1"/>
    </font>
    <font>
      <b val="true"/>
      <sz val="10"/>
      <color rgb="FFF3EFE3"/>
      <name val="Segoe U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282A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B2A3"/>
      </left>
      <right style="thin">
        <color rgb="FFB9B2A3"/>
      </right>
      <top style="thin">
        <color rgb="FFB9B2A3"/>
      </top>
      <bottom style="thin">
        <color rgb="FFB9B2A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2A3"/>
      <rgbColor rgb="FF808080"/>
      <rgbColor rgb="FF9999FF"/>
      <rgbColor rgb="FF993366"/>
      <rgbColor rgb="FFF3EFE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2282A"/>
      <rgbColor rgb="FF333300"/>
      <rgbColor rgb="FF993300"/>
      <rgbColor rgb="FF993366"/>
      <rgbColor rgb="FF1F4FB4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7"/>
    <col collapsed="false" customWidth="true" hidden="false" outlineLevel="0" max="2" min="2" style="1" width="52"/>
    <col collapsed="false" customWidth="true" hidden="false" outlineLevel="0" max="3" min="3" style="1" width="16"/>
    <col collapsed="false" customWidth="true" hidden="false" outlineLevel="0" max="4" min="4" style="1" width="60"/>
  </cols>
  <sheetData>
    <row r="1" customFormat="false" ht="15" hidden="false" customHeight="true" outlineLevel="0" collapsed="false"/>
    <row r="2" customFormat="false" ht="15.75" hidden="false" customHeight="true" outlineLevel="0" collapsed="false">
      <c r="B2" s="2" t="s">
        <v>0</v>
      </c>
    </row>
    <row r="4" customFormat="false" ht="15" hidden="false" customHeight="true" outlineLevel="0" collapsed="false">
      <c r="B4" s="3" t="s">
        <v>1</v>
      </c>
    </row>
    <row r="5" customFormat="false" ht="15" hidden="false" customHeight="true" outlineLevel="0" collapsed="false">
      <c r="B5" s="4" t="s">
        <v>2</v>
      </c>
      <c r="C5" s="5" t="n">
        <v>142000</v>
      </c>
    </row>
    <row r="6" customFormat="false" ht="15" hidden="false" customHeight="true" outlineLevel="0" collapsed="false">
      <c r="B6" s="4" t="s">
        <v>3</v>
      </c>
      <c r="C6" s="6" t="n">
        <v>0.09</v>
      </c>
    </row>
    <row r="7" customFormat="false" ht="15" hidden="false" customHeight="true" outlineLevel="0" collapsed="false">
      <c r="B7" s="4" t="s">
        <v>4</v>
      </c>
      <c r="C7" s="7" t="n">
        <v>360</v>
      </c>
    </row>
    <row r="8" customFormat="false" ht="15" hidden="false" customHeight="true" outlineLevel="0" collapsed="false">
      <c r="B8" s="4" t="s">
        <v>5</v>
      </c>
      <c r="C8" s="7" t="n">
        <v>84</v>
      </c>
    </row>
    <row r="9" customFormat="false" ht="15" hidden="false" customHeight="true" outlineLevel="0" collapsed="false">
      <c r="B9" s="4" t="s">
        <v>6</v>
      </c>
      <c r="C9" s="7" t="n">
        <v>26</v>
      </c>
    </row>
    <row r="10" customFormat="false" ht="15" hidden="false" customHeight="true" outlineLevel="0" collapsed="false">
      <c r="B10" s="4" t="s">
        <v>7</v>
      </c>
      <c r="C10" s="5" t="n">
        <v>176000</v>
      </c>
    </row>
    <row r="11" customFormat="false" ht="15" hidden="false" customHeight="true" outlineLevel="0" collapsed="false">
      <c r="B11" s="4" t="s">
        <v>8</v>
      </c>
      <c r="C11" s="8" t="n">
        <v>1</v>
      </c>
    </row>
    <row r="12" customFormat="false" ht="15" hidden="false" customHeight="true" outlineLevel="0" collapsed="false">
      <c r="B12" s="4" t="s">
        <v>9</v>
      </c>
      <c r="C12" s="6" t="n">
        <v>0.92</v>
      </c>
    </row>
    <row r="13" customFormat="false" ht="15" hidden="false" customHeight="true" outlineLevel="0" collapsed="false">
      <c r="B13" s="4" t="s">
        <v>10</v>
      </c>
      <c r="C13" s="6" t="n">
        <v>0.11</v>
      </c>
    </row>
    <row r="14" customFormat="false" ht="15" hidden="false" customHeight="true" outlineLevel="0" collapsed="false">
      <c r="B14" s="4" t="s">
        <v>11</v>
      </c>
      <c r="C14" s="5" t="n">
        <v>1250</v>
      </c>
    </row>
    <row r="15" customFormat="false" ht="15" hidden="false" customHeight="true" outlineLevel="0" collapsed="false">
      <c r="B15" s="4" t="s">
        <v>12</v>
      </c>
      <c r="C15" s="5" t="n">
        <v>150</v>
      </c>
    </row>
    <row r="16" customFormat="false" ht="15" hidden="false" customHeight="true" outlineLevel="0" collapsed="false">
      <c r="B16" s="4" t="s">
        <v>13</v>
      </c>
      <c r="C16" s="5" t="n">
        <v>30</v>
      </c>
    </row>
    <row r="17" customFormat="false" ht="15" hidden="false" customHeight="true" outlineLevel="0" collapsed="false">
      <c r="B17" s="4" t="s">
        <v>14</v>
      </c>
      <c r="C17" s="7" t="n">
        <v>36</v>
      </c>
    </row>
    <row r="19" customFormat="false" ht="15" hidden="false" customHeight="true" outlineLevel="0" collapsed="false">
      <c r="B19" s="3" t="s">
        <v>15</v>
      </c>
    </row>
    <row r="20" customFormat="false" ht="15" hidden="false" customHeight="true" outlineLevel="0" collapsed="false">
      <c r="B20" s="4" t="s">
        <v>16</v>
      </c>
      <c r="C20" s="6" t="n">
        <v>0.03</v>
      </c>
      <c r="D20" s="4" t="s">
        <v>17</v>
      </c>
    </row>
    <row r="21" customFormat="false" ht="15" hidden="false" customHeight="true" outlineLevel="0" collapsed="false">
      <c r="B21" s="4" t="s">
        <v>18</v>
      </c>
      <c r="C21" s="7" t="n">
        <v>0</v>
      </c>
      <c r="D21" s="4" t="s">
        <v>19</v>
      </c>
    </row>
    <row r="22" customFormat="false" ht="15" hidden="false" customHeight="true" outlineLevel="0" collapsed="false">
      <c r="B22" s="4" t="s">
        <v>20</v>
      </c>
      <c r="C22" s="7" t="n">
        <v>5</v>
      </c>
    </row>
    <row r="23" customFormat="false" ht="15" hidden="false" customHeight="true" outlineLevel="0" collapsed="false">
      <c r="B23" s="4" t="s">
        <v>21</v>
      </c>
      <c r="C23" s="7" t="n">
        <v>13</v>
      </c>
    </row>
    <row r="24" customFormat="false" ht="15" hidden="false" customHeight="true" outlineLevel="0" collapsed="false">
      <c r="B24" s="4" t="s">
        <v>22</v>
      </c>
      <c r="C24" s="7" t="n">
        <v>3</v>
      </c>
    </row>
    <row r="25" customFormat="false" ht="15" hidden="false" customHeight="true" outlineLevel="0" collapsed="false">
      <c r="B25" s="4" t="s">
        <v>23</v>
      </c>
      <c r="C25" s="7" t="n">
        <v>4</v>
      </c>
    </row>
    <row r="26" customFormat="false" ht="15" hidden="false" customHeight="true" outlineLevel="0" collapsed="false">
      <c r="B26" s="4" t="s">
        <v>24</v>
      </c>
      <c r="C26" s="6" t="n">
        <v>0.1</v>
      </c>
    </row>
    <row r="27" customFormat="false" ht="15" hidden="false" customHeight="true" outlineLevel="0" collapsed="false">
      <c r="B27" s="4" t="s">
        <v>25</v>
      </c>
      <c r="C27" s="6" t="n">
        <v>0.07</v>
      </c>
    </row>
    <row r="28" customFormat="false" ht="15" hidden="false" customHeight="true" outlineLevel="0" collapsed="false">
      <c r="B28" s="4" t="s">
        <v>26</v>
      </c>
      <c r="C28" s="6" t="n">
        <v>0.025</v>
      </c>
    </row>
    <row r="29" customFormat="false" ht="15" hidden="false" customHeight="true" outlineLevel="0" collapsed="false">
      <c r="B29" s="4" t="s">
        <v>27</v>
      </c>
      <c r="C29" s="5" t="n">
        <v>3000</v>
      </c>
    </row>
    <row r="30" customFormat="false" ht="15" hidden="false" customHeight="true" outlineLevel="0" collapsed="false">
      <c r="B30" s="4" t="s">
        <v>28</v>
      </c>
      <c r="C30" s="5" t="n">
        <v>345.833333333333</v>
      </c>
    </row>
    <row r="31" customFormat="false" ht="15" hidden="false" customHeight="true" outlineLevel="0" collapsed="false">
      <c r="B31" s="4" t="s">
        <v>29</v>
      </c>
      <c r="C31" s="5" t="n">
        <v>95</v>
      </c>
    </row>
    <row r="32" customFormat="false" ht="15" hidden="false" customHeight="true" outlineLevel="0" collapsed="false">
      <c r="B32" s="4" t="s">
        <v>30</v>
      </c>
      <c r="C32" s="5" t="n">
        <v>150</v>
      </c>
    </row>
    <row r="33" customFormat="false" ht="15" hidden="false" customHeight="true" outlineLevel="0" collapsed="false">
      <c r="B33" s="4" t="s">
        <v>31</v>
      </c>
      <c r="C33" s="5" t="n">
        <v>2500</v>
      </c>
    </row>
    <row r="35" customFormat="false" ht="15" hidden="false" customHeight="true" outlineLevel="0" collapsed="false">
      <c r="B35" s="3" t="s">
        <v>32</v>
      </c>
    </row>
    <row r="36" customFormat="false" ht="15" hidden="false" customHeight="true" outlineLevel="0" collapsed="false">
      <c r="B36" s="4" t="s">
        <v>33</v>
      </c>
      <c r="C36" s="5" t="n">
        <v>31500</v>
      </c>
    </row>
    <row r="37" customFormat="false" ht="15" hidden="false" customHeight="true" outlineLevel="0" collapsed="false">
      <c r="B37" s="4" t="s">
        <v>34</v>
      </c>
      <c r="C37" s="6" t="n">
        <v>0.1</v>
      </c>
    </row>
    <row r="38" customFormat="false" ht="15" hidden="false" customHeight="true" outlineLevel="0" collapsed="false">
      <c r="B38" s="4" t="s">
        <v>35</v>
      </c>
      <c r="C38" s="7" t="n">
        <v>96</v>
      </c>
    </row>
    <row r="39" customFormat="false" ht="15" hidden="false" customHeight="true" outlineLevel="0" collapsed="false">
      <c r="B39" s="4" t="s">
        <v>36</v>
      </c>
      <c r="C39" s="6" t="n">
        <v>0.9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7"/>
    <col collapsed="false" customWidth="true" hidden="false" outlineLevel="0" max="2" min="2" style="1" width="62"/>
    <col collapsed="false" customWidth="true" hidden="false" outlineLevel="0" max="4" min="3" style="1" width="16"/>
    <col collapsed="false" customWidth="true" hidden="false" outlineLevel="0" max="5" min="5" style="1" width="10"/>
  </cols>
  <sheetData>
    <row r="1" customFormat="false" ht="15" hidden="false" customHeight="true" outlineLevel="0" collapsed="false"/>
    <row r="2" customFormat="false" ht="15.75" hidden="false" customHeight="true" outlineLevel="0" collapsed="false">
      <c r="B2" s="2" t="s">
        <v>37</v>
      </c>
    </row>
    <row r="4" customFormat="false" ht="30" hidden="false" customHeight="true" outlineLevel="0" collapsed="false">
      <c r="B4" s="9" t="s">
        <v>38</v>
      </c>
      <c r="C4" s="9" t="s">
        <v>39</v>
      </c>
      <c r="D4" s="9" t="s">
        <v>40</v>
      </c>
      <c r="E4" s="9" t="s">
        <v>41</v>
      </c>
    </row>
    <row r="5" customFormat="false" ht="15" hidden="false" customHeight="true" outlineLevel="0" collapsed="false">
      <c r="B5" s="4" t="s">
        <v>42</v>
      </c>
      <c r="C5" s="10" t="n">
        <v>1142.56</v>
      </c>
      <c r="D5" s="10" t="n">
        <f aca="false">M_Pmt</f>
        <v>1142.56411606159</v>
      </c>
      <c r="E5" s="1" t="str">
        <f aca="false">IF(ABS(D5-C5)&lt;=0.5,"OK","CHECK")</f>
        <v>OK</v>
      </c>
    </row>
    <row r="6" customFormat="false" ht="15" hidden="false" customHeight="true" outlineLevel="0" collapsed="false">
      <c r="B6" s="4" t="s">
        <v>43</v>
      </c>
      <c r="C6" s="10" t="n">
        <v>139782.42</v>
      </c>
      <c r="D6" s="10" t="n">
        <f aca="false">M_UPB</f>
        <v>139782.42092163</v>
      </c>
      <c r="E6" s="1" t="str">
        <f aca="false">IF(ABS(D6-C6)&lt;=0.5,"OK","CHECK")</f>
        <v>OK</v>
      </c>
    </row>
    <row r="7" customFormat="false" ht="15" hidden="false" customHeight="true" outlineLevel="0" collapsed="false">
      <c r="B7" s="4" t="s">
        <v>44</v>
      </c>
      <c r="C7" s="10" t="n">
        <v>132969.45</v>
      </c>
      <c r="D7" s="10" t="n">
        <f aca="false">M_BalloonBal</f>
        <v>132969.448209307</v>
      </c>
      <c r="E7" s="1" t="str">
        <f aca="false">IF(ABS(D7-C7)&lt;=0.5,"OK","CHECK")</f>
        <v>OK</v>
      </c>
    </row>
    <row r="8" customFormat="false" ht="15" hidden="false" customHeight="true" outlineLevel="0" collapsed="false">
      <c r="B8" s="4" t="s">
        <v>45</v>
      </c>
      <c r="C8" s="10" t="n">
        <v>128599.83</v>
      </c>
      <c r="D8" s="10" t="n">
        <f aca="false">M_Ask</f>
        <v>128599.827247899</v>
      </c>
      <c r="E8" s="1" t="str">
        <f aca="false">IF(ABS(D8-C8)&lt;=0.5,"OK","CHECK")</f>
        <v>OK</v>
      </c>
    </row>
    <row r="9" customFormat="false" ht="15" hidden="false" customHeight="true" outlineLevel="0" collapsed="false">
      <c r="B9" s="4" t="s">
        <v>46</v>
      </c>
      <c r="C9" s="11" t="n">
        <v>0.1119</v>
      </c>
      <c r="D9" s="11" t="n">
        <f aca="false">M_YAskGross</f>
        <v>0.111946541354368</v>
      </c>
      <c r="E9" s="1" t="str">
        <f aca="false">IF(ABS(D9-C9)&lt;=0.00005,"OK","CHECK")</f>
        <v>OK</v>
      </c>
    </row>
    <row r="10" customFormat="false" ht="15" hidden="false" customHeight="true" outlineLevel="0" collapsed="false">
      <c r="B10" s="4" t="s">
        <v>47</v>
      </c>
      <c r="C10" s="11" t="n">
        <v>0.1063</v>
      </c>
      <c r="D10" s="11" t="n">
        <f aca="false">M_YAskNet</f>
        <v>0.106334081130687</v>
      </c>
      <c r="E10" s="1" t="str">
        <f aca="false">IF(ABS(D10-C10)&lt;=0.00005,"OK","CHECK")</f>
        <v>OK</v>
      </c>
    </row>
    <row r="11" customFormat="false" ht="15" hidden="false" customHeight="true" outlineLevel="0" collapsed="false">
      <c r="B11" s="4" t="s">
        <v>48</v>
      </c>
      <c r="C11" s="10" t="n">
        <v>126802.91</v>
      </c>
      <c r="D11" s="10" t="n">
        <f aca="false">M_Bid</f>
        <v>126802.911194319</v>
      </c>
      <c r="E11" s="1" t="str">
        <f aca="false">IF(ABS(D11-C11)&lt;=0.5,"OK","CHECK")</f>
        <v>OK</v>
      </c>
    </row>
    <row r="12" customFormat="false" ht="15" hidden="false" customHeight="true" outlineLevel="0" collapsed="false">
      <c r="B12" s="4" t="s">
        <v>49</v>
      </c>
      <c r="C12" s="11" t="n">
        <v>0.1788</v>
      </c>
      <c r="D12" s="11" t="n">
        <f aca="false">M_YPay12</f>
        <v>0.178832749937259</v>
      </c>
      <c r="E12" s="1" t="str">
        <f aca="false">IF(ABS(D12-C12)&lt;=0.00005,"OK","CHECK")</f>
        <v>OK</v>
      </c>
    </row>
    <row r="13" customFormat="false" ht="15" hidden="false" customHeight="true" outlineLevel="0" collapsed="false">
      <c r="B13" s="4" t="s">
        <v>50</v>
      </c>
      <c r="C13" s="11" t="n">
        <v>0.1353</v>
      </c>
      <c r="D13" s="11" t="n">
        <f aca="false">M_YPay24</f>
        <v>0.135285072032076</v>
      </c>
      <c r="E13" s="1" t="str">
        <f aca="false">IF(ABS(D13-C13)&lt;=0.00005,"OK","CHECK")</f>
        <v>OK</v>
      </c>
    </row>
    <row r="14" customFormat="false" ht="15" hidden="false" customHeight="true" outlineLevel="0" collapsed="false">
      <c r="B14" s="4" t="s">
        <v>51</v>
      </c>
      <c r="C14" s="11" t="n">
        <v>0.1209</v>
      </c>
      <c r="D14" s="11" t="n">
        <f aca="false">M_YPay36</f>
        <v>0.120853932598658</v>
      </c>
      <c r="E14" s="1" t="str">
        <f aca="false">IF(ABS(D14-C14)&lt;=0.00005,"OK","CHECK")</f>
        <v>OK</v>
      </c>
    </row>
    <row r="15" customFormat="false" ht="15" hidden="false" customHeight="true" outlineLevel="0" collapsed="false">
      <c r="B15" s="4" t="s">
        <v>52</v>
      </c>
      <c r="C15" s="11" t="n">
        <v>0.1013</v>
      </c>
      <c r="D15" s="11" t="n">
        <f aca="false">M_YExt60</f>
        <v>0.101252957961383</v>
      </c>
      <c r="E15" s="1" t="str">
        <f aca="false">IF(ABS(D15-C15)&lt;=0.00005,"OK","CHECK")</f>
        <v>OK</v>
      </c>
    </row>
    <row r="16" customFormat="false" ht="15" hidden="false" customHeight="true" outlineLevel="0" collapsed="false">
      <c r="B16" s="4" t="s">
        <v>53</v>
      </c>
      <c r="C16" s="11" t="n">
        <v>0.0971</v>
      </c>
      <c r="D16" s="11" t="n">
        <f aca="false">M_YFull</f>
        <v>0.0970765574435479</v>
      </c>
      <c r="E16" s="1" t="str">
        <f aca="false">IF(ABS(D16-C16)&lt;=0.00005,"OK","CHECK")</f>
        <v>OK</v>
      </c>
    </row>
    <row r="17" customFormat="false" ht="15" hidden="false" customHeight="true" outlineLevel="0" collapsed="false">
      <c r="B17" s="4" t="s">
        <v>54</v>
      </c>
      <c r="C17" s="10" t="n">
        <v>32583.13</v>
      </c>
      <c r="D17" s="10" t="n">
        <f aca="false">M_Partial</f>
        <v>32583.1311069855</v>
      </c>
      <c r="E17" s="1" t="str">
        <f aca="false">IF(ABS(D17-C17)&lt;=0.5,"OK","CHECK")</f>
        <v>OK</v>
      </c>
    </row>
    <row r="18" customFormat="false" ht="15" hidden="false" customHeight="true" outlineLevel="0" collapsed="false">
      <c r="B18" s="4" t="s">
        <v>55</v>
      </c>
      <c r="C18" s="11" t="n">
        <v>0.1309</v>
      </c>
      <c r="D18" s="11" t="n">
        <f aca="false">O_YGross</f>
        <v>0.130945429088716</v>
      </c>
      <c r="E18" s="1" t="str">
        <f aca="false">IF(ABS(D18-C18)&lt;=0.00005,"OK","CHECK")</f>
        <v>OK</v>
      </c>
    </row>
    <row r="19" customFormat="false" ht="15" hidden="false" customHeight="true" outlineLevel="0" collapsed="false">
      <c r="B19" s="4" t="s">
        <v>56</v>
      </c>
      <c r="C19" s="11" t="n">
        <v>0.0978</v>
      </c>
      <c r="D19" s="11" t="n">
        <f aca="false">O_YNet</f>
        <v>0.0978067308089815</v>
      </c>
      <c r="E19" s="1" t="str">
        <f aca="false">IF(ABS(D19-C19)&lt;=0.00005,"OK","CHECK")</f>
        <v>OK</v>
      </c>
    </row>
    <row r="20" customFormat="false" ht="15" hidden="false" customHeight="true" outlineLevel="0" collapsed="false">
      <c r="B20" s="4" t="s">
        <v>57</v>
      </c>
      <c r="C20" s="10" t="n">
        <v>27118.85</v>
      </c>
      <c r="D20" s="10" t="n">
        <f aca="false">O_P11</f>
        <v>27118.8458048562</v>
      </c>
      <c r="E20" s="1" t="str">
        <f aca="false">IF(ABS(D20-C20)&lt;=0.5,"OK","CHECK")</f>
        <v>OK</v>
      </c>
    </row>
    <row r="21" customFormat="false" ht="15" hidden="false" customHeight="true" outlineLevel="0" collapsed="false">
      <c r="B21" s="4" t="s">
        <v>58</v>
      </c>
      <c r="C21" s="11" t="n">
        <v>0.1041</v>
      </c>
      <c r="D21" s="11" t="n">
        <f aca="false">M_OverlayYield</f>
        <v>0.10413703525543</v>
      </c>
      <c r="E21" s="1" t="str">
        <f aca="false">IF(ABS(D21-C21)&lt;=0.00005,"OK","CHECK")</f>
        <v>OK</v>
      </c>
    </row>
    <row r="22" customFormat="false" ht="15" hidden="false" customHeight="true" outlineLevel="0" collapsed="false">
      <c r="B22" s="4" t="s">
        <v>59</v>
      </c>
      <c r="C22" s="10" t="n">
        <v>127545</v>
      </c>
      <c r="D22" s="10" t="n">
        <f aca="false">M_Rec1</f>
        <v>127545.333333333</v>
      </c>
      <c r="E22" s="1" t="str">
        <f aca="false">IF(ABS(D22-C22)&lt;=0.5,"OK","CHECK")</f>
        <v>OK</v>
      </c>
    </row>
    <row r="23" customFormat="false" ht="15" hidden="false" customHeight="false" outlineLevel="0" collapsed="false">
      <c r="B23" s="4" t="s">
        <v>60</v>
      </c>
      <c r="C23" s="12" t="n">
        <v>136975.69</v>
      </c>
      <c r="D23" s="12" t="n">
        <f aca="false">Mesquite!C19</f>
        <v>136975.685405349</v>
      </c>
      <c r="E23" s="1" t="str">
        <f aca="false">IF(ISNUMBER(D23)=FALSE(),"CHECK",IF(ABS(D23-C23)&lt;=0.5,"OK","CHECK"))</f>
        <v>OK</v>
      </c>
    </row>
    <row r="24" customFormat="false" ht="15" hidden="false" customHeight="true" outlineLevel="0" collapsed="false">
      <c r="B24" s="4" t="s">
        <v>61</v>
      </c>
      <c r="C24" s="12" t="n">
        <v>131775.08</v>
      </c>
      <c r="D24" s="12" t="n">
        <f aca="false">Mesquite!C20</f>
        <v>131775.079275725</v>
      </c>
      <c r="E24" s="1" t="str">
        <f aca="false">IF(ISNUMBER(D24)=FALSE(),"CHECK",IF(ABS(D24-C24)&lt;=0.5,"OK","CHECK"))</f>
        <v>OK</v>
      </c>
    </row>
    <row r="25" customFormat="false" ht="15" hidden="false" customHeight="true" outlineLevel="0" collapsed="false">
      <c r="B25" s="4" t="s">
        <v>62</v>
      </c>
      <c r="C25" s="12" t="n">
        <v>122048.58</v>
      </c>
      <c r="D25" s="12" t="n">
        <f aca="false">Mesquite!C22</f>
        <v>122048.578111652</v>
      </c>
      <c r="E25" s="1" t="str">
        <f aca="false">IF(ISNUMBER(D25)=FALSE(),"CHECK",IF(ABS(D25-C25)&lt;=0.5,"OK","CHECK"))</f>
        <v>OK</v>
      </c>
    </row>
    <row r="26" customFormat="false" ht="15" hidden="false" customHeight="false" outlineLevel="0" collapsed="false">
      <c r="B26" s="4" t="s">
        <v>63</v>
      </c>
      <c r="C26" s="12" t="n">
        <v>117501.99</v>
      </c>
      <c r="D26" s="12" t="n">
        <f aca="false">Mesquite!C23</f>
        <v>117501.985094734</v>
      </c>
      <c r="E26" s="1" t="str">
        <f aca="false">IF(ISNUMBER(D26)=FALSE(),"CHECK",IF(ABS(D26-C26)&lt;=0.5,"OK","CHECK"))</f>
        <v>OK</v>
      </c>
    </row>
    <row r="27" customFormat="false" ht="15" hidden="false" customHeight="false" outlineLevel="0" collapsed="false">
      <c r="B27" s="4" t="s">
        <v>64</v>
      </c>
      <c r="C27" s="11" t="n">
        <v>0.9799</v>
      </c>
      <c r="D27" s="11" t="n">
        <f aca="false">Mesquite!D19</f>
        <v>0.979920683174788</v>
      </c>
      <c r="E27" s="1" t="str">
        <f aca="false">IF(ISNUMBER(D27)=FALSE(),"CHECK",IF(ABS(D27-C27)&lt;=0.00005,"OK","CHECK"))</f>
        <v>OK</v>
      </c>
    </row>
    <row r="28" customFormat="false" ht="15" hidden="false" customHeight="false" outlineLevel="0" collapsed="false">
      <c r="B28" s="4" t="s">
        <v>65</v>
      </c>
      <c r="C28" s="11" t="n">
        <v>0.7942</v>
      </c>
      <c r="D28" s="11" t="n">
        <f aca="false">Mesquite!C9</f>
        <v>0.794218300691078</v>
      </c>
      <c r="E28" s="1" t="str">
        <f aca="false">IF(ISNUMBER(D28)=FALSE(),"CHECK",IF(ABS(D28-C28)&lt;=0.00005,"OK","CHECK"))</f>
        <v>OK</v>
      </c>
    </row>
    <row r="29" customFormat="false" ht="15" hidden="false" customHeight="false" outlineLevel="0" collapsed="false">
      <c r="B29" s="4" t="s">
        <v>66</v>
      </c>
      <c r="C29" s="11" t="n">
        <v>0.7205</v>
      </c>
      <c r="D29" s="11" t="n">
        <f aca="false">Mesquite!C15</f>
        <v>0.720471086331359</v>
      </c>
      <c r="E29" s="1" t="str">
        <f aca="false">IF(ISNUMBER(D29)=FALSE(),"CHECK",IF(ABS(D29-C29)&lt;=0.00005,"OK","CHECK"))</f>
        <v>OK</v>
      </c>
    </row>
    <row r="30" customFormat="false" ht="15" hidden="false" customHeight="false" outlineLevel="0" collapsed="false">
      <c r="B30" s="4" t="s">
        <v>67</v>
      </c>
      <c r="C30" s="12" t="n">
        <v>12979.51</v>
      </c>
      <c r="D30" s="12" t="n">
        <f aca="false">Mesquite!C38</f>
        <v>12979.5097273105</v>
      </c>
      <c r="E30" s="1" t="str">
        <f aca="false">IF(ISNUMBER(D30)=FALSE(),"CHECK",IF(ABS(D30-C30)&lt;=0.5,"OK","CHECK"))</f>
        <v>OK</v>
      </c>
    </row>
    <row r="31" customFormat="false" ht="15" hidden="false" customHeight="false" outlineLevel="0" collapsed="false">
      <c r="B31" s="4" t="s">
        <v>68</v>
      </c>
      <c r="C31" s="11" t="n">
        <v>0.043</v>
      </c>
      <c r="D31" s="11" t="n">
        <f aca="false">Mesquite!C35</f>
        <v>0.0429670185901764</v>
      </c>
      <c r="E31" s="1" t="str">
        <f aca="false">IF(ISNUMBER(D31)=FALSE(),"CHECK",IF(ABS(D31-C31)&lt;=0.00005,"OK","CHECK"))</f>
        <v>OK</v>
      </c>
    </row>
    <row r="32" customFormat="false" ht="15" hidden="false" customHeight="false" outlineLevel="0" collapsed="false">
      <c r="B32" s="4" t="s">
        <v>69</v>
      </c>
      <c r="C32" s="11" t="n">
        <v>0.011</v>
      </c>
      <c r="D32" s="11" t="n">
        <f aca="false">Mesquite!C36</f>
        <v>0.011040755979605</v>
      </c>
      <c r="E32" s="1" t="str">
        <f aca="false">IF(ISNUMBER(D32)=FALSE(),"CHECK",IF(ABS(D32-C32)&lt;=0.00005,"OK","CHECK"))</f>
        <v>OK</v>
      </c>
    </row>
    <row r="33" customFormat="false" ht="15" hidden="false" customHeight="false" outlineLevel="0" collapsed="false">
      <c r="B33" s="4" t="s">
        <v>70</v>
      </c>
      <c r="C33" s="11" t="n">
        <v>0.7555</v>
      </c>
      <c r="D33" s="11" t="n">
        <f aca="false">M_BalloonBal/M_Value0</f>
        <v>0.755508228461972</v>
      </c>
      <c r="E33" s="1" t="str">
        <f aca="false">IF(ISNUMBER(D33)=FALSE(),"CHECK",IF(ABS(D33-C33)&lt;=0.00005,"OK","CHECK"))</f>
        <v>OK</v>
      </c>
    </row>
    <row r="34" customFormat="false" ht="15" hidden="false" customHeight="false" outlineLevel="0" collapsed="false">
      <c r="B34" s="4" t="s">
        <v>71</v>
      </c>
      <c r="C34" s="11" t="n">
        <v>0.9444</v>
      </c>
      <c r="D34" s="11" t="n">
        <f aca="false">M_BalloonBal/(0.8*M_Value0)</f>
        <v>0.944385285577465</v>
      </c>
      <c r="E34" s="1" t="str">
        <f aca="false">IF(ISNUMBER(D34)=FALSE(),"CHECK",IF(ABS(D34-C34)&lt;=0.00005,"OK","CHECK"))</f>
        <v>OK</v>
      </c>
    </row>
    <row r="35" customFormat="false" ht="15" hidden="false" customHeight="false" outlineLevel="0" collapsed="false">
      <c r="B35" s="4" t="s">
        <v>72</v>
      </c>
      <c r="C35" s="12" t="n">
        <v>331</v>
      </c>
      <c r="D35" s="12" t="n">
        <f aca="false">ROUND(Oriole!C8,0)</f>
        <v>331</v>
      </c>
      <c r="E35" s="1" t="str">
        <f aca="false">IF(ISNUMBER(D35)=FALSE(),"CHECK",IF(ABS(D35-C35)&lt;=0.5,"OK","CHECK"))</f>
        <v>OK</v>
      </c>
    </row>
    <row r="36" customFormat="false" ht="15" hidden="false" customHeight="false" outlineLevel="0" collapsed="false">
      <c r="B36" s="4" t="s">
        <v>73</v>
      </c>
      <c r="C36" s="11" t="n">
        <v>0.8609</v>
      </c>
      <c r="D36" s="11" t="n">
        <f aca="false">Oriole!C10</f>
        <v>0.860915739836705</v>
      </c>
      <c r="E36" s="1" t="str">
        <f aca="false">IF(ISNUMBER(D36)=FALSE(),"CHECK",IF(ABS(D36-C36)&lt;=0.00005,"OK","CHECK"))</f>
        <v>OK</v>
      </c>
    </row>
    <row r="38" customFormat="false" ht="15" hidden="false" customHeight="false" outlineLevel="0" collapsed="false">
      <c r="B38" s="3" t="s">
        <v>74</v>
      </c>
      <c r="C38" s="13" t="n">
        <f aca="false">COUNTA(B5:B36)</f>
        <v>32</v>
      </c>
    </row>
    <row r="39" customFormat="false" ht="15" hidden="false" customHeight="false" outlineLevel="0" collapsed="false">
      <c r="B39" s="3" t="s">
        <v>75</v>
      </c>
      <c r="C39" s="13" t="n">
        <f aca="false">COUNTIF(E5:E36,"OK")</f>
        <v>32</v>
      </c>
    </row>
    <row r="40" customFormat="false" ht="15" hidden="false" customHeight="false" outlineLevel="0" collapsed="false">
      <c r="B40" s="3" t="s">
        <v>76</v>
      </c>
      <c r="C40" s="3" t="str">
        <f aca="false">IF(C39=C38,"ALL OK",C38-C39&amp;" to look at")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7"/>
    <col collapsed="false" customWidth="true" hidden="false" outlineLevel="0" max="2" min="2" style="1" width="58"/>
    <col collapsed="false" customWidth="true" hidden="false" outlineLevel="0" max="3" min="3" style="1" width="16"/>
    <col collapsed="false" customWidth="true" hidden="false" outlineLevel="0" max="4" min="4" style="1" width="50"/>
  </cols>
  <sheetData>
    <row r="1" customFormat="false" ht="15" hidden="false" customHeight="true" outlineLevel="0" collapsed="false"/>
    <row r="2" customFormat="false" ht="15.75" hidden="false" customHeight="true" outlineLevel="0" collapsed="false">
      <c r="B2" s="2" t="s">
        <v>77</v>
      </c>
    </row>
    <row r="4" customFormat="false" ht="15" hidden="false" customHeight="true" outlineLevel="0" collapsed="false">
      <c r="B4" s="4" t="s">
        <v>78</v>
      </c>
      <c r="C4" s="14" t="n">
        <f aca="false">PMT(M_Rate/12,M_Amort,-M_Note)</f>
        <v>1142.56411606159</v>
      </c>
    </row>
    <row r="5" customFormat="false" ht="15" hidden="false" customHeight="true" outlineLevel="0" collapsed="false">
      <c r="B5" s="4" t="s">
        <v>79</v>
      </c>
      <c r="C5" s="14" t="n">
        <f aca="false">-FV(M_Rate/12,M_Paid,-M_Pmt,M_Note)</f>
        <v>139782.42092163</v>
      </c>
    </row>
    <row r="6" customFormat="false" ht="15" hidden="false" customHeight="true" outlineLevel="0" collapsed="false">
      <c r="B6" s="4" t="s">
        <v>80</v>
      </c>
      <c r="C6" s="15" t="n">
        <f aca="false">M_Balloon-M_Paid</f>
        <v>58</v>
      </c>
    </row>
    <row r="7" customFormat="false" ht="15" hidden="false" customHeight="true" outlineLevel="0" collapsed="false">
      <c r="B7" s="4" t="s">
        <v>81</v>
      </c>
      <c r="C7" s="14" t="n">
        <f aca="false">-FV(M_Rate/12,M_Balloon,-M_Pmt,M_Note)</f>
        <v>132969.448209307</v>
      </c>
    </row>
    <row r="8" customFormat="false" ht="15" hidden="false" customHeight="true" outlineLevel="0" collapsed="false">
      <c r="B8" s="4" t="s">
        <v>82</v>
      </c>
      <c r="C8" s="14" t="n">
        <f aca="false">M_Value0*M_ValueMult</f>
        <v>176000</v>
      </c>
    </row>
    <row r="9" customFormat="false" ht="15" hidden="false" customHeight="true" outlineLevel="0" collapsed="false">
      <c r="B9" s="4" t="s">
        <v>83</v>
      </c>
      <c r="C9" s="16" t="n">
        <f aca="false">M_UPB/M_Value</f>
        <v>0.794218300691078</v>
      </c>
    </row>
    <row r="10" customFormat="false" ht="15" hidden="false" customHeight="true" outlineLevel="0" collapsed="false">
      <c r="B10" s="4" t="s">
        <v>84</v>
      </c>
      <c r="C10" s="14" t="n">
        <f aca="false">M_AskPct*M_UPB</f>
        <v>128599.827247899</v>
      </c>
    </row>
    <row r="11" customFormat="false" ht="15" hidden="false" customHeight="true" outlineLevel="0" collapsed="false">
      <c r="B11" s="4" t="s">
        <v>85</v>
      </c>
      <c r="C11" s="16" t="n">
        <f aca="false">IRR(Flows!H5:H339,0.01)*12</f>
        <v>0.111946541354368</v>
      </c>
      <c r="D11" s="4" t="s">
        <v>86</v>
      </c>
    </row>
    <row r="12" customFormat="false" ht="15" hidden="false" customHeight="true" outlineLevel="0" collapsed="false">
      <c r="B12" s="4" t="s">
        <v>87</v>
      </c>
      <c r="C12" s="16" t="n">
        <f aca="false">IRR(Flows!I5:I339,0.01)*12</f>
        <v>0.106334081130687</v>
      </c>
    </row>
    <row r="13" customFormat="false" ht="15" hidden="false" customHeight="true" outlineLevel="0" collapsed="false">
      <c r="B13" s="3" t="s">
        <v>88</v>
      </c>
      <c r="C13" s="17" t="n">
        <f aca="false">Flows!D5+NPV(M_Target/12,Flows!D6:D339)</f>
        <v>126802.911194319</v>
      </c>
    </row>
    <row r="14" customFormat="false" ht="15" hidden="false" customHeight="true" outlineLevel="0" collapsed="false">
      <c r="B14" s="4" t="s">
        <v>89</v>
      </c>
      <c r="C14" s="16" t="n">
        <f aca="false">M_Bid/M_UPB</f>
        <v>0.907144906764867</v>
      </c>
    </row>
    <row r="15" customFormat="false" ht="15" hidden="false" customHeight="true" outlineLevel="0" collapsed="false">
      <c r="B15" s="4" t="s">
        <v>90</v>
      </c>
      <c r="C15" s="16" t="n">
        <f aca="false">M_Bid/M_Value</f>
        <v>0.720471086331359</v>
      </c>
    </row>
    <row r="17" customFormat="false" ht="15" hidden="false" customHeight="true" outlineLevel="0" collapsed="false">
      <c r="B17" s="3" t="s">
        <v>91</v>
      </c>
    </row>
    <row r="18" customFormat="false" ht="30" hidden="false" customHeight="true" outlineLevel="0" collapsed="false">
      <c r="B18" s="9" t="s">
        <v>92</v>
      </c>
      <c r="C18" s="9" t="s">
        <v>93</v>
      </c>
      <c r="D18" s="9" t="s">
        <v>94</v>
      </c>
    </row>
    <row r="19" customFormat="false" ht="15" hidden="false" customHeight="true" outlineLevel="0" collapsed="false">
      <c r="B19" s="18" t="n">
        <v>0.09</v>
      </c>
      <c r="C19" s="10" t="n">
        <f aca="false">Flows!D5+NPV(B19/12,Flows!D6:D339)</f>
        <v>136975.685405349</v>
      </c>
      <c r="D19" s="11" t="n">
        <f aca="false">C19/M_UPB</f>
        <v>0.979920683174788</v>
      </c>
    </row>
    <row r="20" customFormat="false" ht="15" hidden="false" customHeight="true" outlineLevel="0" collapsed="false">
      <c r="B20" s="18" t="n">
        <v>0.1</v>
      </c>
      <c r="C20" s="10" t="n">
        <f aca="false">Flows!D5+NPV(B20/12,Flows!D6:D339)</f>
        <v>131775.079275725</v>
      </c>
      <c r="D20" s="11" t="n">
        <f aca="false">C20/M_UPB</f>
        <v>0.942715674881647</v>
      </c>
    </row>
    <row r="21" customFormat="false" ht="15" hidden="false" customHeight="true" outlineLevel="0" collapsed="false">
      <c r="B21" s="18" t="n">
        <v>0.11</v>
      </c>
      <c r="C21" s="10" t="n">
        <f aca="false">Flows!D5+NPV(B21/12,Flows!D6:D339)</f>
        <v>126802.911194319</v>
      </c>
      <c r="D21" s="11" t="n">
        <f aca="false">C21/M_UPB</f>
        <v>0.907144906764867</v>
      </c>
    </row>
    <row r="22" customFormat="false" ht="15" hidden="false" customHeight="true" outlineLevel="0" collapsed="false">
      <c r="B22" s="18" t="n">
        <v>0.12</v>
      </c>
      <c r="C22" s="10" t="n">
        <f aca="false">Flows!D5+NPV(B22/12,Flows!D6:D339)</f>
        <v>122048.578111652</v>
      </c>
      <c r="D22" s="11" t="n">
        <f aca="false">C22/M_UPB</f>
        <v>0.873132524869345</v>
      </c>
    </row>
    <row r="23" customFormat="false" ht="15" hidden="false" customHeight="true" outlineLevel="0" collapsed="false">
      <c r="B23" s="18" t="n">
        <v>0.13</v>
      </c>
      <c r="C23" s="10" t="n">
        <f aca="false">Flows!D5+NPV(B23/12,Flows!D6:D339)</f>
        <v>117501.985094734</v>
      </c>
      <c r="D23" s="11" t="n">
        <f aca="false">C23/M_UPB</f>
        <v>0.840606310292853</v>
      </c>
    </row>
    <row r="25" customFormat="false" ht="15" hidden="false" customHeight="true" outlineLevel="0" collapsed="false">
      <c r="B25" s="3" t="s">
        <v>95</v>
      </c>
    </row>
    <row r="26" customFormat="false" ht="30" hidden="false" customHeight="true" outlineLevel="0" collapsed="false">
      <c r="B26" s="9" t="s">
        <v>96</v>
      </c>
      <c r="C26" s="9" t="s">
        <v>92</v>
      </c>
    </row>
    <row r="27" customFormat="false" ht="15" hidden="false" customHeight="true" outlineLevel="0" collapsed="false">
      <c r="B27" s="19" t="n">
        <v>12</v>
      </c>
      <c r="C27" s="11" t="n">
        <f aca="false">IRR(Flows!E5:E339,0.01)*12</f>
        <v>0.178832749937259</v>
      </c>
    </row>
    <row r="28" customFormat="false" ht="15" hidden="false" customHeight="true" outlineLevel="0" collapsed="false">
      <c r="B28" s="19" t="n">
        <v>24</v>
      </c>
      <c r="C28" s="11" t="n">
        <f aca="false">IRR(Flows!F5:F339,0.01)*12</f>
        <v>0.135285072032076</v>
      </c>
    </row>
    <row r="29" customFormat="false" ht="15" hidden="false" customHeight="true" outlineLevel="0" collapsed="false">
      <c r="B29" s="19" t="n">
        <v>36</v>
      </c>
      <c r="C29" s="11" t="n">
        <f aca="false">IRR(Flows!G5:G339,0.01)*12</f>
        <v>0.120853932598658</v>
      </c>
    </row>
    <row r="30" customFormat="false" ht="15" hidden="false" customHeight="true" outlineLevel="0" collapsed="false">
      <c r="B30" s="1" t="s">
        <v>97</v>
      </c>
      <c r="C30" s="11" t="n">
        <f aca="false">IRR(Flows!J5:J339,0.01)*12</f>
        <v>0.109999999999971</v>
      </c>
    </row>
    <row r="31" customFormat="false" ht="15" hidden="false" customHeight="true" outlineLevel="0" collapsed="false">
      <c r="B31" s="1" t="s">
        <v>98</v>
      </c>
      <c r="C31" s="11" t="n">
        <f aca="false">IRR(Flows!K5:K339,0.01)*12</f>
        <v>0.101252957961383</v>
      </c>
    </row>
    <row r="32" customFormat="false" ht="15" hidden="false" customHeight="true" outlineLevel="0" collapsed="false">
      <c r="B32" s="1" t="s">
        <v>99</v>
      </c>
      <c r="C32" s="11" t="n">
        <f aca="false">IRR(Flows!L5:L339,0.01)*12</f>
        <v>0.0970765574435479</v>
      </c>
    </row>
    <row r="34" customFormat="false" ht="15" hidden="false" customHeight="true" outlineLevel="0" collapsed="false">
      <c r="B34" s="4" t="s">
        <v>100</v>
      </c>
      <c r="C34" s="14" t="n">
        <f aca="false">Flows!M5+NPV(M_Target/12,Flows!M6:M339)</f>
        <v>32583.1311069855</v>
      </c>
    </row>
    <row r="35" customFormat="false" ht="15" hidden="false" customHeight="true" outlineLevel="0" collapsed="false">
      <c r="B35" s="4" t="s">
        <v>101</v>
      </c>
      <c r="C35" s="16" t="n">
        <f aca="false">(M_Acq+M_Board)/M_Partial</f>
        <v>0.0429670185901764</v>
      </c>
    </row>
    <row r="36" customFormat="false" ht="15" hidden="false" customHeight="true" outlineLevel="0" collapsed="false">
      <c r="B36" s="4" t="s">
        <v>102</v>
      </c>
      <c r="C36" s="16" t="n">
        <f aca="false">(M_Acq+M_Board)/M_Bid</f>
        <v>0.011040755979605</v>
      </c>
    </row>
    <row r="37" customFormat="false" ht="15" hidden="false" customHeight="false" outlineLevel="0" collapsed="false">
      <c r="B37" s="4" t="s">
        <v>103</v>
      </c>
      <c r="C37" s="16" t="n">
        <f aca="false">M_BalloonBal/M_Value</f>
        <v>0.755508228461972</v>
      </c>
    </row>
    <row r="38" customFormat="false" ht="15" hidden="false" customHeight="false" outlineLevel="0" collapsed="false">
      <c r="B38" s="4" t="s">
        <v>104</v>
      </c>
      <c r="C38" s="20" t="n">
        <f aca="false">M_UPB-M_Bid</f>
        <v>12979.5097273105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M3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7"/>
    <col collapsed="false" customWidth="true" hidden="false" outlineLevel="0" max="2" min="2" style="1" width="8"/>
    <col collapsed="false" customWidth="true" hidden="false" outlineLevel="0" max="3" min="3" style="1" width="14"/>
    <col collapsed="false" customWidth="true" hidden="false" outlineLevel="0" max="4" min="4" style="1" width="16"/>
    <col collapsed="false" customWidth="true" hidden="false" outlineLevel="0" max="12" min="5" style="1" width="14"/>
    <col collapsed="false" customWidth="true" hidden="false" outlineLevel="0" max="13" min="13" style="1" width="16"/>
  </cols>
  <sheetData>
    <row r="1" customFormat="false" ht="15" hidden="false" customHeight="true" outlineLevel="0" collapsed="false"/>
    <row r="2" customFormat="false" ht="15.75" hidden="false" customHeight="true" outlineLevel="0" collapsed="false">
      <c r="B2" s="2" t="s">
        <v>105</v>
      </c>
    </row>
    <row r="4" customFormat="false" ht="30" hidden="false" customHeight="true" outlineLevel="0" collapsed="false"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customFormat="false" ht="15" hidden="false" customHeight="true" outlineLevel="0" collapsed="false">
      <c r="B5" s="1" t="n">
        <v>0</v>
      </c>
      <c r="C5" s="10" t="n">
        <f aca="false">M_UPB</f>
        <v>139782.42092163</v>
      </c>
      <c r="D5" s="10" t="n">
        <f aca="false">-(M_Acq+M_Board)</f>
        <v>-1400</v>
      </c>
      <c r="E5" s="10" t="n">
        <f aca="false">-(M_Bid+M_Acq+M_Board)</f>
        <v>-128202.911194319</v>
      </c>
      <c r="F5" s="10" t="n">
        <f aca="false">-(M_Bid+M_Acq+M_Board)</f>
        <v>-128202.911194319</v>
      </c>
      <c r="G5" s="10" t="n">
        <f aca="false">-(M_Bid+M_Acq+M_Board)</f>
        <v>-128202.911194319</v>
      </c>
      <c r="H5" s="10" t="n">
        <f aca="false">-M_Ask</f>
        <v>-128599.827247899</v>
      </c>
      <c r="I5" s="10" t="n">
        <f aca="false">-(M_Ask+M_Acq+M_Board)</f>
        <v>-129999.827247899</v>
      </c>
      <c r="J5" s="10" t="n">
        <f aca="false">-(M_Bid+M_Acq+M_Board)</f>
        <v>-128202.911194319</v>
      </c>
      <c r="K5" s="10" t="n">
        <f aca="false">-(M_Bid+M_Acq+M_Board)</f>
        <v>-128202.911194319</v>
      </c>
      <c r="L5" s="10" t="n">
        <f aca="false">-(M_Bid+M_Acq+M_Board)</f>
        <v>-128202.911194319</v>
      </c>
      <c r="M5" s="10" t="n">
        <f aca="false">-(M_Acq+M_Board)</f>
        <v>-1400</v>
      </c>
    </row>
    <row r="6" customFormat="false" ht="15" hidden="false" customHeight="true" outlineLevel="0" collapsed="false">
      <c r="B6" s="1" t="n">
        <v>1</v>
      </c>
      <c r="C6" s="10" t="n">
        <f aca="false">C5*(1+M_Rate/12)-M_Pmt</f>
        <v>139688.22496248</v>
      </c>
      <c r="D6" s="10" t="n">
        <f aca="false">IF(B6&lt;=M_Rem,(M_Pmt-M_Serv),0)+IF(B6=M_Rem,C6,0)</f>
        <v>1112.56411606159</v>
      </c>
      <c r="E6" s="10" t="n">
        <f aca="false">IF(B6&lt;=12,(M_Pmt-M_Serv),0)+IF(B6=12,C6,0)</f>
        <v>1112.56411606159</v>
      </c>
      <c r="F6" s="10" t="n">
        <f aca="false">IF(B6&lt;=24,(M_Pmt-M_Serv),0)+IF(B6=24,C6,0)</f>
        <v>1112.56411606159</v>
      </c>
      <c r="G6" s="10" t="n">
        <f aca="false">IF(B6&lt;=36,(M_Pmt-M_Serv),0)+IF(B6=36,C6,0)</f>
        <v>1112.56411606159</v>
      </c>
      <c r="H6" s="10" t="n">
        <f aca="false">IF(B6&lt;=M_Rem,M_Pmt,0)+IF(B6=M_Rem,C6,0)</f>
        <v>1142.56411606159</v>
      </c>
      <c r="I6" s="10" t="n">
        <f aca="false">IF(B6&lt;=M_Rem,(M_Pmt-M_Serv),0)+IF(B6=M_Rem,C6,0)</f>
        <v>1112.56411606159</v>
      </c>
      <c r="J6" s="10" t="n">
        <f aca="false">D6</f>
        <v>1112.56411606159</v>
      </c>
      <c r="K6" s="10" t="n">
        <f aca="false">IF(B6&lt;=M_Rem+60,(M_Pmt-M_Serv),0)+IF(B6=M_Rem+60,C6,0)</f>
        <v>1112.56411606159</v>
      </c>
      <c r="L6" s="10" t="n">
        <f aca="false">IF(B6&lt;=M_Amort-M_Paid,(M_Pmt-M_Serv),0)</f>
        <v>1112.56411606159</v>
      </c>
      <c r="M6" s="10" t="n">
        <f aca="false">IF(B6&lt;=M_PartialN,(M_Pmt-M_Serv),0)</f>
        <v>1112.56411606159</v>
      </c>
    </row>
    <row r="7" customFormat="false" ht="15" hidden="false" customHeight="true" outlineLevel="0" collapsed="false">
      <c r="B7" s="1" t="n">
        <v>2</v>
      </c>
      <c r="C7" s="10" t="n">
        <f aca="false">C6*(1+M_Rate/12)-M_Pmt</f>
        <v>139593.322533637</v>
      </c>
      <c r="D7" s="10" t="n">
        <f aca="false">IF(B7&lt;=M_Rem,(M_Pmt-M_Serv),0)+IF(B7=M_Rem,C7,0)</f>
        <v>1112.56411606159</v>
      </c>
      <c r="E7" s="10" t="n">
        <f aca="false">IF(B7&lt;=12,(M_Pmt-M_Serv),0)+IF(B7=12,C7,0)</f>
        <v>1112.56411606159</v>
      </c>
      <c r="F7" s="10" t="n">
        <f aca="false">IF(B7&lt;=24,(M_Pmt-M_Serv),0)+IF(B7=24,C7,0)</f>
        <v>1112.56411606159</v>
      </c>
      <c r="G7" s="10" t="n">
        <f aca="false">IF(B7&lt;=36,(M_Pmt-M_Serv),0)+IF(B7=36,C7,0)</f>
        <v>1112.56411606159</v>
      </c>
      <c r="H7" s="10" t="n">
        <f aca="false">IF(B7&lt;=M_Rem,M_Pmt,0)+IF(B7=M_Rem,C7,0)</f>
        <v>1142.56411606159</v>
      </c>
      <c r="I7" s="10" t="n">
        <f aca="false">IF(B7&lt;=M_Rem,(M_Pmt-M_Serv),0)+IF(B7=M_Rem,C7,0)</f>
        <v>1112.56411606159</v>
      </c>
      <c r="J7" s="10" t="n">
        <f aca="false">D7</f>
        <v>1112.56411606159</v>
      </c>
      <c r="K7" s="10" t="n">
        <f aca="false">IF(B7&lt;=M_Rem+60,(M_Pmt-M_Serv),0)+IF(B7=M_Rem+60,C7,0)</f>
        <v>1112.56411606159</v>
      </c>
      <c r="L7" s="10" t="n">
        <f aca="false">IF(B7&lt;=M_Amort-M_Paid,(M_Pmt-M_Serv),0)</f>
        <v>1112.56411606159</v>
      </c>
      <c r="M7" s="10" t="n">
        <f aca="false">IF(B7&lt;=M_PartialN,(M_Pmt-M_Serv),0)</f>
        <v>1112.56411606159</v>
      </c>
    </row>
    <row r="8" customFormat="false" ht="15" hidden="false" customHeight="true" outlineLevel="0" collapsed="false">
      <c r="B8" s="1" t="n">
        <v>3</v>
      </c>
      <c r="C8" s="10" t="n">
        <f aca="false">C7*(1+M_Rate/12)-M_Pmt</f>
        <v>139497.708336578</v>
      </c>
      <c r="D8" s="10" t="n">
        <f aca="false">IF(B8&lt;=M_Rem,(M_Pmt-M_Serv),0)+IF(B8=M_Rem,C8,0)</f>
        <v>1112.56411606159</v>
      </c>
      <c r="E8" s="10" t="n">
        <f aca="false">IF(B8&lt;=12,(M_Pmt-M_Serv),0)+IF(B8=12,C8,0)</f>
        <v>1112.56411606159</v>
      </c>
      <c r="F8" s="10" t="n">
        <f aca="false">IF(B8&lt;=24,(M_Pmt-M_Serv),0)+IF(B8=24,C8,0)</f>
        <v>1112.56411606159</v>
      </c>
      <c r="G8" s="10" t="n">
        <f aca="false">IF(B8&lt;=36,(M_Pmt-M_Serv),0)+IF(B8=36,C8,0)</f>
        <v>1112.56411606159</v>
      </c>
      <c r="H8" s="10" t="n">
        <f aca="false">IF(B8&lt;=M_Rem,M_Pmt,0)+IF(B8=M_Rem,C8,0)</f>
        <v>1142.56411606159</v>
      </c>
      <c r="I8" s="10" t="n">
        <f aca="false">IF(B8&lt;=M_Rem,(M_Pmt-M_Serv),0)+IF(B8=M_Rem,C8,0)</f>
        <v>1112.56411606159</v>
      </c>
      <c r="J8" s="10" t="n">
        <f aca="false">D8</f>
        <v>1112.56411606159</v>
      </c>
      <c r="K8" s="10" t="n">
        <f aca="false">IF(B8&lt;=M_Rem+60,(M_Pmt-M_Serv),0)+IF(B8=M_Rem+60,C8,0)</f>
        <v>1112.56411606159</v>
      </c>
      <c r="L8" s="10" t="n">
        <f aca="false">IF(B8&lt;=M_Amort-M_Paid,(M_Pmt-M_Serv),0)</f>
        <v>1112.56411606159</v>
      </c>
      <c r="M8" s="10" t="n">
        <f aca="false">IF(B8&lt;=M_PartialN,(M_Pmt-M_Serv),0)</f>
        <v>1112.56411606159</v>
      </c>
    </row>
    <row r="9" customFormat="false" ht="15" hidden="false" customHeight="true" outlineLevel="0" collapsed="false">
      <c r="B9" s="1" t="n">
        <v>4</v>
      </c>
      <c r="C9" s="10" t="n">
        <f aca="false">C8*(1+M_Rate/12)-M_Pmt</f>
        <v>139401.377033041</v>
      </c>
      <c r="D9" s="10" t="n">
        <f aca="false">IF(B9&lt;=M_Rem,(M_Pmt-M_Serv),0)+IF(B9=M_Rem,C9,0)</f>
        <v>1112.56411606159</v>
      </c>
      <c r="E9" s="10" t="n">
        <f aca="false">IF(B9&lt;=12,(M_Pmt-M_Serv),0)+IF(B9=12,C9,0)</f>
        <v>1112.56411606159</v>
      </c>
      <c r="F9" s="10" t="n">
        <f aca="false">IF(B9&lt;=24,(M_Pmt-M_Serv),0)+IF(B9=24,C9,0)</f>
        <v>1112.56411606159</v>
      </c>
      <c r="G9" s="10" t="n">
        <f aca="false">IF(B9&lt;=36,(M_Pmt-M_Serv),0)+IF(B9=36,C9,0)</f>
        <v>1112.56411606159</v>
      </c>
      <c r="H9" s="10" t="n">
        <f aca="false">IF(B9&lt;=M_Rem,M_Pmt,0)+IF(B9=M_Rem,C9,0)</f>
        <v>1142.56411606159</v>
      </c>
      <c r="I9" s="10" t="n">
        <f aca="false">IF(B9&lt;=M_Rem,(M_Pmt-M_Serv),0)+IF(B9=M_Rem,C9,0)</f>
        <v>1112.56411606159</v>
      </c>
      <c r="J9" s="10" t="n">
        <f aca="false">D9</f>
        <v>1112.56411606159</v>
      </c>
      <c r="K9" s="10" t="n">
        <f aca="false">IF(B9&lt;=M_Rem+60,(M_Pmt-M_Serv),0)+IF(B9=M_Rem+60,C9,0)</f>
        <v>1112.56411606159</v>
      </c>
      <c r="L9" s="10" t="n">
        <f aca="false">IF(B9&lt;=M_Amort-M_Paid,(M_Pmt-M_Serv),0)</f>
        <v>1112.56411606159</v>
      </c>
      <c r="M9" s="10" t="n">
        <f aca="false">IF(B9&lt;=M_PartialN,(M_Pmt-M_Serv),0)</f>
        <v>1112.56411606159</v>
      </c>
    </row>
    <row r="10" customFormat="false" ht="15" hidden="false" customHeight="true" outlineLevel="0" collapsed="false">
      <c r="B10" s="1" t="n">
        <v>5</v>
      </c>
      <c r="C10" s="10" t="n">
        <f aca="false">C9*(1+M_Rate/12)-M_Pmt</f>
        <v>139304.323244727</v>
      </c>
      <c r="D10" s="10" t="n">
        <f aca="false">IF(B10&lt;=M_Rem,(M_Pmt-M_Serv),0)+IF(B10=M_Rem,C10,0)</f>
        <v>1112.56411606159</v>
      </c>
      <c r="E10" s="10" t="n">
        <f aca="false">IF(B10&lt;=12,(M_Pmt-M_Serv),0)+IF(B10=12,C10,0)</f>
        <v>1112.56411606159</v>
      </c>
      <c r="F10" s="10" t="n">
        <f aca="false">IF(B10&lt;=24,(M_Pmt-M_Serv),0)+IF(B10=24,C10,0)</f>
        <v>1112.56411606159</v>
      </c>
      <c r="G10" s="10" t="n">
        <f aca="false">IF(B10&lt;=36,(M_Pmt-M_Serv),0)+IF(B10=36,C10,0)</f>
        <v>1112.56411606159</v>
      </c>
      <c r="H10" s="10" t="n">
        <f aca="false">IF(B10&lt;=M_Rem,M_Pmt,0)+IF(B10=M_Rem,C10,0)</f>
        <v>1142.56411606159</v>
      </c>
      <c r="I10" s="10" t="n">
        <f aca="false">IF(B10&lt;=M_Rem,(M_Pmt-M_Serv),0)+IF(B10=M_Rem,C10,0)</f>
        <v>1112.56411606159</v>
      </c>
      <c r="J10" s="10" t="n">
        <f aca="false">D10</f>
        <v>1112.56411606159</v>
      </c>
      <c r="K10" s="10" t="n">
        <f aca="false">IF(B10&lt;=M_Rem+60,(M_Pmt-M_Serv),0)+IF(B10=M_Rem+60,C10,0)</f>
        <v>1112.56411606159</v>
      </c>
      <c r="L10" s="10" t="n">
        <f aca="false">IF(B10&lt;=M_Amort-M_Paid,(M_Pmt-M_Serv),0)</f>
        <v>1112.56411606159</v>
      </c>
      <c r="M10" s="10" t="n">
        <f aca="false">IF(B10&lt;=M_PartialN,(M_Pmt-M_Serv),0)</f>
        <v>1112.56411606159</v>
      </c>
    </row>
    <row r="11" customFormat="false" ht="15" hidden="false" customHeight="true" outlineLevel="0" collapsed="false">
      <c r="B11" s="1" t="n">
        <v>6</v>
      </c>
      <c r="C11" s="10" t="n">
        <f aca="false">C10*(1+M_Rate/12)-M_Pmt</f>
        <v>139206.541553001</v>
      </c>
      <c r="D11" s="10" t="n">
        <f aca="false">IF(B11&lt;=M_Rem,(M_Pmt-M_Serv),0)+IF(B11=M_Rem,C11,0)</f>
        <v>1112.56411606159</v>
      </c>
      <c r="E11" s="10" t="n">
        <f aca="false">IF(B11&lt;=12,(M_Pmt-M_Serv),0)+IF(B11=12,C11,0)</f>
        <v>1112.56411606159</v>
      </c>
      <c r="F11" s="10" t="n">
        <f aca="false">IF(B11&lt;=24,(M_Pmt-M_Serv),0)+IF(B11=24,C11,0)</f>
        <v>1112.56411606159</v>
      </c>
      <c r="G11" s="10" t="n">
        <f aca="false">IF(B11&lt;=36,(M_Pmt-M_Serv),0)+IF(B11=36,C11,0)</f>
        <v>1112.56411606159</v>
      </c>
      <c r="H11" s="10" t="n">
        <f aca="false">IF(B11&lt;=M_Rem,M_Pmt,0)+IF(B11=M_Rem,C11,0)</f>
        <v>1142.56411606159</v>
      </c>
      <c r="I11" s="10" t="n">
        <f aca="false">IF(B11&lt;=M_Rem,(M_Pmt-M_Serv),0)+IF(B11=M_Rem,C11,0)</f>
        <v>1112.56411606159</v>
      </c>
      <c r="J11" s="10" t="n">
        <f aca="false">D11</f>
        <v>1112.56411606159</v>
      </c>
      <c r="K11" s="10" t="n">
        <f aca="false">IF(B11&lt;=M_Rem+60,(M_Pmt-M_Serv),0)+IF(B11=M_Rem+60,C11,0)</f>
        <v>1112.56411606159</v>
      </c>
      <c r="L11" s="10" t="n">
        <f aca="false">IF(B11&lt;=M_Amort-M_Paid,(M_Pmt-M_Serv),0)</f>
        <v>1112.56411606159</v>
      </c>
      <c r="M11" s="10" t="n">
        <f aca="false">IF(B11&lt;=M_PartialN,(M_Pmt-M_Serv),0)</f>
        <v>1112.56411606159</v>
      </c>
    </row>
    <row r="12" customFormat="false" ht="15" hidden="false" customHeight="true" outlineLevel="0" collapsed="false">
      <c r="B12" s="1" t="n">
        <v>7</v>
      </c>
      <c r="C12" s="10" t="n">
        <f aca="false">C11*(1+M_Rate/12)-M_Pmt</f>
        <v>139108.026498587</v>
      </c>
      <c r="D12" s="10" t="n">
        <f aca="false">IF(B12&lt;=M_Rem,(M_Pmt-M_Serv),0)+IF(B12=M_Rem,C12,0)</f>
        <v>1112.56411606159</v>
      </c>
      <c r="E12" s="10" t="n">
        <f aca="false">IF(B12&lt;=12,(M_Pmt-M_Serv),0)+IF(B12=12,C12,0)</f>
        <v>1112.56411606159</v>
      </c>
      <c r="F12" s="10" t="n">
        <f aca="false">IF(B12&lt;=24,(M_Pmt-M_Serv),0)+IF(B12=24,C12,0)</f>
        <v>1112.56411606159</v>
      </c>
      <c r="G12" s="10" t="n">
        <f aca="false">IF(B12&lt;=36,(M_Pmt-M_Serv),0)+IF(B12=36,C12,0)</f>
        <v>1112.56411606159</v>
      </c>
      <c r="H12" s="10" t="n">
        <f aca="false">IF(B12&lt;=M_Rem,M_Pmt,0)+IF(B12=M_Rem,C12,0)</f>
        <v>1142.56411606159</v>
      </c>
      <c r="I12" s="10" t="n">
        <f aca="false">IF(B12&lt;=M_Rem,(M_Pmt-M_Serv),0)+IF(B12=M_Rem,C12,0)</f>
        <v>1112.56411606159</v>
      </c>
      <c r="J12" s="10" t="n">
        <f aca="false">D12</f>
        <v>1112.56411606159</v>
      </c>
      <c r="K12" s="10" t="n">
        <f aca="false">IF(B12&lt;=M_Rem+60,(M_Pmt-M_Serv),0)+IF(B12=M_Rem+60,C12,0)</f>
        <v>1112.56411606159</v>
      </c>
      <c r="L12" s="10" t="n">
        <f aca="false">IF(B12&lt;=M_Amort-M_Paid,(M_Pmt-M_Serv),0)</f>
        <v>1112.56411606159</v>
      </c>
      <c r="M12" s="10" t="n">
        <f aca="false">IF(B12&lt;=M_PartialN,(M_Pmt-M_Serv),0)</f>
        <v>1112.56411606159</v>
      </c>
    </row>
    <row r="13" customFormat="false" ht="15" hidden="false" customHeight="true" outlineLevel="0" collapsed="false">
      <c r="B13" s="1" t="n">
        <v>8</v>
      </c>
      <c r="C13" s="10" t="n">
        <f aca="false">C12*(1+M_Rate/12)-M_Pmt</f>
        <v>139008.772581265</v>
      </c>
      <c r="D13" s="10" t="n">
        <f aca="false">IF(B13&lt;=M_Rem,(M_Pmt-M_Serv),0)+IF(B13=M_Rem,C13,0)</f>
        <v>1112.56411606159</v>
      </c>
      <c r="E13" s="10" t="n">
        <f aca="false">IF(B13&lt;=12,(M_Pmt-M_Serv),0)+IF(B13=12,C13,0)</f>
        <v>1112.56411606159</v>
      </c>
      <c r="F13" s="10" t="n">
        <f aca="false">IF(B13&lt;=24,(M_Pmt-M_Serv),0)+IF(B13=24,C13,0)</f>
        <v>1112.56411606159</v>
      </c>
      <c r="G13" s="10" t="n">
        <f aca="false">IF(B13&lt;=36,(M_Pmt-M_Serv),0)+IF(B13=36,C13,0)</f>
        <v>1112.56411606159</v>
      </c>
      <c r="H13" s="10" t="n">
        <f aca="false">IF(B13&lt;=M_Rem,M_Pmt,0)+IF(B13=M_Rem,C13,0)</f>
        <v>1142.56411606159</v>
      </c>
      <c r="I13" s="10" t="n">
        <f aca="false">IF(B13&lt;=M_Rem,(M_Pmt-M_Serv),0)+IF(B13=M_Rem,C13,0)</f>
        <v>1112.56411606159</v>
      </c>
      <c r="J13" s="10" t="n">
        <f aca="false">D13</f>
        <v>1112.56411606159</v>
      </c>
      <c r="K13" s="10" t="n">
        <f aca="false">IF(B13&lt;=M_Rem+60,(M_Pmt-M_Serv),0)+IF(B13=M_Rem+60,C13,0)</f>
        <v>1112.56411606159</v>
      </c>
      <c r="L13" s="10" t="n">
        <f aca="false">IF(B13&lt;=M_Amort-M_Paid,(M_Pmt-M_Serv),0)</f>
        <v>1112.56411606159</v>
      </c>
      <c r="M13" s="10" t="n">
        <f aca="false">IF(B13&lt;=M_PartialN,(M_Pmt-M_Serv),0)</f>
        <v>1112.56411606159</v>
      </c>
    </row>
    <row r="14" customFormat="false" ht="15" hidden="false" customHeight="true" outlineLevel="0" collapsed="false">
      <c r="B14" s="1" t="n">
        <v>9</v>
      </c>
      <c r="C14" s="10" t="n">
        <f aca="false">C13*(1+M_Rate/12)-M_Pmt</f>
        <v>138908.774259563</v>
      </c>
      <c r="D14" s="10" t="n">
        <f aca="false">IF(B14&lt;=M_Rem,(M_Pmt-M_Serv),0)+IF(B14=M_Rem,C14,0)</f>
        <v>1112.56411606159</v>
      </c>
      <c r="E14" s="10" t="n">
        <f aca="false">IF(B14&lt;=12,(M_Pmt-M_Serv),0)+IF(B14=12,C14,0)</f>
        <v>1112.56411606159</v>
      </c>
      <c r="F14" s="10" t="n">
        <f aca="false">IF(B14&lt;=24,(M_Pmt-M_Serv),0)+IF(B14=24,C14,0)</f>
        <v>1112.56411606159</v>
      </c>
      <c r="G14" s="10" t="n">
        <f aca="false">IF(B14&lt;=36,(M_Pmt-M_Serv),0)+IF(B14=36,C14,0)</f>
        <v>1112.56411606159</v>
      </c>
      <c r="H14" s="10" t="n">
        <f aca="false">IF(B14&lt;=M_Rem,M_Pmt,0)+IF(B14=M_Rem,C14,0)</f>
        <v>1142.56411606159</v>
      </c>
      <c r="I14" s="10" t="n">
        <f aca="false">IF(B14&lt;=M_Rem,(M_Pmt-M_Serv),0)+IF(B14=M_Rem,C14,0)</f>
        <v>1112.56411606159</v>
      </c>
      <c r="J14" s="10" t="n">
        <f aca="false">D14</f>
        <v>1112.56411606159</v>
      </c>
      <c r="K14" s="10" t="n">
        <f aca="false">IF(B14&lt;=M_Rem+60,(M_Pmt-M_Serv),0)+IF(B14=M_Rem+60,C14,0)</f>
        <v>1112.56411606159</v>
      </c>
      <c r="L14" s="10" t="n">
        <f aca="false">IF(B14&lt;=M_Amort-M_Paid,(M_Pmt-M_Serv),0)</f>
        <v>1112.56411606159</v>
      </c>
      <c r="M14" s="10" t="n">
        <f aca="false">IF(B14&lt;=M_PartialN,(M_Pmt-M_Serv),0)</f>
        <v>1112.56411606159</v>
      </c>
    </row>
    <row r="15" customFormat="false" ht="15" hidden="false" customHeight="true" outlineLevel="0" collapsed="false">
      <c r="B15" s="1" t="n">
        <v>10</v>
      </c>
      <c r="C15" s="10" t="n">
        <f aca="false">C14*(1+M_Rate/12)-M_Pmt</f>
        <v>138808.025950448</v>
      </c>
      <c r="D15" s="10" t="n">
        <f aca="false">IF(B15&lt;=M_Rem,(M_Pmt-M_Serv),0)+IF(B15=M_Rem,C15,0)</f>
        <v>1112.56411606159</v>
      </c>
      <c r="E15" s="10" t="n">
        <f aca="false">IF(B15&lt;=12,(M_Pmt-M_Serv),0)+IF(B15=12,C15,0)</f>
        <v>1112.56411606159</v>
      </c>
      <c r="F15" s="10" t="n">
        <f aca="false">IF(B15&lt;=24,(M_Pmt-M_Serv),0)+IF(B15=24,C15,0)</f>
        <v>1112.56411606159</v>
      </c>
      <c r="G15" s="10" t="n">
        <f aca="false">IF(B15&lt;=36,(M_Pmt-M_Serv),0)+IF(B15=36,C15,0)</f>
        <v>1112.56411606159</v>
      </c>
      <c r="H15" s="10" t="n">
        <f aca="false">IF(B15&lt;=M_Rem,M_Pmt,0)+IF(B15=M_Rem,C15,0)</f>
        <v>1142.56411606159</v>
      </c>
      <c r="I15" s="10" t="n">
        <f aca="false">IF(B15&lt;=M_Rem,(M_Pmt-M_Serv),0)+IF(B15=M_Rem,C15,0)</f>
        <v>1112.56411606159</v>
      </c>
      <c r="J15" s="10" t="n">
        <f aca="false">D15</f>
        <v>1112.56411606159</v>
      </c>
      <c r="K15" s="10" t="n">
        <f aca="false">IF(B15&lt;=M_Rem+60,(M_Pmt-M_Serv),0)+IF(B15=M_Rem+60,C15,0)</f>
        <v>1112.56411606159</v>
      </c>
      <c r="L15" s="10" t="n">
        <f aca="false">IF(B15&lt;=M_Amort-M_Paid,(M_Pmt-M_Serv),0)</f>
        <v>1112.56411606159</v>
      </c>
      <c r="M15" s="10" t="n">
        <f aca="false">IF(B15&lt;=M_PartialN,(M_Pmt-M_Serv),0)</f>
        <v>1112.56411606159</v>
      </c>
    </row>
    <row r="16" customFormat="false" ht="15" hidden="false" customHeight="true" outlineLevel="0" collapsed="false">
      <c r="B16" s="1" t="n">
        <v>11</v>
      </c>
      <c r="C16" s="10" t="n">
        <f aca="false">C15*(1+M_Rate/12)-M_Pmt</f>
        <v>138706.522029015</v>
      </c>
      <c r="D16" s="10" t="n">
        <f aca="false">IF(B16&lt;=M_Rem,(M_Pmt-M_Serv),0)+IF(B16=M_Rem,C16,0)</f>
        <v>1112.56411606159</v>
      </c>
      <c r="E16" s="10" t="n">
        <f aca="false">IF(B16&lt;=12,(M_Pmt-M_Serv),0)+IF(B16=12,C16,0)</f>
        <v>1112.56411606159</v>
      </c>
      <c r="F16" s="10" t="n">
        <f aca="false">IF(B16&lt;=24,(M_Pmt-M_Serv),0)+IF(B16=24,C16,0)</f>
        <v>1112.56411606159</v>
      </c>
      <c r="G16" s="10" t="n">
        <f aca="false">IF(B16&lt;=36,(M_Pmt-M_Serv),0)+IF(B16=36,C16,0)</f>
        <v>1112.56411606159</v>
      </c>
      <c r="H16" s="10" t="n">
        <f aca="false">IF(B16&lt;=M_Rem,M_Pmt,0)+IF(B16=M_Rem,C16,0)</f>
        <v>1142.56411606159</v>
      </c>
      <c r="I16" s="10" t="n">
        <f aca="false">IF(B16&lt;=M_Rem,(M_Pmt-M_Serv),0)+IF(B16=M_Rem,C16,0)</f>
        <v>1112.56411606159</v>
      </c>
      <c r="J16" s="10" t="n">
        <f aca="false">D16</f>
        <v>1112.56411606159</v>
      </c>
      <c r="K16" s="10" t="n">
        <f aca="false">IF(B16&lt;=M_Rem+60,(M_Pmt-M_Serv),0)+IF(B16=M_Rem+60,C16,0)</f>
        <v>1112.56411606159</v>
      </c>
      <c r="L16" s="10" t="n">
        <f aca="false">IF(B16&lt;=M_Amort-M_Paid,(M_Pmt-M_Serv),0)</f>
        <v>1112.56411606159</v>
      </c>
      <c r="M16" s="10" t="n">
        <f aca="false">IF(B16&lt;=M_PartialN,(M_Pmt-M_Serv),0)</f>
        <v>1112.56411606159</v>
      </c>
    </row>
    <row r="17" customFormat="false" ht="15" hidden="false" customHeight="true" outlineLevel="0" collapsed="false">
      <c r="B17" s="1" t="n">
        <v>12</v>
      </c>
      <c r="C17" s="10" t="n">
        <f aca="false">C16*(1+M_Rate/12)-M_Pmt</f>
        <v>138604.256828171</v>
      </c>
      <c r="D17" s="10" t="n">
        <f aca="false">IF(B17&lt;=M_Rem,(M_Pmt-M_Serv),0)+IF(B17=M_Rem,C17,0)</f>
        <v>1112.56411606159</v>
      </c>
      <c r="E17" s="10" t="n">
        <f aca="false">IF(B17&lt;=12,(M_Pmt-M_Serv),0)+IF(B17=12,C17,0)</f>
        <v>139716.820944232</v>
      </c>
      <c r="F17" s="10" t="n">
        <f aca="false">IF(B17&lt;=24,(M_Pmt-M_Serv),0)+IF(B17=24,C17,0)</f>
        <v>1112.56411606159</v>
      </c>
      <c r="G17" s="10" t="n">
        <f aca="false">IF(B17&lt;=36,(M_Pmt-M_Serv),0)+IF(B17=36,C17,0)</f>
        <v>1112.56411606159</v>
      </c>
      <c r="H17" s="10" t="n">
        <f aca="false">IF(B17&lt;=M_Rem,M_Pmt,0)+IF(B17=M_Rem,C17,0)</f>
        <v>1142.56411606159</v>
      </c>
      <c r="I17" s="10" t="n">
        <f aca="false">IF(B17&lt;=M_Rem,(M_Pmt-M_Serv),0)+IF(B17=M_Rem,C17,0)</f>
        <v>1112.56411606159</v>
      </c>
      <c r="J17" s="10" t="n">
        <f aca="false">D17</f>
        <v>1112.56411606159</v>
      </c>
      <c r="K17" s="10" t="n">
        <f aca="false">IF(B17&lt;=M_Rem+60,(M_Pmt-M_Serv),0)+IF(B17=M_Rem+60,C17,0)</f>
        <v>1112.56411606159</v>
      </c>
      <c r="L17" s="10" t="n">
        <f aca="false">IF(B17&lt;=M_Amort-M_Paid,(M_Pmt-M_Serv),0)</f>
        <v>1112.56411606159</v>
      </c>
      <c r="M17" s="10" t="n">
        <f aca="false">IF(B17&lt;=M_PartialN,(M_Pmt-M_Serv),0)</f>
        <v>1112.56411606159</v>
      </c>
    </row>
    <row r="18" customFormat="false" ht="15" hidden="false" customHeight="true" outlineLevel="0" collapsed="false">
      <c r="B18" s="1" t="n">
        <v>13</v>
      </c>
      <c r="C18" s="10" t="n">
        <f aca="false">C17*(1+M_Rate/12)-M_Pmt</f>
        <v>138501.22463832</v>
      </c>
      <c r="D18" s="10" t="n">
        <f aca="false">IF(B18&lt;=M_Rem,(M_Pmt-M_Serv),0)+IF(B18=M_Rem,C18,0)</f>
        <v>1112.56411606159</v>
      </c>
      <c r="E18" s="10" t="n">
        <f aca="false">IF(B18&lt;=12,(M_Pmt-M_Serv),0)+IF(B18=12,C18,0)</f>
        <v>0</v>
      </c>
      <c r="F18" s="10" t="n">
        <f aca="false">IF(B18&lt;=24,(M_Pmt-M_Serv),0)+IF(B18=24,C18,0)</f>
        <v>1112.56411606159</v>
      </c>
      <c r="G18" s="10" t="n">
        <f aca="false">IF(B18&lt;=36,(M_Pmt-M_Serv),0)+IF(B18=36,C18,0)</f>
        <v>1112.56411606159</v>
      </c>
      <c r="H18" s="10" t="n">
        <f aca="false">IF(B18&lt;=M_Rem,M_Pmt,0)+IF(B18=M_Rem,C18,0)</f>
        <v>1142.56411606159</v>
      </c>
      <c r="I18" s="10" t="n">
        <f aca="false">IF(B18&lt;=M_Rem,(M_Pmt-M_Serv),0)+IF(B18=M_Rem,C18,0)</f>
        <v>1112.56411606159</v>
      </c>
      <c r="J18" s="10" t="n">
        <f aca="false">D18</f>
        <v>1112.56411606159</v>
      </c>
      <c r="K18" s="10" t="n">
        <f aca="false">IF(B18&lt;=M_Rem+60,(M_Pmt-M_Serv),0)+IF(B18=M_Rem+60,C18,0)</f>
        <v>1112.56411606159</v>
      </c>
      <c r="L18" s="10" t="n">
        <f aca="false">IF(B18&lt;=M_Amort-M_Paid,(M_Pmt-M_Serv),0)</f>
        <v>1112.56411606159</v>
      </c>
      <c r="M18" s="10" t="n">
        <f aca="false">IF(B18&lt;=M_PartialN,(M_Pmt-M_Serv),0)</f>
        <v>1112.56411606159</v>
      </c>
    </row>
    <row r="19" customFormat="false" ht="15" hidden="false" customHeight="true" outlineLevel="0" collapsed="false">
      <c r="B19" s="1" t="n">
        <v>14</v>
      </c>
      <c r="C19" s="10" t="n">
        <f aca="false">C18*(1+M_Rate/12)-M_Pmt</f>
        <v>138397.419707046</v>
      </c>
      <c r="D19" s="10" t="n">
        <f aca="false">IF(B19&lt;=M_Rem,(M_Pmt-M_Serv),0)+IF(B19=M_Rem,C19,0)</f>
        <v>1112.56411606159</v>
      </c>
      <c r="E19" s="10" t="n">
        <f aca="false">IF(B19&lt;=12,(M_Pmt-M_Serv),0)+IF(B19=12,C19,0)</f>
        <v>0</v>
      </c>
      <c r="F19" s="10" t="n">
        <f aca="false">IF(B19&lt;=24,(M_Pmt-M_Serv),0)+IF(B19=24,C19,0)</f>
        <v>1112.56411606159</v>
      </c>
      <c r="G19" s="10" t="n">
        <f aca="false">IF(B19&lt;=36,(M_Pmt-M_Serv),0)+IF(B19=36,C19,0)</f>
        <v>1112.56411606159</v>
      </c>
      <c r="H19" s="10" t="n">
        <f aca="false">IF(B19&lt;=M_Rem,M_Pmt,0)+IF(B19=M_Rem,C19,0)</f>
        <v>1142.56411606159</v>
      </c>
      <c r="I19" s="10" t="n">
        <f aca="false">IF(B19&lt;=M_Rem,(M_Pmt-M_Serv),0)+IF(B19=M_Rem,C19,0)</f>
        <v>1112.56411606159</v>
      </c>
      <c r="J19" s="10" t="n">
        <f aca="false">D19</f>
        <v>1112.56411606159</v>
      </c>
      <c r="K19" s="10" t="n">
        <f aca="false">IF(B19&lt;=M_Rem+60,(M_Pmt-M_Serv),0)+IF(B19=M_Rem+60,C19,0)</f>
        <v>1112.56411606159</v>
      </c>
      <c r="L19" s="10" t="n">
        <f aca="false">IF(B19&lt;=M_Amort-M_Paid,(M_Pmt-M_Serv),0)</f>
        <v>1112.56411606159</v>
      </c>
      <c r="M19" s="10" t="n">
        <f aca="false">IF(B19&lt;=M_PartialN,(M_Pmt-M_Serv),0)</f>
        <v>1112.56411606159</v>
      </c>
    </row>
    <row r="20" customFormat="false" ht="15" hidden="false" customHeight="true" outlineLevel="0" collapsed="false">
      <c r="B20" s="1" t="n">
        <v>15</v>
      </c>
      <c r="C20" s="10" t="n">
        <f aca="false">C19*(1+M_Rate/12)-M_Pmt</f>
        <v>138292.836238787</v>
      </c>
      <c r="D20" s="10" t="n">
        <f aca="false">IF(B20&lt;=M_Rem,(M_Pmt-M_Serv),0)+IF(B20=M_Rem,C20,0)</f>
        <v>1112.56411606159</v>
      </c>
      <c r="E20" s="10" t="n">
        <f aca="false">IF(B20&lt;=12,(M_Pmt-M_Serv),0)+IF(B20=12,C20,0)</f>
        <v>0</v>
      </c>
      <c r="F20" s="10" t="n">
        <f aca="false">IF(B20&lt;=24,(M_Pmt-M_Serv),0)+IF(B20=24,C20,0)</f>
        <v>1112.56411606159</v>
      </c>
      <c r="G20" s="10" t="n">
        <f aca="false">IF(B20&lt;=36,(M_Pmt-M_Serv),0)+IF(B20=36,C20,0)</f>
        <v>1112.56411606159</v>
      </c>
      <c r="H20" s="10" t="n">
        <f aca="false">IF(B20&lt;=M_Rem,M_Pmt,0)+IF(B20=M_Rem,C20,0)</f>
        <v>1142.56411606159</v>
      </c>
      <c r="I20" s="10" t="n">
        <f aca="false">IF(B20&lt;=M_Rem,(M_Pmt-M_Serv),0)+IF(B20=M_Rem,C20,0)</f>
        <v>1112.56411606159</v>
      </c>
      <c r="J20" s="10" t="n">
        <f aca="false">D20</f>
        <v>1112.56411606159</v>
      </c>
      <c r="K20" s="10" t="n">
        <f aca="false">IF(B20&lt;=M_Rem+60,(M_Pmt-M_Serv),0)+IF(B20=M_Rem+60,C20,0)</f>
        <v>1112.56411606159</v>
      </c>
      <c r="L20" s="10" t="n">
        <f aca="false">IF(B20&lt;=M_Amort-M_Paid,(M_Pmt-M_Serv),0)</f>
        <v>1112.56411606159</v>
      </c>
      <c r="M20" s="10" t="n">
        <f aca="false">IF(B20&lt;=M_PartialN,(M_Pmt-M_Serv),0)</f>
        <v>1112.56411606159</v>
      </c>
    </row>
    <row r="21" customFormat="false" ht="15" hidden="false" customHeight="true" outlineLevel="0" collapsed="false">
      <c r="B21" s="1" t="n">
        <v>16</v>
      </c>
      <c r="C21" s="10" t="n">
        <f aca="false">C20*(1+M_Rate/12)-M_Pmt</f>
        <v>138187.468394517</v>
      </c>
      <c r="D21" s="10" t="n">
        <f aca="false">IF(B21&lt;=M_Rem,(M_Pmt-M_Serv),0)+IF(B21=M_Rem,C21,0)</f>
        <v>1112.56411606159</v>
      </c>
      <c r="E21" s="10" t="n">
        <f aca="false">IF(B21&lt;=12,(M_Pmt-M_Serv),0)+IF(B21=12,C21,0)</f>
        <v>0</v>
      </c>
      <c r="F21" s="10" t="n">
        <f aca="false">IF(B21&lt;=24,(M_Pmt-M_Serv),0)+IF(B21=24,C21,0)</f>
        <v>1112.56411606159</v>
      </c>
      <c r="G21" s="10" t="n">
        <f aca="false">IF(B21&lt;=36,(M_Pmt-M_Serv),0)+IF(B21=36,C21,0)</f>
        <v>1112.56411606159</v>
      </c>
      <c r="H21" s="10" t="n">
        <f aca="false">IF(B21&lt;=M_Rem,M_Pmt,0)+IF(B21=M_Rem,C21,0)</f>
        <v>1142.56411606159</v>
      </c>
      <c r="I21" s="10" t="n">
        <f aca="false">IF(B21&lt;=M_Rem,(M_Pmt-M_Serv),0)+IF(B21=M_Rem,C21,0)</f>
        <v>1112.56411606159</v>
      </c>
      <c r="J21" s="10" t="n">
        <f aca="false">D21</f>
        <v>1112.56411606159</v>
      </c>
      <c r="K21" s="10" t="n">
        <f aca="false">IF(B21&lt;=M_Rem+60,(M_Pmt-M_Serv),0)+IF(B21=M_Rem+60,C21,0)</f>
        <v>1112.56411606159</v>
      </c>
      <c r="L21" s="10" t="n">
        <f aca="false">IF(B21&lt;=M_Amort-M_Paid,(M_Pmt-M_Serv),0)</f>
        <v>1112.56411606159</v>
      </c>
      <c r="M21" s="10" t="n">
        <f aca="false">IF(B21&lt;=M_PartialN,(M_Pmt-M_Serv),0)</f>
        <v>1112.56411606159</v>
      </c>
    </row>
    <row r="22" customFormat="false" ht="15" hidden="false" customHeight="true" outlineLevel="0" collapsed="false">
      <c r="B22" s="1" t="n">
        <v>17</v>
      </c>
      <c r="C22" s="10" t="n">
        <f aca="false">C21*(1+M_Rate/12)-M_Pmt</f>
        <v>138081.310291414</v>
      </c>
      <c r="D22" s="10" t="n">
        <f aca="false">IF(B22&lt;=M_Rem,(M_Pmt-M_Serv),0)+IF(B22=M_Rem,C22,0)</f>
        <v>1112.56411606159</v>
      </c>
      <c r="E22" s="10" t="n">
        <f aca="false">IF(B22&lt;=12,(M_Pmt-M_Serv),0)+IF(B22=12,C22,0)</f>
        <v>0</v>
      </c>
      <c r="F22" s="10" t="n">
        <f aca="false">IF(B22&lt;=24,(M_Pmt-M_Serv),0)+IF(B22=24,C22,0)</f>
        <v>1112.56411606159</v>
      </c>
      <c r="G22" s="10" t="n">
        <f aca="false">IF(B22&lt;=36,(M_Pmt-M_Serv),0)+IF(B22=36,C22,0)</f>
        <v>1112.56411606159</v>
      </c>
      <c r="H22" s="10" t="n">
        <f aca="false">IF(B22&lt;=M_Rem,M_Pmt,0)+IF(B22=M_Rem,C22,0)</f>
        <v>1142.56411606159</v>
      </c>
      <c r="I22" s="10" t="n">
        <f aca="false">IF(B22&lt;=M_Rem,(M_Pmt-M_Serv),0)+IF(B22=M_Rem,C22,0)</f>
        <v>1112.56411606159</v>
      </c>
      <c r="J22" s="10" t="n">
        <f aca="false">D22</f>
        <v>1112.56411606159</v>
      </c>
      <c r="K22" s="10" t="n">
        <f aca="false">IF(B22&lt;=M_Rem+60,(M_Pmt-M_Serv),0)+IF(B22=M_Rem+60,C22,0)</f>
        <v>1112.56411606159</v>
      </c>
      <c r="L22" s="10" t="n">
        <f aca="false">IF(B22&lt;=M_Amort-M_Paid,(M_Pmt-M_Serv),0)</f>
        <v>1112.56411606159</v>
      </c>
      <c r="M22" s="10" t="n">
        <f aca="false">IF(B22&lt;=M_PartialN,(M_Pmt-M_Serv),0)</f>
        <v>1112.56411606159</v>
      </c>
    </row>
    <row r="23" customFormat="false" ht="15" hidden="false" customHeight="true" outlineLevel="0" collapsed="false">
      <c r="B23" s="1" t="n">
        <v>18</v>
      </c>
      <c r="C23" s="10" t="n">
        <f aca="false">C22*(1+M_Rate/12)-M_Pmt</f>
        <v>137974.356002538</v>
      </c>
      <c r="D23" s="10" t="n">
        <f aca="false">IF(B23&lt;=M_Rem,(M_Pmt-M_Serv),0)+IF(B23=M_Rem,C23,0)</f>
        <v>1112.56411606159</v>
      </c>
      <c r="E23" s="10" t="n">
        <f aca="false">IF(B23&lt;=12,(M_Pmt-M_Serv),0)+IF(B23=12,C23,0)</f>
        <v>0</v>
      </c>
      <c r="F23" s="10" t="n">
        <f aca="false">IF(B23&lt;=24,(M_Pmt-M_Serv),0)+IF(B23=24,C23,0)</f>
        <v>1112.56411606159</v>
      </c>
      <c r="G23" s="10" t="n">
        <f aca="false">IF(B23&lt;=36,(M_Pmt-M_Serv),0)+IF(B23=36,C23,0)</f>
        <v>1112.56411606159</v>
      </c>
      <c r="H23" s="10" t="n">
        <f aca="false">IF(B23&lt;=M_Rem,M_Pmt,0)+IF(B23=M_Rem,C23,0)</f>
        <v>1142.56411606159</v>
      </c>
      <c r="I23" s="10" t="n">
        <f aca="false">IF(B23&lt;=M_Rem,(M_Pmt-M_Serv),0)+IF(B23=M_Rem,C23,0)</f>
        <v>1112.56411606159</v>
      </c>
      <c r="J23" s="10" t="n">
        <f aca="false">D23</f>
        <v>1112.56411606159</v>
      </c>
      <c r="K23" s="10" t="n">
        <f aca="false">IF(B23&lt;=M_Rem+60,(M_Pmt-M_Serv),0)+IF(B23=M_Rem+60,C23,0)</f>
        <v>1112.56411606159</v>
      </c>
      <c r="L23" s="10" t="n">
        <f aca="false">IF(B23&lt;=M_Amort-M_Paid,(M_Pmt-M_Serv),0)</f>
        <v>1112.56411606159</v>
      </c>
      <c r="M23" s="10" t="n">
        <f aca="false">IF(B23&lt;=M_PartialN,(M_Pmt-M_Serv),0)</f>
        <v>1112.56411606159</v>
      </c>
    </row>
    <row r="24" customFormat="false" ht="15" hidden="false" customHeight="true" outlineLevel="0" collapsed="false">
      <c r="B24" s="1" t="n">
        <v>19</v>
      </c>
      <c r="C24" s="10" t="n">
        <f aca="false">C23*(1+M_Rate/12)-M_Pmt</f>
        <v>137866.599556496</v>
      </c>
      <c r="D24" s="10" t="n">
        <f aca="false">IF(B24&lt;=M_Rem,(M_Pmt-M_Serv),0)+IF(B24=M_Rem,C24,0)</f>
        <v>1112.56411606159</v>
      </c>
      <c r="E24" s="10" t="n">
        <f aca="false">IF(B24&lt;=12,(M_Pmt-M_Serv),0)+IF(B24=12,C24,0)</f>
        <v>0</v>
      </c>
      <c r="F24" s="10" t="n">
        <f aca="false">IF(B24&lt;=24,(M_Pmt-M_Serv),0)+IF(B24=24,C24,0)</f>
        <v>1112.56411606159</v>
      </c>
      <c r="G24" s="10" t="n">
        <f aca="false">IF(B24&lt;=36,(M_Pmt-M_Serv),0)+IF(B24=36,C24,0)</f>
        <v>1112.56411606159</v>
      </c>
      <c r="H24" s="10" t="n">
        <f aca="false">IF(B24&lt;=M_Rem,M_Pmt,0)+IF(B24=M_Rem,C24,0)</f>
        <v>1142.56411606159</v>
      </c>
      <c r="I24" s="10" t="n">
        <f aca="false">IF(B24&lt;=M_Rem,(M_Pmt-M_Serv),0)+IF(B24=M_Rem,C24,0)</f>
        <v>1112.56411606159</v>
      </c>
      <c r="J24" s="10" t="n">
        <f aca="false">D24</f>
        <v>1112.56411606159</v>
      </c>
      <c r="K24" s="10" t="n">
        <f aca="false">IF(B24&lt;=M_Rem+60,(M_Pmt-M_Serv),0)+IF(B24=M_Rem+60,C24,0)</f>
        <v>1112.56411606159</v>
      </c>
      <c r="L24" s="10" t="n">
        <f aca="false">IF(B24&lt;=M_Amort-M_Paid,(M_Pmt-M_Serv),0)</f>
        <v>1112.56411606159</v>
      </c>
      <c r="M24" s="10" t="n">
        <f aca="false">IF(B24&lt;=M_PartialN,(M_Pmt-M_Serv),0)</f>
        <v>1112.56411606159</v>
      </c>
    </row>
    <row r="25" customFormat="false" ht="15" hidden="false" customHeight="true" outlineLevel="0" collapsed="false">
      <c r="B25" s="1" t="n">
        <v>20</v>
      </c>
      <c r="C25" s="10" t="n">
        <f aca="false">C24*(1+M_Rate/12)-M_Pmt</f>
        <v>137758.034937108</v>
      </c>
      <c r="D25" s="10" t="n">
        <f aca="false">IF(B25&lt;=M_Rem,(M_Pmt-M_Serv),0)+IF(B25=M_Rem,C25,0)</f>
        <v>1112.56411606159</v>
      </c>
      <c r="E25" s="10" t="n">
        <f aca="false">IF(B25&lt;=12,(M_Pmt-M_Serv),0)+IF(B25=12,C25,0)</f>
        <v>0</v>
      </c>
      <c r="F25" s="10" t="n">
        <f aca="false">IF(B25&lt;=24,(M_Pmt-M_Serv),0)+IF(B25=24,C25,0)</f>
        <v>1112.56411606159</v>
      </c>
      <c r="G25" s="10" t="n">
        <f aca="false">IF(B25&lt;=36,(M_Pmt-M_Serv),0)+IF(B25=36,C25,0)</f>
        <v>1112.56411606159</v>
      </c>
      <c r="H25" s="10" t="n">
        <f aca="false">IF(B25&lt;=M_Rem,M_Pmt,0)+IF(B25=M_Rem,C25,0)</f>
        <v>1142.56411606159</v>
      </c>
      <c r="I25" s="10" t="n">
        <f aca="false">IF(B25&lt;=M_Rem,(M_Pmt-M_Serv),0)+IF(B25=M_Rem,C25,0)</f>
        <v>1112.56411606159</v>
      </c>
      <c r="J25" s="10" t="n">
        <f aca="false">D25</f>
        <v>1112.56411606159</v>
      </c>
      <c r="K25" s="10" t="n">
        <f aca="false">IF(B25&lt;=M_Rem+60,(M_Pmt-M_Serv),0)+IF(B25=M_Rem+60,C25,0)</f>
        <v>1112.56411606159</v>
      </c>
      <c r="L25" s="10" t="n">
        <f aca="false">IF(B25&lt;=M_Amort-M_Paid,(M_Pmt-M_Serv),0)</f>
        <v>1112.56411606159</v>
      </c>
      <c r="M25" s="10" t="n">
        <f aca="false">IF(B25&lt;=M_PartialN,(M_Pmt-M_Serv),0)</f>
        <v>1112.56411606159</v>
      </c>
    </row>
    <row r="26" customFormat="false" ht="15" hidden="false" customHeight="true" outlineLevel="0" collapsed="false">
      <c r="B26" s="1" t="n">
        <v>21</v>
      </c>
      <c r="C26" s="10" t="n">
        <f aca="false">C25*(1+M_Rate/12)-M_Pmt</f>
        <v>137648.656083074</v>
      </c>
      <c r="D26" s="10" t="n">
        <f aca="false">IF(B26&lt;=M_Rem,(M_Pmt-M_Serv),0)+IF(B26=M_Rem,C26,0)</f>
        <v>1112.56411606159</v>
      </c>
      <c r="E26" s="10" t="n">
        <f aca="false">IF(B26&lt;=12,(M_Pmt-M_Serv),0)+IF(B26=12,C26,0)</f>
        <v>0</v>
      </c>
      <c r="F26" s="10" t="n">
        <f aca="false">IF(B26&lt;=24,(M_Pmt-M_Serv),0)+IF(B26=24,C26,0)</f>
        <v>1112.56411606159</v>
      </c>
      <c r="G26" s="10" t="n">
        <f aca="false">IF(B26&lt;=36,(M_Pmt-M_Serv),0)+IF(B26=36,C26,0)</f>
        <v>1112.56411606159</v>
      </c>
      <c r="H26" s="10" t="n">
        <f aca="false">IF(B26&lt;=M_Rem,M_Pmt,0)+IF(B26=M_Rem,C26,0)</f>
        <v>1142.56411606159</v>
      </c>
      <c r="I26" s="10" t="n">
        <f aca="false">IF(B26&lt;=M_Rem,(M_Pmt-M_Serv),0)+IF(B26=M_Rem,C26,0)</f>
        <v>1112.56411606159</v>
      </c>
      <c r="J26" s="10" t="n">
        <f aca="false">D26</f>
        <v>1112.56411606159</v>
      </c>
      <c r="K26" s="10" t="n">
        <f aca="false">IF(B26&lt;=M_Rem+60,(M_Pmt-M_Serv),0)+IF(B26=M_Rem+60,C26,0)</f>
        <v>1112.56411606159</v>
      </c>
      <c r="L26" s="10" t="n">
        <f aca="false">IF(B26&lt;=M_Amort-M_Paid,(M_Pmt-M_Serv),0)</f>
        <v>1112.56411606159</v>
      </c>
      <c r="M26" s="10" t="n">
        <f aca="false">IF(B26&lt;=M_PartialN,(M_Pmt-M_Serv),0)</f>
        <v>1112.56411606159</v>
      </c>
    </row>
    <row r="27" customFormat="false" ht="15" hidden="false" customHeight="true" outlineLevel="0" collapsed="false">
      <c r="B27" s="1" t="n">
        <v>22</v>
      </c>
      <c r="C27" s="10" t="n">
        <f aca="false">C26*(1+M_Rate/12)-M_Pmt</f>
        <v>137538.456887636</v>
      </c>
      <c r="D27" s="10" t="n">
        <f aca="false">IF(B27&lt;=M_Rem,(M_Pmt-M_Serv),0)+IF(B27=M_Rem,C27,0)</f>
        <v>1112.56411606159</v>
      </c>
      <c r="E27" s="10" t="n">
        <f aca="false">IF(B27&lt;=12,(M_Pmt-M_Serv),0)+IF(B27=12,C27,0)</f>
        <v>0</v>
      </c>
      <c r="F27" s="10" t="n">
        <f aca="false">IF(B27&lt;=24,(M_Pmt-M_Serv),0)+IF(B27=24,C27,0)</f>
        <v>1112.56411606159</v>
      </c>
      <c r="G27" s="10" t="n">
        <f aca="false">IF(B27&lt;=36,(M_Pmt-M_Serv),0)+IF(B27=36,C27,0)</f>
        <v>1112.56411606159</v>
      </c>
      <c r="H27" s="10" t="n">
        <f aca="false">IF(B27&lt;=M_Rem,M_Pmt,0)+IF(B27=M_Rem,C27,0)</f>
        <v>1142.56411606159</v>
      </c>
      <c r="I27" s="10" t="n">
        <f aca="false">IF(B27&lt;=M_Rem,(M_Pmt-M_Serv),0)+IF(B27=M_Rem,C27,0)</f>
        <v>1112.56411606159</v>
      </c>
      <c r="J27" s="10" t="n">
        <f aca="false">D27</f>
        <v>1112.56411606159</v>
      </c>
      <c r="K27" s="10" t="n">
        <f aca="false">IF(B27&lt;=M_Rem+60,(M_Pmt-M_Serv),0)+IF(B27=M_Rem+60,C27,0)</f>
        <v>1112.56411606159</v>
      </c>
      <c r="L27" s="10" t="n">
        <f aca="false">IF(B27&lt;=M_Amort-M_Paid,(M_Pmt-M_Serv),0)</f>
        <v>1112.56411606159</v>
      </c>
      <c r="M27" s="10" t="n">
        <f aca="false">IF(B27&lt;=M_PartialN,(M_Pmt-M_Serv),0)</f>
        <v>1112.56411606159</v>
      </c>
    </row>
    <row r="28" customFormat="false" ht="15" hidden="false" customHeight="true" outlineLevel="0" collapsed="false">
      <c r="B28" s="1" t="n">
        <v>23</v>
      </c>
      <c r="C28" s="10" t="n">
        <f aca="false">C27*(1+M_Rate/12)-M_Pmt</f>
        <v>137427.431198232</v>
      </c>
      <c r="D28" s="10" t="n">
        <f aca="false">IF(B28&lt;=M_Rem,(M_Pmt-M_Serv),0)+IF(B28=M_Rem,C28,0)</f>
        <v>1112.56411606159</v>
      </c>
      <c r="E28" s="10" t="n">
        <f aca="false">IF(B28&lt;=12,(M_Pmt-M_Serv),0)+IF(B28=12,C28,0)</f>
        <v>0</v>
      </c>
      <c r="F28" s="10" t="n">
        <f aca="false">IF(B28&lt;=24,(M_Pmt-M_Serv),0)+IF(B28=24,C28,0)</f>
        <v>1112.56411606159</v>
      </c>
      <c r="G28" s="10" t="n">
        <f aca="false">IF(B28&lt;=36,(M_Pmt-M_Serv),0)+IF(B28=36,C28,0)</f>
        <v>1112.56411606159</v>
      </c>
      <c r="H28" s="10" t="n">
        <f aca="false">IF(B28&lt;=M_Rem,M_Pmt,0)+IF(B28=M_Rem,C28,0)</f>
        <v>1142.56411606159</v>
      </c>
      <c r="I28" s="10" t="n">
        <f aca="false">IF(B28&lt;=M_Rem,(M_Pmt-M_Serv),0)+IF(B28=M_Rem,C28,0)</f>
        <v>1112.56411606159</v>
      </c>
      <c r="J28" s="10" t="n">
        <f aca="false">D28</f>
        <v>1112.56411606159</v>
      </c>
      <c r="K28" s="10" t="n">
        <f aca="false">IF(B28&lt;=M_Rem+60,(M_Pmt-M_Serv),0)+IF(B28=M_Rem+60,C28,0)</f>
        <v>1112.56411606159</v>
      </c>
      <c r="L28" s="10" t="n">
        <f aca="false">IF(B28&lt;=M_Amort-M_Paid,(M_Pmt-M_Serv),0)</f>
        <v>1112.56411606159</v>
      </c>
      <c r="M28" s="10" t="n">
        <f aca="false">IF(B28&lt;=M_PartialN,(M_Pmt-M_Serv),0)</f>
        <v>1112.56411606159</v>
      </c>
    </row>
    <row r="29" customFormat="false" ht="15" hidden="false" customHeight="true" outlineLevel="0" collapsed="false">
      <c r="B29" s="1" t="n">
        <v>24</v>
      </c>
      <c r="C29" s="10" t="n">
        <f aca="false">C28*(1+M_Rate/12)-M_Pmt</f>
        <v>137315.572816157</v>
      </c>
      <c r="D29" s="10" t="n">
        <f aca="false">IF(B29&lt;=M_Rem,(M_Pmt-M_Serv),0)+IF(B29=M_Rem,C29,0)</f>
        <v>1112.56411606159</v>
      </c>
      <c r="E29" s="10" t="n">
        <f aca="false">IF(B29&lt;=12,(M_Pmt-M_Serv),0)+IF(B29=12,C29,0)</f>
        <v>0</v>
      </c>
      <c r="F29" s="10" t="n">
        <f aca="false">IF(B29&lt;=24,(M_Pmt-M_Serv),0)+IF(B29=24,C29,0)</f>
        <v>138428.136932218</v>
      </c>
      <c r="G29" s="10" t="n">
        <f aca="false">IF(B29&lt;=36,(M_Pmt-M_Serv),0)+IF(B29=36,C29,0)</f>
        <v>1112.56411606159</v>
      </c>
      <c r="H29" s="10" t="n">
        <f aca="false">IF(B29&lt;=M_Rem,M_Pmt,0)+IF(B29=M_Rem,C29,0)</f>
        <v>1142.56411606159</v>
      </c>
      <c r="I29" s="10" t="n">
        <f aca="false">IF(B29&lt;=M_Rem,(M_Pmt-M_Serv),0)+IF(B29=M_Rem,C29,0)</f>
        <v>1112.56411606159</v>
      </c>
      <c r="J29" s="10" t="n">
        <f aca="false">D29</f>
        <v>1112.56411606159</v>
      </c>
      <c r="K29" s="10" t="n">
        <f aca="false">IF(B29&lt;=M_Rem+60,(M_Pmt-M_Serv),0)+IF(B29=M_Rem+60,C29,0)</f>
        <v>1112.56411606159</v>
      </c>
      <c r="L29" s="10" t="n">
        <f aca="false">IF(B29&lt;=M_Amort-M_Paid,(M_Pmt-M_Serv),0)</f>
        <v>1112.56411606159</v>
      </c>
      <c r="M29" s="10" t="n">
        <f aca="false">IF(B29&lt;=M_PartialN,(M_Pmt-M_Serv),0)</f>
        <v>1112.56411606159</v>
      </c>
    </row>
    <row r="30" customFormat="false" ht="15" hidden="false" customHeight="true" outlineLevel="0" collapsed="false">
      <c r="B30" s="1" t="n">
        <v>25</v>
      </c>
      <c r="C30" s="10" t="n">
        <f aca="false">C29*(1+M_Rate/12)-M_Pmt</f>
        <v>137202.875496216</v>
      </c>
      <c r="D30" s="10" t="n">
        <f aca="false">IF(B30&lt;=M_Rem,(M_Pmt-M_Serv),0)+IF(B30=M_Rem,C30,0)</f>
        <v>1112.56411606159</v>
      </c>
      <c r="E30" s="10" t="n">
        <f aca="false">IF(B30&lt;=12,(M_Pmt-M_Serv),0)+IF(B30=12,C30,0)</f>
        <v>0</v>
      </c>
      <c r="F30" s="10" t="n">
        <f aca="false">IF(B30&lt;=24,(M_Pmt-M_Serv),0)+IF(B30=24,C30,0)</f>
        <v>0</v>
      </c>
      <c r="G30" s="10" t="n">
        <f aca="false">IF(B30&lt;=36,(M_Pmt-M_Serv),0)+IF(B30=36,C30,0)</f>
        <v>1112.56411606159</v>
      </c>
      <c r="H30" s="10" t="n">
        <f aca="false">IF(B30&lt;=M_Rem,M_Pmt,0)+IF(B30=M_Rem,C30,0)</f>
        <v>1142.56411606159</v>
      </c>
      <c r="I30" s="10" t="n">
        <f aca="false">IF(B30&lt;=M_Rem,(M_Pmt-M_Serv),0)+IF(B30=M_Rem,C30,0)</f>
        <v>1112.56411606159</v>
      </c>
      <c r="J30" s="10" t="n">
        <f aca="false">D30</f>
        <v>1112.56411606159</v>
      </c>
      <c r="K30" s="10" t="n">
        <f aca="false">IF(B30&lt;=M_Rem+60,(M_Pmt-M_Serv),0)+IF(B30=M_Rem+60,C30,0)</f>
        <v>1112.56411606159</v>
      </c>
      <c r="L30" s="10" t="n">
        <f aca="false">IF(B30&lt;=M_Amort-M_Paid,(M_Pmt-M_Serv),0)</f>
        <v>1112.56411606159</v>
      </c>
      <c r="M30" s="10" t="n">
        <f aca="false">IF(B30&lt;=M_PartialN,(M_Pmt-M_Serv),0)</f>
        <v>1112.56411606159</v>
      </c>
    </row>
    <row r="31" customFormat="false" ht="15" hidden="false" customHeight="true" outlineLevel="0" collapsed="false">
      <c r="B31" s="1" t="n">
        <v>26</v>
      </c>
      <c r="C31" s="10" t="n">
        <f aca="false">C30*(1+M_Rate/12)-M_Pmt</f>
        <v>137089.332946376</v>
      </c>
      <c r="D31" s="10" t="n">
        <f aca="false">IF(B31&lt;=M_Rem,(M_Pmt-M_Serv),0)+IF(B31=M_Rem,C31,0)</f>
        <v>1112.56411606159</v>
      </c>
      <c r="E31" s="10" t="n">
        <f aca="false">IF(B31&lt;=12,(M_Pmt-M_Serv),0)+IF(B31=12,C31,0)</f>
        <v>0</v>
      </c>
      <c r="F31" s="10" t="n">
        <f aca="false">IF(B31&lt;=24,(M_Pmt-M_Serv),0)+IF(B31=24,C31,0)</f>
        <v>0</v>
      </c>
      <c r="G31" s="10" t="n">
        <f aca="false">IF(B31&lt;=36,(M_Pmt-M_Serv),0)+IF(B31=36,C31,0)</f>
        <v>1112.56411606159</v>
      </c>
      <c r="H31" s="10" t="n">
        <f aca="false">IF(B31&lt;=M_Rem,M_Pmt,0)+IF(B31=M_Rem,C31,0)</f>
        <v>1142.56411606159</v>
      </c>
      <c r="I31" s="10" t="n">
        <f aca="false">IF(B31&lt;=M_Rem,(M_Pmt-M_Serv),0)+IF(B31=M_Rem,C31,0)</f>
        <v>1112.56411606159</v>
      </c>
      <c r="J31" s="10" t="n">
        <f aca="false">D31</f>
        <v>1112.56411606159</v>
      </c>
      <c r="K31" s="10" t="n">
        <f aca="false">IF(B31&lt;=M_Rem+60,(M_Pmt-M_Serv),0)+IF(B31=M_Rem+60,C31,0)</f>
        <v>1112.56411606159</v>
      </c>
      <c r="L31" s="10" t="n">
        <f aca="false">IF(B31&lt;=M_Amort-M_Paid,(M_Pmt-M_Serv),0)</f>
        <v>1112.56411606159</v>
      </c>
      <c r="M31" s="10" t="n">
        <f aca="false">IF(B31&lt;=M_PartialN,(M_Pmt-M_Serv),0)</f>
        <v>1112.56411606159</v>
      </c>
    </row>
    <row r="32" customFormat="false" ht="15" hidden="false" customHeight="true" outlineLevel="0" collapsed="false">
      <c r="B32" s="1" t="n">
        <v>27</v>
      </c>
      <c r="C32" s="10" t="n">
        <f aca="false">C31*(1+M_Rate/12)-M_Pmt</f>
        <v>136974.938827413</v>
      </c>
      <c r="D32" s="10" t="n">
        <f aca="false">IF(B32&lt;=M_Rem,(M_Pmt-M_Serv),0)+IF(B32=M_Rem,C32,0)</f>
        <v>1112.56411606159</v>
      </c>
      <c r="E32" s="10" t="n">
        <f aca="false">IF(B32&lt;=12,(M_Pmt-M_Serv),0)+IF(B32=12,C32,0)</f>
        <v>0</v>
      </c>
      <c r="F32" s="10" t="n">
        <f aca="false">IF(B32&lt;=24,(M_Pmt-M_Serv),0)+IF(B32=24,C32,0)</f>
        <v>0</v>
      </c>
      <c r="G32" s="10" t="n">
        <f aca="false">IF(B32&lt;=36,(M_Pmt-M_Serv),0)+IF(B32=36,C32,0)</f>
        <v>1112.56411606159</v>
      </c>
      <c r="H32" s="10" t="n">
        <f aca="false">IF(B32&lt;=M_Rem,M_Pmt,0)+IF(B32=M_Rem,C32,0)</f>
        <v>1142.56411606159</v>
      </c>
      <c r="I32" s="10" t="n">
        <f aca="false">IF(B32&lt;=M_Rem,(M_Pmt-M_Serv),0)+IF(B32=M_Rem,C32,0)</f>
        <v>1112.56411606159</v>
      </c>
      <c r="J32" s="10" t="n">
        <f aca="false">D32</f>
        <v>1112.56411606159</v>
      </c>
      <c r="K32" s="10" t="n">
        <f aca="false">IF(B32&lt;=M_Rem+60,(M_Pmt-M_Serv),0)+IF(B32=M_Rem+60,C32,0)</f>
        <v>1112.56411606159</v>
      </c>
      <c r="L32" s="10" t="n">
        <f aca="false">IF(B32&lt;=M_Amort-M_Paid,(M_Pmt-M_Serv),0)</f>
        <v>1112.56411606159</v>
      </c>
      <c r="M32" s="10" t="n">
        <f aca="false">IF(B32&lt;=M_PartialN,(M_Pmt-M_Serv),0)</f>
        <v>1112.56411606159</v>
      </c>
    </row>
    <row r="33" customFormat="false" ht="15" hidden="false" customHeight="true" outlineLevel="0" collapsed="false">
      <c r="B33" s="1" t="n">
        <v>28</v>
      </c>
      <c r="C33" s="10" t="n">
        <f aca="false">C32*(1+M_Rate/12)-M_Pmt</f>
        <v>136859.686752557</v>
      </c>
      <c r="D33" s="10" t="n">
        <f aca="false">IF(B33&lt;=M_Rem,(M_Pmt-M_Serv),0)+IF(B33=M_Rem,C33,0)</f>
        <v>1112.56411606159</v>
      </c>
      <c r="E33" s="10" t="n">
        <f aca="false">IF(B33&lt;=12,(M_Pmt-M_Serv),0)+IF(B33=12,C33,0)</f>
        <v>0</v>
      </c>
      <c r="F33" s="10" t="n">
        <f aca="false">IF(B33&lt;=24,(M_Pmt-M_Serv),0)+IF(B33=24,C33,0)</f>
        <v>0</v>
      </c>
      <c r="G33" s="10" t="n">
        <f aca="false">IF(B33&lt;=36,(M_Pmt-M_Serv),0)+IF(B33=36,C33,0)</f>
        <v>1112.56411606159</v>
      </c>
      <c r="H33" s="10" t="n">
        <f aca="false">IF(B33&lt;=M_Rem,M_Pmt,0)+IF(B33=M_Rem,C33,0)</f>
        <v>1142.56411606159</v>
      </c>
      <c r="I33" s="10" t="n">
        <f aca="false">IF(B33&lt;=M_Rem,(M_Pmt-M_Serv),0)+IF(B33=M_Rem,C33,0)</f>
        <v>1112.56411606159</v>
      </c>
      <c r="J33" s="10" t="n">
        <f aca="false">D33</f>
        <v>1112.56411606159</v>
      </c>
      <c r="K33" s="10" t="n">
        <f aca="false">IF(B33&lt;=M_Rem+60,(M_Pmt-M_Serv),0)+IF(B33=M_Rem+60,C33,0)</f>
        <v>1112.56411606159</v>
      </c>
      <c r="L33" s="10" t="n">
        <f aca="false">IF(B33&lt;=M_Amort-M_Paid,(M_Pmt-M_Serv),0)</f>
        <v>1112.56411606159</v>
      </c>
      <c r="M33" s="10" t="n">
        <f aca="false">IF(B33&lt;=M_PartialN,(M_Pmt-M_Serv),0)</f>
        <v>1112.56411606159</v>
      </c>
    </row>
    <row r="34" customFormat="false" ht="15" hidden="false" customHeight="true" outlineLevel="0" collapsed="false">
      <c r="B34" s="1" t="n">
        <v>29</v>
      </c>
      <c r="C34" s="10" t="n">
        <f aca="false">C33*(1+M_Rate/12)-M_Pmt</f>
        <v>136743.570287139</v>
      </c>
      <c r="D34" s="10" t="n">
        <f aca="false">IF(B34&lt;=M_Rem,(M_Pmt-M_Serv),0)+IF(B34=M_Rem,C34,0)</f>
        <v>1112.56411606159</v>
      </c>
      <c r="E34" s="10" t="n">
        <f aca="false">IF(B34&lt;=12,(M_Pmt-M_Serv),0)+IF(B34=12,C34,0)</f>
        <v>0</v>
      </c>
      <c r="F34" s="10" t="n">
        <f aca="false">IF(B34&lt;=24,(M_Pmt-M_Serv),0)+IF(B34=24,C34,0)</f>
        <v>0</v>
      </c>
      <c r="G34" s="10" t="n">
        <f aca="false">IF(B34&lt;=36,(M_Pmt-M_Serv),0)+IF(B34=36,C34,0)</f>
        <v>1112.56411606159</v>
      </c>
      <c r="H34" s="10" t="n">
        <f aca="false">IF(B34&lt;=M_Rem,M_Pmt,0)+IF(B34=M_Rem,C34,0)</f>
        <v>1142.56411606159</v>
      </c>
      <c r="I34" s="10" t="n">
        <f aca="false">IF(B34&lt;=M_Rem,(M_Pmt-M_Serv),0)+IF(B34=M_Rem,C34,0)</f>
        <v>1112.56411606159</v>
      </c>
      <c r="J34" s="10" t="n">
        <f aca="false">D34</f>
        <v>1112.56411606159</v>
      </c>
      <c r="K34" s="10" t="n">
        <f aca="false">IF(B34&lt;=M_Rem+60,(M_Pmt-M_Serv),0)+IF(B34=M_Rem+60,C34,0)</f>
        <v>1112.56411606159</v>
      </c>
      <c r="L34" s="10" t="n">
        <f aca="false">IF(B34&lt;=M_Amort-M_Paid,(M_Pmt-M_Serv),0)</f>
        <v>1112.56411606159</v>
      </c>
      <c r="M34" s="10" t="n">
        <f aca="false">IF(B34&lt;=M_PartialN,(M_Pmt-M_Serv),0)</f>
        <v>1112.56411606159</v>
      </c>
    </row>
    <row r="35" customFormat="false" ht="15" hidden="false" customHeight="true" outlineLevel="0" collapsed="false">
      <c r="B35" s="1" t="n">
        <v>30</v>
      </c>
      <c r="C35" s="10" t="n">
        <f aca="false">C34*(1+M_Rate/12)-M_Pmt</f>
        <v>136626.582948231</v>
      </c>
      <c r="D35" s="10" t="n">
        <f aca="false">IF(B35&lt;=M_Rem,(M_Pmt-M_Serv),0)+IF(B35=M_Rem,C35,0)</f>
        <v>1112.56411606159</v>
      </c>
      <c r="E35" s="10" t="n">
        <f aca="false">IF(B35&lt;=12,(M_Pmt-M_Serv),0)+IF(B35=12,C35,0)</f>
        <v>0</v>
      </c>
      <c r="F35" s="10" t="n">
        <f aca="false">IF(B35&lt;=24,(M_Pmt-M_Serv),0)+IF(B35=24,C35,0)</f>
        <v>0</v>
      </c>
      <c r="G35" s="10" t="n">
        <f aca="false">IF(B35&lt;=36,(M_Pmt-M_Serv),0)+IF(B35=36,C35,0)</f>
        <v>1112.56411606159</v>
      </c>
      <c r="H35" s="10" t="n">
        <f aca="false">IF(B35&lt;=M_Rem,M_Pmt,0)+IF(B35=M_Rem,C35,0)</f>
        <v>1142.56411606159</v>
      </c>
      <c r="I35" s="10" t="n">
        <f aca="false">IF(B35&lt;=M_Rem,(M_Pmt-M_Serv),0)+IF(B35=M_Rem,C35,0)</f>
        <v>1112.56411606159</v>
      </c>
      <c r="J35" s="10" t="n">
        <f aca="false">D35</f>
        <v>1112.56411606159</v>
      </c>
      <c r="K35" s="10" t="n">
        <f aca="false">IF(B35&lt;=M_Rem+60,(M_Pmt-M_Serv),0)+IF(B35=M_Rem+60,C35,0)</f>
        <v>1112.56411606159</v>
      </c>
      <c r="L35" s="10" t="n">
        <f aca="false">IF(B35&lt;=M_Amort-M_Paid,(M_Pmt-M_Serv),0)</f>
        <v>1112.56411606159</v>
      </c>
      <c r="M35" s="10" t="n">
        <f aca="false">IF(B35&lt;=M_PartialN,(M_Pmt-M_Serv),0)</f>
        <v>1112.56411606159</v>
      </c>
    </row>
    <row r="36" customFormat="false" ht="15" hidden="false" customHeight="true" outlineLevel="0" collapsed="false">
      <c r="B36" s="1" t="n">
        <v>31</v>
      </c>
      <c r="C36" s="10" t="n">
        <f aca="false">C35*(1+M_Rate/12)-M_Pmt</f>
        <v>136508.718204281</v>
      </c>
      <c r="D36" s="10" t="n">
        <f aca="false">IF(B36&lt;=M_Rem,(M_Pmt-M_Serv),0)+IF(B36=M_Rem,C36,0)</f>
        <v>1112.56411606159</v>
      </c>
      <c r="E36" s="10" t="n">
        <f aca="false">IF(B36&lt;=12,(M_Pmt-M_Serv),0)+IF(B36=12,C36,0)</f>
        <v>0</v>
      </c>
      <c r="F36" s="10" t="n">
        <f aca="false">IF(B36&lt;=24,(M_Pmt-M_Serv),0)+IF(B36=24,C36,0)</f>
        <v>0</v>
      </c>
      <c r="G36" s="10" t="n">
        <f aca="false">IF(B36&lt;=36,(M_Pmt-M_Serv),0)+IF(B36=36,C36,0)</f>
        <v>1112.56411606159</v>
      </c>
      <c r="H36" s="10" t="n">
        <f aca="false">IF(B36&lt;=M_Rem,M_Pmt,0)+IF(B36=M_Rem,C36,0)</f>
        <v>1142.56411606159</v>
      </c>
      <c r="I36" s="10" t="n">
        <f aca="false">IF(B36&lt;=M_Rem,(M_Pmt-M_Serv),0)+IF(B36=M_Rem,C36,0)</f>
        <v>1112.56411606159</v>
      </c>
      <c r="J36" s="10" t="n">
        <f aca="false">D36</f>
        <v>1112.56411606159</v>
      </c>
      <c r="K36" s="10" t="n">
        <f aca="false">IF(B36&lt;=M_Rem+60,(M_Pmt-M_Serv),0)+IF(B36=M_Rem+60,C36,0)</f>
        <v>1112.56411606159</v>
      </c>
      <c r="L36" s="10" t="n">
        <f aca="false">IF(B36&lt;=M_Amort-M_Paid,(M_Pmt-M_Serv),0)</f>
        <v>1112.56411606159</v>
      </c>
      <c r="M36" s="10" t="n">
        <f aca="false">IF(B36&lt;=M_PartialN,(M_Pmt-M_Serv),0)</f>
        <v>1112.56411606159</v>
      </c>
    </row>
    <row r="37" customFormat="false" ht="15" hidden="false" customHeight="true" outlineLevel="0" collapsed="false">
      <c r="B37" s="1" t="n">
        <v>32</v>
      </c>
      <c r="C37" s="10" t="n">
        <f aca="false">C36*(1+M_Rate/12)-M_Pmt</f>
        <v>136389.969474752</v>
      </c>
      <c r="D37" s="10" t="n">
        <f aca="false">IF(B37&lt;=M_Rem,(M_Pmt-M_Serv),0)+IF(B37=M_Rem,C37,0)</f>
        <v>1112.56411606159</v>
      </c>
      <c r="E37" s="10" t="n">
        <f aca="false">IF(B37&lt;=12,(M_Pmt-M_Serv),0)+IF(B37=12,C37,0)</f>
        <v>0</v>
      </c>
      <c r="F37" s="10" t="n">
        <f aca="false">IF(B37&lt;=24,(M_Pmt-M_Serv),0)+IF(B37=24,C37,0)</f>
        <v>0</v>
      </c>
      <c r="G37" s="10" t="n">
        <f aca="false">IF(B37&lt;=36,(M_Pmt-M_Serv),0)+IF(B37=36,C37,0)</f>
        <v>1112.56411606159</v>
      </c>
      <c r="H37" s="10" t="n">
        <f aca="false">IF(B37&lt;=M_Rem,M_Pmt,0)+IF(B37=M_Rem,C37,0)</f>
        <v>1142.56411606159</v>
      </c>
      <c r="I37" s="10" t="n">
        <f aca="false">IF(B37&lt;=M_Rem,(M_Pmt-M_Serv),0)+IF(B37=M_Rem,C37,0)</f>
        <v>1112.56411606159</v>
      </c>
      <c r="J37" s="10" t="n">
        <f aca="false">D37</f>
        <v>1112.56411606159</v>
      </c>
      <c r="K37" s="10" t="n">
        <f aca="false">IF(B37&lt;=M_Rem+60,(M_Pmt-M_Serv),0)+IF(B37=M_Rem+60,C37,0)</f>
        <v>1112.56411606159</v>
      </c>
      <c r="L37" s="10" t="n">
        <f aca="false">IF(B37&lt;=M_Amort-M_Paid,(M_Pmt-M_Serv),0)</f>
        <v>1112.56411606159</v>
      </c>
      <c r="M37" s="10" t="n">
        <f aca="false">IF(B37&lt;=M_PartialN,(M_Pmt-M_Serv),0)</f>
        <v>1112.56411606159</v>
      </c>
    </row>
    <row r="38" customFormat="false" ht="15" hidden="false" customHeight="true" outlineLevel="0" collapsed="false">
      <c r="B38" s="1" t="n">
        <v>33</v>
      </c>
      <c r="C38" s="10" t="n">
        <f aca="false">C37*(1+M_Rate/12)-M_Pmt</f>
        <v>136270.330129751</v>
      </c>
      <c r="D38" s="10" t="n">
        <f aca="false">IF(B38&lt;=M_Rem,(M_Pmt-M_Serv),0)+IF(B38=M_Rem,C38,0)</f>
        <v>1112.56411606159</v>
      </c>
      <c r="E38" s="10" t="n">
        <f aca="false">IF(B38&lt;=12,(M_Pmt-M_Serv),0)+IF(B38=12,C38,0)</f>
        <v>0</v>
      </c>
      <c r="F38" s="10" t="n">
        <f aca="false">IF(B38&lt;=24,(M_Pmt-M_Serv),0)+IF(B38=24,C38,0)</f>
        <v>0</v>
      </c>
      <c r="G38" s="10" t="n">
        <f aca="false">IF(B38&lt;=36,(M_Pmt-M_Serv),0)+IF(B38=36,C38,0)</f>
        <v>1112.56411606159</v>
      </c>
      <c r="H38" s="10" t="n">
        <f aca="false">IF(B38&lt;=M_Rem,M_Pmt,0)+IF(B38=M_Rem,C38,0)</f>
        <v>1142.56411606159</v>
      </c>
      <c r="I38" s="10" t="n">
        <f aca="false">IF(B38&lt;=M_Rem,(M_Pmt-M_Serv),0)+IF(B38=M_Rem,C38,0)</f>
        <v>1112.56411606159</v>
      </c>
      <c r="J38" s="10" t="n">
        <f aca="false">D38</f>
        <v>1112.56411606159</v>
      </c>
      <c r="K38" s="10" t="n">
        <f aca="false">IF(B38&lt;=M_Rem+60,(M_Pmt-M_Serv),0)+IF(B38=M_Rem+60,C38,0)</f>
        <v>1112.56411606159</v>
      </c>
      <c r="L38" s="10" t="n">
        <f aca="false">IF(B38&lt;=M_Amort-M_Paid,(M_Pmt-M_Serv),0)</f>
        <v>1112.56411606159</v>
      </c>
      <c r="M38" s="10" t="n">
        <f aca="false">IF(B38&lt;=M_PartialN,(M_Pmt-M_Serv),0)</f>
        <v>1112.56411606159</v>
      </c>
    </row>
    <row r="39" customFormat="false" ht="15" hidden="false" customHeight="true" outlineLevel="0" collapsed="false">
      <c r="B39" s="1" t="n">
        <v>34</v>
      </c>
      <c r="C39" s="10" t="n">
        <f aca="false">C38*(1+M_Rate/12)-M_Pmt</f>
        <v>136149.793489663</v>
      </c>
      <c r="D39" s="10" t="n">
        <f aca="false">IF(B39&lt;=M_Rem,(M_Pmt-M_Serv),0)+IF(B39=M_Rem,C39,0)</f>
        <v>1112.56411606159</v>
      </c>
      <c r="E39" s="10" t="n">
        <f aca="false">IF(B39&lt;=12,(M_Pmt-M_Serv),0)+IF(B39=12,C39,0)</f>
        <v>0</v>
      </c>
      <c r="F39" s="10" t="n">
        <f aca="false">IF(B39&lt;=24,(M_Pmt-M_Serv),0)+IF(B39=24,C39,0)</f>
        <v>0</v>
      </c>
      <c r="G39" s="10" t="n">
        <f aca="false">IF(B39&lt;=36,(M_Pmt-M_Serv),0)+IF(B39=36,C39,0)</f>
        <v>1112.56411606159</v>
      </c>
      <c r="H39" s="10" t="n">
        <f aca="false">IF(B39&lt;=M_Rem,M_Pmt,0)+IF(B39=M_Rem,C39,0)</f>
        <v>1142.56411606159</v>
      </c>
      <c r="I39" s="10" t="n">
        <f aca="false">IF(B39&lt;=M_Rem,(M_Pmt-M_Serv),0)+IF(B39=M_Rem,C39,0)</f>
        <v>1112.56411606159</v>
      </c>
      <c r="J39" s="10" t="n">
        <f aca="false">D39</f>
        <v>1112.56411606159</v>
      </c>
      <c r="K39" s="10" t="n">
        <f aca="false">IF(B39&lt;=M_Rem+60,(M_Pmt-M_Serv),0)+IF(B39=M_Rem+60,C39,0)</f>
        <v>1112.56411606159</v>
      </c>
      <c r="L39" s="10" t="n">
        <f aca="false">IF(B39&lt;=M_Amort-M_Paid,(M_Pmt-M_Serv),0)</f>
        <v>1112.56411606159</v>
      </c>
      <c r="M39" s="10" t="n">
        <f aca="false">IF(B39&lt;=M_PartialN,(M_Pmt-M_Serv),0)</f>
        <v>1112.56411606159</v>
      </c>
    </row>
    <row r="40" customFormat="false" ht="15" hidden="false" customHeight="true" outlineLevel="0" collapsed="false">
      <c r="B40" s="1" t="n">
        <v>35</v>
      </c>
      <c r="C40" s="10" t="n">
        <f aca="false">C39*(1+M_Rate/12)-M_Pmt</f>
        <v>136028.352824774</v>
      </c>
      <c r="D40" s="10" t="n">
        <f aca="false">IF(B40&lt;=M_Rem,(M_Pmt-M_Serv),0)+IF(B40=M_Rem,C40,0)</f>
        <v>1112.56411606159</v>
      </c>
      <c r="E40" s="10" t="n">
        <f aca="false">IF(B40&lt;=12,(M_Pmt-M_Serv),0)+IF(B40=12,C40,0)</f>
        <v>0</v>
      </c>
      <c r="F40" s="10" t="n">
        <f aca="false">IF(B40&lt;=24,(M_Pmt-M_Serv),0)+IF(B40=24,C40,0)</f>
        <v>0</v>
      </c>
      <c r="G40" s="10" t="n">
        <f aca="false">IF(B40&lt;=36,(M_Pmt-M_Serv),0)+IF(B40=36,C40,0)</f>
        <v>1112.56411606159</v>
      </c>
      <c r="H40" s="10" t="n">
        <f aca="false">IF(B40&lt;=M_Rem,M_Pmt,0)+IF(B40=M_Rem,C40,0)</f>
        <v>1142.56411606159</v>
      </c>
      <c r="I40" s="10" t="n">
        <f aca="false">IF(B40&lt;=M_Rem,(M_Pmt-M_Serv),0)+IF(B40=M_Rem,C40,0)</f>
        <v>1112.56411606159</v>
      </c>
      <c r="J40" s="10" t="n">
        <f aca="false">D40</f>
        <v>1112.56411606159</v>
      </c>
      <c r="K40" s="10" t="n">
        <f aca="false">IF(B40&lt;=M_Rem+60,(M_Pmt-M_Serv),0)+IF(B40=M_Rem+60,C40,0)</f>
        <v>1112.56411606159</v>
      </c>
      <c r="L40" s="10" t="n">
        <f aca="false">IF(B40&lt;=M_Amort-M_Paid,(M_Pmt-M_Serv),0)</f>
        <v>1112.56411606159</v>
      </c>
      <c r="M40" s="10" t="n">
        <f aca="false">IF(B40&lt;=M_PartialN,(M_Pmt-M_Serv),0)</f>
        <v>1112.56411606159</v>
      </c>
    </row>
    <row r="41" customFormat="false" ht="15" hidden="false" customHeight="true" outlineLevel="0" collapsed="false">
      <c r="B41" s="1" t="n">
        <v>36</v>
      </c>
      <c r="C41" s="10" t="n">
        <f aca="false">C40*(1+M_Rate/12)-M_Pmt</f>
        <v>135906.001354898</v>
      </c>
      <c r="D41" s="10" t="n">
        <f aca="false">IF(B41&lt;=M_Rem,(M_Pmt-M_Serv),0)+IF(B41=M_Rem,C41,0)</f>
        <v>1112.56411606159</v>
      </c>
      <c r="E41" s="10" t="n">
        <f aca="false">IF(B41&lt;=12,(M_Pmt-M_Serv),0)+IF(B41=12,C41,0)</f>
        <v>0</v>
      </c>
      <c r="F41" s="10" t="n">
        <f aca="false">IF(B41&lt;=24,(M_Pmt-M_Serv),0)+IF(B41=24,C41,0)</f>
        <v>0</v>
      </c>
      <c r="G41" s="10" t="n">
        <f aca="false">IF(B41&lt;=36,(M_Pmt-M_Serv),0)+IF(B41=36,C41,0)</f>
        <v>137018.565470959</v>
      </c>
      <c r="H41" s="10" t="n">
        <f aca="false">IF(B41&lt;=M_Rem,M_Pmt,0)+IF(B41=M_Rem,C41,0)</f>
        <v>1142.56411606159</v>
      </c>
      <c r="I41" s="10" t="n">
        <f aca="false">IF(B41&lt;=M_Rem,(M_Pmt-M_Serv),0)+IF(B41=M_Rem,C41,0)</f>
        <v>1112.56411606159</v>
      </c>
      <c r="J41" s="10" t="n">
        <f aca="false">D41</f>
        <v>1112.56411606159</v>
      </c>
      <c r="K41" s="10" t="n">
        <f aca="false">IF(B41&lt;=M_Rem+60,(M_Pmt-M_Serv),0)+IF(B41=M_Rem+60,C41,0)</f>
        <v>1112.56411606159</v>
      </c>
      <c r="L41" s="10" t="n">
        <f aca="false">IF(B41&lt;=M_Amort-M_Paid,(M_Pmt-M_Serv),0)</f>
        <v>1112.56411606159</v>
      </c>
      <c r="M41" s="10" t="n">
        <f aca="false">IF(B41&lt;=M_PartialN,(M_Pmt-M_Serv),0)</f>
        <v>1112.56411606159</v>
      </c>
    </row>
    <row r="42" customFormat="false" ht="15" hidden="false" customHeight="true" outlineLevel="0" collapsed="false">
      <c r="B42" s="1" t="n">
        <v>37</v>
      </c>
      <c r="C42" s="10" t="n">
        <f aca="false">C41*(1+M_Rate/12)-M_Pmt</f>
        <v>135782.732248998</v>
      </c>
      <c r="D42" s="10" t="n">
        <f aca="false">IF(B42&lt;=M_Rem,(M_Pmt-M_Serv),0)+IF(B42=M_Rem,C42,0)</f>
        <v>1112.56411606159</v>
      </c>
      <c r="E42" s="10" t="n">
        <f aca="false">IF(B42&lt;=12,(M_Pmt-M_Serv),0)+IF(B42=12,C42,0)</f>
        <v>0</v>
      </c>
      <c r="F42" s="10" t="n">
        <f aca="false">IF(B42&lt;=24,(M_Pmt-M_Serv),0)+IF(B42=24,C42,0)</f>
        <v>0</v>
      </c>
      <c r="G42" s="10" t="n">
        <f aca="false">IF(B42&lt;=36,(M_Pmt-M_Serv),0)+IF(B42=36,C42,0)</f>
        <v>0</v>
      </c>
      <c r="H42" s="10" t="n">
        <f aca="false">IF(B42&lt;=M_Rem,M_Pmt,0)+IF(B42=M_Rem,C42,0)</f>
        <v>1142.56411606159</v>
      </c>
      <c r="I42" s="10" t="n">
        <f aca="false">IF(B42&lt;=M_Rem,(M_Pmt-M_Serv),0)+IF(B42=M_Rem,C42,0)</f>
        <v>1112.56411606159</v>
      </c>
      <c r="J42" s="10" t="n">
        <f aca="false">D42</f>
        <v>1112.56411606159</v>
      </c>
      <c r="K42" s="10" t="n">
        <f aca="false">IF(B42&lt;=M_Rem+60,(M_Pmt-M_Serv),0)+IF(B42=M_Rem+60,C42,0)</f>
        <v>1112.56411606159</v>
      </c>
      <c r="L42" s="10" t="n">
        <f aca="false">IF(B42&lt;=M_Amort-M_Paid,(M_Pmt-M_Serv),0)</f>
        <v>1112.56411606159</v>
      </c>
      <c r="M42" s="10" t="n">
        <f aca="false">IF(B42&lt;=M_PartialN,(M_Pmt-M_Serv),0)</f>
        <v>0</v>
      </c>
    </row>
    <row r="43" customFormat="false" ht="15" hidden="false" customHeight="true" outlineLevel="0" collapsed="false">
      <c r="B43" s="1" t="n">
        <v>38</v>
      </c>
      <c r="C43" s="10" t="n">
        <f aca="false">C42*(1+M_Rate/12)-M_Pmt</f>
        <v>135658.538624804</v>
      </c>
      <c r="D43" s="10" t="n">
        <f aca="false">IF(B43&lt;=M_Rem,(M_Pmt-M_Serv),0)+IF(B43=M_Rem,C43,0)</f>
        <v>1112.56411606159</v>
      </c>
      <c r="E43" s="10" t="n">
        <f aca="false">IF(B43&lt;=12,(M_Pmt-M_Serv),0)+IF(B43=12,C43,0)</f>
        <v>0</v>
      </c>
      <c r="F43" s="10" t="n">
        <f aca="false">IF(B43&lt;=24,(M_Pmt-M_Serv),0)+IF(B43=24,C43,0)</f>
        <v>0</v>
      </c>
      <c r="G43" s="10" t="n">
        <f aca="false">IF(B43&lt;=36,(M_Pmt-M_Serv),0)+IF(B43=36,C43,0)</f>
        <v>0</v>
      </c>
      <c r="H43" s="10" t="n">
        <f aca="false">IF(B43&lt;=M_Rem,M_Pmt,0)+IF(B43=M_Rem,C43,0)</f>
        <v>1142.56411606159</v>
      </c>
      <c r="I43" s="10" t="n">
        <f aca="false">IF(B43&lt;=M_Rem,(M_Pmt-M_Serv),0)+IF(B43=M_Rem,C43,0)</f>
        <v>1112.56411606159</v>
      </c>
      <c r="J43" s="10" t="n">
        <f aca="false">D43</f>
        <v>1112.56411606159</v>
      </c>
      <c r="K43" s="10" t="n">
        <f aca="false">IF(B43&lt;=M_Rem+60,(M_Pmt-M_Serv),0)+IF(B43=M_Rem+60,C43,0)</f>
        <v>1112.56411606159</v>
      </c>
      <c r="L43" s="10" t="n">
        <f aca="false">IF(B43&lt;=M_Amort-M_Paid,(M_Pmt-M_Serv),0)</f>
        <v>1112.56411606159</v>
      </c>
      <c r="M43" s="10" t="n">
        <f aca="false">IF(B43&lt;=M_PartialN,(M_Pmt-M_Serv),0)</f>
        <v>0</v>
      </c>
    </row>
    <row r="44" customFormat="false" ht="15" hidden="false" customHeight="true" outlineLevel="0" collapsed="false">
      <c r="B44" s="1" t="n">
        <v>39</v>
      </c>
      <c r="C44" s="10" t="n">
        <f aca="false">C43*(1+M_Rate/12)-M_Pmt</f>
        <v>135533.413548428</v>
      </c>
      <c r="D44" s="10" t="n">
        <f aca="false">IF(B44&lt;=M_Rem,(M_Pmt-M_Serv),0)+IF(B44=M_Rem,C44,0)</f>
        <v>1112.56411606159</v>
      </c>
      <c r="E44" s="10" t="n">
        <f aca="false">IF(B44&lt;=12,(M_Pmt-M_Serv),0)+IF(B44=12,C44,0)</f>
        <v>0</v>
      </c>
      <c r="F44" s="10" t="n">
        <f aca="false">IF(B44&lt;=24,(M_Pmt-M_Serv),0)+IF(B44=24,C44,0)</f>
        <v>0</v>
      </c>
      <c r="G44" s="10" t="n">
        <f aca="false">IF(B44&lt;=36,(M_Pmt-M_Serv),0)+IF(B44=36,C44,0)</f>
        <v>0</v>
      </c>
      <c r="H44" s="10" t="n">
        <f aca="false">IF(B44&lt;=M_Rem,M_Pmt,0)+IF(B44=M_Rem,C44,0)</f>
        <v>1142.56411606159</v>
      </c>
      <c r="I44" s="10" t="n">
        <f aca="false">IF(B44&lt;=M_Rem,(M_Pmt-M_Serv),0)+IF(B44=M_Rem,C44,0)</f>
        <v>1112.56411606159</v>
      </c>
      <c r="J44" s="10" t="n">
        <f aca="false">D44</f>
        <v>1112.56411606159</v>
      </c>
      <c r="K44" s="10" t="n">
        <f aca="false">IF(B44&lt;=M_Rem+60,(M_Pmt-M_Serv),0)+IF(B44=M_Rem+60,C44,0)</f>
        <v>1112.56411606159</v>
      </c>
      <c r="L44" s="10" t="n">
        <f aca="false">IF(B44&lt;=M_Amort-M_Paid,(M_Pmt-M_Serv),0)</f>
        <v>1112.56411606159</v>
      </c>
      <c r="M44" s="10" t="n">
        <f aca="false">IF(B44&lt;=M_PartialN,(M_Pmt-M_Serv),0)</f>
        <v>0</v>
      </c>
    </row>
    <row r="45" customFormat="false" ht="15" hidden="false" customHeight="true" outlineLevel="0" collapsed="false">
      <c r="B45" s="1" t="n">
        <v>40</v>
      </c>
      <c r="C45" s="10" t="n">
        <f aca="false">C44*(1+M_Rate/12)-M_Pmt</f>
        <v>135407.35003398</v>
      </c>
      <c r="D45" s="10" t="n">
        <f aca="false">IF(B45&lt;=M_Rem,(M_Pmt-M_Serv),0)+IF(B45=M_Rem,C45,0)</f>
        <v>1112.56411606159</v>
      </c>
      <c r="E45" s="10" t="n">
        <f aca="false">IF(B45&lt;=12,(M_Pmt-M_Serv),0)+IF(B45=12,C45,0)</f>
        <v>0</v>
      </c>
      <c r="F45" s="10" t="n">
        <f aca="false">IF(B45&lt;=24,(M_Pmt-M_Serv),0)+IF(B45=24,C45,0)</f>
        <v>0</v>
      </c>
      <c r="G45" s="10" t="n">
        <f aca="false">IF(B45&lt;=36,(M_Pmt-M_Serv),0)+IF(B45=36,C45,0)</f>
        <v>0</v>
      </c>
      <c r="H45" s="10" t="n">
        <f aca="false">IF(B45&lt;=M_Rem,M_Pmt,0)+IF(B45=M_Rem,C45,0)</f>
        <v>1142.56411606159</v>
      </c>
      <c r="I45" s="10" t="n">
        <f aca="false">IF(B45&lt;=M_Rem,(M_Pmt-M_Serv),0)+IF(B45=M_Rem,C45,0)</f>
        <v>1112.56411606159</v>
      </c>
      <c r="J45" s="10" t="n">
        <f aca="false">D45</f>
        <v>1112.56411606159</v>
      </c>
      <c r="K45" s="10" t="n">
        <f aca="false">IF(B45&lt;=M_Rem+60,(M_Pmt-M_Serv),0)+IF(B45=M_Rem+60,C45,0)</f>
        <v>1112.56411606159</v>
      </c>
      <c r="L45" s="10" t="n">
        <f aca="false">IF(B45&lt;=M_Amort-M_Paid,(M_Pmt-M_Serv),0)</f>
        <v>1112.56411606159</v>
      </c>
      <c r="M45" s="10" t="n">
        <f aca="false">IF(B45&lt;=M_PartialN,(M_Pmt-M_Serv),0)</f>
        <v>0</v>
      </c>
    </row>
    <row r="46" customFormat="false" ht="15" hidden="false" customHeight="true" outlineLevel="0" collapsed="false">
      <c r="B46" s="1" t="n">
        <v>41</v>
      </c>
      <c r="C46" s="10" t="n">
        <f aca="false">C45*(1+M_Rate/12)-M_Pmt</f>
        <v>135280.341043173</v>
      </c>
      <c r="D46" s="10" t="n">
        <f aca="false">IF(B46&lt;=M_Rem,(M_Pmt-M_Serv),0)+IF(B46=M_Rem,C46,0)</f>
        <v>1112.56411606159</v>
      </c>
      <c r="E46" s="10" t="n">
        <f aca="false">IF(B46&lt;=12,(M_Pmt-M_Serv),0)+IF(B46=12,C46,0)</f>
        <v>0</v>
      </c>
      <c r="F46" s="10" t="n">
        <f aca="false">IF(B46&lt;=24,(M_Pmt-M_Serv),0)+IF(B46=24,C46,0)</f>
        <v>0</v>
      </c>
      <c r="G46" s="10" t="n">
        <f aca="false">IF(B46&lt;=36,(M_Pmt-M_Serv),0)+IF(B46=36,C46,0)</f>
        <v>0</v>
      </c>
      <c r="H46" s="10" t="n">
        <f aca="false">IF(B46&lt;=M_Rem,M_Pmt,0)+IF(B46=M_Rem,C46,0)</f>
        <v>1142.56411606159</v>
      </c>
      <c r="I46" s="10" t="n">
        <f aca="false">IF(B46&lt;=M_Rem,(M_Pmt-M_Serv),0)+IF(B46=M_Rem,C46,0)</f>
        <v>1112.56411606159</v>
      </c>
      <c r="J46" s="10" t="n">
        <f aca="false">D46</f>
        <v>1112.56411606159</v>
      </c>
      <c r="K46" s="10" t="n">
        <f aca="false">IF(B46&lt;=M_Rem+60,(M_Pmt-M_Serv),0)+IF(B46=M_Rem+60,C46,0)</f>
        <v>1112.56411606159</v>
      </c>
      <c r="L46" s="10" t="n">
        <f aca="false">IF(B46&lt;=M_Amort-M_Paid,(M_Pmt-M_Serv),0)</f>
        <v>1112.56411606159</v>
      </c>
      <c r="M46" s="10" t="n">
        <f aca="false">IF(B46&lt;=M_PartialN,(M_Pmt-M_Serv),0)</f>
        <v>0</v>
      </c>
    </row>
    <row r="47" customFormat="false" ht="15" hidden="false" customHeight="true" outlineLevel="0" collapsed="false">
      <c r="B47" s="1" t="n">
        <v>42</v>
      </c>
      <c r="C47" s="10" t="n">
        <f aca="false">C46*(1+M_Rate/12)-M_Pmt</f>
        <v>135152.379484935</v>
      </c>
      <c r="D47" s="10" t="n">
        <f aca="false">IF(B47&lt;=M_Rem,(M_Pmt-M_Serv),0)+IF(B47=M_Rem,C47,0)</f>
        <v>1112.56411606159</v>
      </c>
      <c r="E47" s="10" t="n">
        <f aca="false">IF(B47&lt;=12,(M_Pmt-M_Serv),0)+IF(B47=12,C47,0)</f>
        <v>0</v>
      </c>
      <c r="F47" s="10" t="n">
        <f aca="false">IF(B47&lt;=24,(M_Pmt-M_Serv),0)+IF(B47=24,C47,0)</f>
        <v>0</v>
      </c>
      <c r="G47" s="10" t="n">
        <f aca="false">IF(B47&lt;=36,(M_Pmt-M_Serv),0)+IF(B47=36,C47,0)</f>
        <v>0</v>
      </c>
      <c r="H47" s="10" t="n">
        <f aca="false">IF(B47&lt;=M_Rem,M_Pmt,0)+IF(B47=M_Rem,C47,0)</f>
        <v>1142.56411606159</v>
      </c>
      <c r="I47" s="10" t="n">
        <f aca="false">IF(B47&lt;=M_Rem,(M_Pmt-M_Serv),0)+IF(B47=M_Rem,C47,0)</f>
        <v>1112.56411606159</v>
      </c>
      <c r="J47" s="10" t="n">
        <f aca="false">D47</f>
        <v>1112.56411606159</v>
      </c>
      <c r="K47" s="10" t="n">
        <f aca="false">IF(B47&lt;=M_Rem+60,(M_Pmt-M_Serv),0)+IF(B47=M_Rem+60,C47,0)</f>
        <v>1112.56411606159</v>
      </c>
      <c r="L47" s="10" t="n">
        <f aca="false">IF(B47&lt;=M_Amort-M_Paid,(M_Pmt-M_Serv),0)</f>
        <v>1112.56411606159</v>
      </c>
      <c r="M47" s="10" t="n">
        <f aca="false">IF(B47&lt;=M_PartialN,(M_Pmt-M_Serv),0)</f>
        <v>0</v>
      </c>
    </row>
    <row r="48" customFormat="false" ht="15" hidden="false" customHeight="true" outlineLevel="0" collapsed="false">
      <c r="B48" s="1" t="n">
        <v>43</v>
      </c>
      <c r="C48" s="10" t="n">
        <f aca="false">C47*(1+M_Rate/12)-M_Pmt</f>
        <v>135023.458215011</v>
      </c>
      <c r="D48" s="10" t="n">
        <f aca="false">IF(B48&lt;=M_Rem,(M_Pmt-M_Serv),0)+IF(B48=M_Rem,C48,0)</f>
        <v>1112.56411606159</v>
      </c>
      <c r="E48" s="10" t="n">
        <f aca="false">IF(B48&lt;=12,(M_Pmt-M_Serv),0)+IF(B48=12,C48,0)</f>
        <v>0</v>
      </c>
      <c r="F48" s="10" t="n">
        <f aca="false">IF(B48&lt;=24,(M_Pmt-M_Serv),0)+IF(B48=24,C48,0)</f>
        <v>0</v>
      </c>
      <c r="G48" s="10" t="n">
        <f aca="false">IF(B48&lt;=36,(M_Pmt-M_Serv),0)+IF(B48=36,C48,0)</f>
        <v>0</v>
      </c>
      <c r="H48" s="10" t="n">
        <f aca="false">IF(B48&lt;=M_Rem,M_Pmt,0)+IF(B48=M_Rem,C48,0)</f>
        <v>1142.56411606159</v>
      </c>
      <c r="I48" s="10" t="n">
        <f aca="false">IF(B48&lt;=M_Rem,(M_Pmt-M_Serv),0)+IF(B48=M_Rem,C48,0)</f>
        <v>1112.56411606159</v>
      </c>
      <c r="J48" s="10" t="n">
        <f aca="false">D48</f>
        <v>1112.56411606159</v>
      </c>
      <c r="K48" s="10" t="n">
        <f aca="false">IF(B48&lt;=M_Rem+60,(M_Pmt-M_Serv),0)+IF(B48=M_Rem+60,C48,0)</f>
        <v>1112.56411606159</v>
      </c>
      <c r="L48" s="10" t="n">
        <f aca="false">IF(B48&lt;=M_Amort-M_Paid,(M_Pmt-M_Serv),0)</f>
        <v>1112.56411606159</v>
      </c>
      <c r="M48" s="10" t="n">
        <f aca="false">IF(B48&lt;=M_PartialN,(M_Pmt-M_Serv),0)</f>
        <v>0</v>
      </c>
    </row>
    <row r="49" customFormat="false" ht="15" hidden="false" customHeight="true" outlineLevel="0" collapsed="false">
      <c r="B49" s="1" t="n">
        <v>44</v>
      </c>
      <c r="C49" s="10" t="n">
        <f aca="false">C48*(1+M_Rate/12)-M_Pmt</f>
        <v>134893.570035562</v>
      </c>
      <c r="D49" s="10" t="n">
        <f aca="false">IF(B49&lt;=M_Rem,(M_Pmt-M_Serv),0)+IF(B49=M_Rem,C49,0)</f>
        <v>1112.56411606159</v>
      </c>
      <c r="E49" s="10" t="n">
        <f aca="false">IF(B49&lt;=12,(M_Pmt-M_Serv),0)+IF(B49=12,C49,0)</f>
        <v>0</v>
      </c>
      <c r="F49" s="10" t="n">
        <f aca="false">IF(B49&lt;=24,(M_Pmt-M_Serv),0)+IF(B49=24,C49,0)</f>
        <v>0</v>
      </c>
      <c r="G49" s="10" t="n">
        <f aca="false">IF(B49&lt;=36,(M_Pmt-M_Serv),0)+IF(B49=36,C49,0)</f>
        <v>0</v>
      </c>
      <c r="H49" s="10" t="n">
        <f aca="false">IF(B49&lt;=M_Rem,M_Pmt,0)+IF(B49=M_Rem,C49,0)</f>
        <v>1142.56411606159</v>
      </c>
      <c r="I49" s="10" t="n">
        <f aca="false">IF(B49&lt;=M_Rem,(M_Pmt-M_Serv),0)+IF(B49=M_Rem,C49,0)</f>
        <v>1112.56411606159</v>
      </c>
      <c r="J49" s="10" t="n">
        <f aca="false">D49</f>
        <v>1112.56411606159</v>
      </c>
      <c r="K49" s="10" t="n">
        <f aca="false">IF(B49&lt;=M_Rem+60,(M_Pmt-M_Serv),0)+IF(B49=M_Rem+60,C49,0)</f>
        <v>1112.56411606159</v>
      </c>
      <c r="L49" s="10" t="n">
        <f aca="false">IF(B49&lt;=M_Amort-M_Paid,(M_Pmt-M_Serv),0)</f>
        <v>1112.56411606159</v>
      </c>
      <c r="M49" s="10" t="n">
        <f aca="false">IF(B49&lt;=M_PartialN,(M_Pmt-M_Serv),0)</f>
        <v>0</v>
      </c>
    </row>
    <row r="50" customFormat="false" ht="15" hidden="false" customHeight="true" outlineLevel="0" collapsed="false">
      <c r="B50" s="1" t="n">
        <v>45</v>
      </c>
      <c r="C50" s="10" t="n">
        <f aca="false">C49*(1+M_Rate/12)-M_Pmt</f>
        <v>134762.707694767</v>
      </c>
      <c r="D50" s="10" t="n">
        <f aca="false">IF(B50&lt;=M_Rem,(M_Pmt-M_Serv),0)+IF(B50=M_Rem,C50,0)</f>
        <v>1112.56411606159</v>
      </c>
      <c r="E50" s="10" t="n">
        <f aca="false">IF(B50&lt;=12,(M_Pmt-M_Serv),0)+IF(B50=12,C50,0)</f>
        <v>0</v>
      </c>
      <c r="F50" s="10" t="n">
        <f aca="false">IF(B50&lt;=24,(M_Pmt-M_Serv),0)+IF(B50=24,C50,0)</f>
        <v>0</v>
      </c>
      <c r="G50" s="10" t="n">
        <f aca="false">IF(B50&lt;=36,(M_Pmt-M_Serv),0)+IF(B50=36,C50,0)</f>
        <v>0</v>
      </c>
      <c r="H50" s="10" t="n">
        <f aca="false">IF(B50&lt;=M_Rem,M_Pmt,0)+IF(B50=M_Rem,C50,0)</f>
        <v>1142.56411606159</v>
      </c>
      <c r="I50" s="10" t="n">
        <f aca="false">IF(B50&lt;=M_Rem,(M_Pmt-M_Serv),0)+IF(B50=M_Rem,C50,0)</f>
        <v>1112.56411606159</v>
      </c>
      <c r="J50" s="10" t="n">
        <f aca="false">D50</f>
        <v>1112.56411606159</v>
      </c>
      <c r="K50" s="10" t="n">
        <f aca="false">IF(B50&lt;=M_Rem+60,(M_Pmt-M_Serv),0)+IF(B50=M_Rem+60,C50,0)</f>
        <v>1112.56411606159</v>
      </c>
      <c r="L50" s="10" t="n">
        <f aca="false">IF(B50&lt;=M_Amort-M_Paid,(M_Pmt-M_Serv),0)</f>
        <v>1112.56411606159</v>
      </c>
      <c r="M50" s="10" t="n">
        <f aca="false">IF(B50&lt;=M_PartialN,(M_Pmt-M_Serv),0)</f>
        <v>0</v>
      </c>
    </row>
    <row r="51" customFormat="false" ht="15" hidden="false" customHeight="true" outlineLevel="0" collapsed="false">
      <c r="B51" s="1" t="n">
        <v>46</v>
      </c>
      <c r="C51" s="10" t="n">
        <f aca="false">C50*(1+M_Rate/12)-M_Pmt</f>
        <v>134630.863886416</v>
      </c>
      <c r="D51" s="10" t="n">
        <f aca="false">IF(B51&lt;=M_Rem,(M_Pmt-M_Serv),0)+IF(B51=M_Rem,C51,0)</f>
        <v>1112.56411606159</v>
      </c>
      <c r="E51" s="10" t="n">
        <f aca="false">IF(B51&lt;=12,(M_Pmt-M_Serv),0)+IF(B51=12,C51,0)</f>
        <v>0</v>
      </c>
      <c r="F51" s="10" t="n">
        <f aca="false">IF(B51&lt;=24,(M_Pmt-M_Serv),0)+IF(B51=24,C51,0)</f>
        <v>0</v>
      </c>
      <c r="G51" s="10" t="n">
        <f aca="false">IF(B51&lt;=36,(M_Pmt-M_Serv),0)+IF(B51=36,C51,0)</f>
        <v>0</v>
      </c>
      <c r="H51" s="10" t="n">
        <f aca="false">IF(B51&lt;=M_Rem,M_Pmt,0)+IF(B51=M_Rem,C51,0)</f>
        <v>1142.56411606159</v>
      </c>
      <c r="I51" s="10" t="n">
        <f aca="false">IF(B51&lt;=M_Rem,(M_Pmt-M_Serv),0)+IF(B51=M_Rem,C51,0)</f>
        <v>1112.56411606159</v>
      </c>
      <c r="J51" s="10" t="n">
        <f aca="false">D51</f>
        <v>1112.56411606159</v>
      </c>
      <c r="K51" s="10" t="n">
        <f aca="false">IF(B51&lt;=M_Rem+60,(M_Pmt-M_Serv),0)+IF(B51=M_Rem+60,C51,0)</f>
        <v>1112.56411606159</v>
      </c>
      <c r="L51" s="10" t="n">
        <f aca="false">IF(B51&lt;=M_Amort-M_Paid,(M_Pmt-M_Serv),0)</f>
        <v>1112.56411606159</v>
      </c>
      <c r="M51" s="10" t="n">
        <f aca="false">IF(B51&lt;=M_PartialN,(M_Pmt-M_Serv),0)</f>
        <v>0</v>
      </c>
    </row>
    <row r="52" customFormat="false" ht="15" hidden="false" customHeight="true" outlineLevel="0" collapsed="false">
      <c r="B52" s="1" t="n">
        <v>47</v>
      </c>
      <c r="C52" s="10" t="n">
        <f aca="false">C51*(1+M_Rate/12)-M_Pmt</f>
        <v>134498.031249503</v>
      </c>
      <c r="D52" s="10" t="n">
        <f aca="false">IF(B52&lt;=M_Rem,(M_Pmt-M_Serv),0)+IF(B52=M_Rem,C52,0)</f>
        <v>1112.56411606159</v>
      </c>
      <c r="E52" s="10" t="n">
        <f aca="false">IF(B52&lt;=12,(M_Pmt-M_Serv),0)+IF(B52=12,C52,0)</f>
        <v>0</v>
      </c>
      <c r="F52" s="10" t="n">
        <f aca="false">IF(B52&lt;=24,(M_Pmt-M_Serv),0)+IF(B52=24,C52,0)</f>
        <v>0</v>
      </c>
      <c r="G52" s="10" t="n">
        <f aca="false">IF(B52&lt;=36,(M_Pmt-M_Serv),0)+IF(B52=36,C52,0)</f>
        <v>0</v>
      </c>
      <c r="H52" s="10" t="n">
        <f aca="false">IF(B52&lt;=M_Rem,M_Pmt,0)+IF(B52=M_Rem,C52,0)</f>
        <v>1142.56411606159</v>
      </c>
      <c r="I52" s="10" t="n">
        <f aca="false">IF(B52&lt;=M_Rem,(M_Pmt-M_Serv),0)+IF(B52=M_Rem,C52,0)</f>
        <v>1112.56411606159</v>
      </c>
      <c r="J52" s="10" t="n">
        <f aca="false">D52</f>
        <v>1112.56411606159</v>
      </c>
      <c r="K52" s="10" t="n">
        <f aca="false">IF(B52&lt;=M_Rem+60,(M_Pmt-M_Serv),0)+IF(B52=M_Rem+60,C52,0)</f>
        <v>1112.56411606159</v>
      </c>
      <c r="L52" s="10" t="n">
        <f aca="false">IF(B52&lt;=M_Amort-M_Paid,(M_Pmt-M_Serv),0)</f>
        <v>1112.56411606159</v>
      </c>
      <c r="M52" s="10" t="n">
        <f aca="false">IF(B52&lt;=M_PartialN,(M_Pmt-M_Serv),0)</f>
        <v>0</v>
      </c>
    </row>
    <row r="53" customFormat="false" ht="15" hidden="false" customHeight="true" outlineLevel="0" collapsed="false">
      <c r="B53" s="1" t="n">
        <v>48</v>
      </c>
      <c r="C53" s="10" t="n">
        <f aca="false">C52*(1+M_Rate/12)-M_Pmt</f>
        <v>134364.202367812</v>
      </c>
      <c r="D53" s="10" t="n">
        <f aca="false">IF(B53&lt;=M_Rem,(M_Pmt-M_Serv),0)+IF(B53=M_Rem,C53,0)</f>
        <v>1112.56411606159</v>
      </c>
      <c r="E53" s="10" t="n">
        <f aca="false">IF(B53&lt;=12,(M_Pmt-M_Serv),0)+IF(B53=12,C53,0)</f>
        <v>0</v>
      </c>
      <c r="F53" s="10" t="n">
        <f aca="false">IF(B53&lt;=24,(M_Pmt-M_Serv),0)+IF(B53=24,C53,0)</f>
        <v>0</v>
      </c>
      <c r="G53" s="10" t="n">
        <f aca="false">IF(B53&lt;=36,(M_Pmt-M_Serv),0)+IF(B53=36,C53,0)</f>
        <v>0</v>
      </c>
      <c r="H53" s="10" t="n">
        <f aca="false">IF(B53&lt;=M_Rem,M_Pmt,0)+IF(B53=M_Rem,C53,0)</f>
        <v>1142.56411606159</v>
      </c>
      <c r="I53" s="10" t="n">
        <f aca="false">IF(B53&lt;=M_Rem,(M_Pmt-M_Serv),0)+IF(B53=M_Rem,C53,0)</f>
        <v>1112.56411606159</v>
      </c>
      <c r="J53" s="10" t="n">
        <f aca="false">D53</f>
        <v>1112.56411606159</v>
      </c>
      <c r="K53" s="10" t="n">
        <f aca="false">IF(B53&lt;=M_Rem+60,(M_Pmt-M_Serv),0)+IF(B53=M_Rem+60,C53,0)</f>
        <v>1112.56411606159</v>
      </c>
      <c r="L53" s="10" t="n">
        <f aca="false">IF(B53&lt;=M_Amort-M_Paid,(M_Pmt-M_Serv),0)</f>
        <v>1112.56411606159</v>
      </c>
      <c r="M53" s="10" t="n">
        <f aca="false">IF(B53&lt;=M_PartialN,(M_Pmt-M_Serv),0)</f>
        <v>0</v>
      </c>
    </row>
    <row r="54" customFormat="false" ht="15" hidden="false" customHeight="true" outlineLevel="0" collapsed="false">
      <c r="B54" s="1" t="n">
        <v>49</v>
      </c>
      <c r="C54" s="10" t="n">
        <f aca="false">C53*(1+M_Rate/12)-M_Pmt</f>
        <v>134229.36976951</v>
      </c>
      <c r="D54" s="10" t="n">
        <f aca="false">IF(B54&lt;=M_Rem,(M_Pmt-M_Serv),0)+IF(B54=M_Rem,C54,0)</f>
        <v>1112.56411606159</v>
      </c>
      <c r="E54" s="10" t="n">
        <f aca="false">IF(B54&lt;=12,(M_Pmt-M_Serv),0)+IF(B54=12,C54,0)</f>
        <v>0</v>
      </c>
      <c r="F54" s="10" t="n">
        <f aca="false">IF(B54&lt;=24,(M_Pmt-M_Serv),0)+IF(B54=24,C54,0)</f>
        <v>0</v>
      </c>
      <c r="G54" s="10" t="n">
        <f aca="false">IF(B54&lt;=36,(M_Pmt-M_Serv),0)+IF(B54=36,C54,0)</f>
        <v>0</v>
      </c>
      <c r="H54" s="10" t="n">
        <f aca="false">IF(B54&lt;=M_Rem,M_Pmt,0)+IF(B54=M_Rem,C54,0)</f>
        <v>1142.56411606159</v>
      </c>
      <c r="I54" s="10" t="n">
        <f aca="false">IF(B54&lt;=M_Rem,(M_Pmt-M_Serv),0)+IF(B54=M_Rem,C54,0)</f>
        <v>1112.56411606159</v>
      </c>
      <c r="J54" s="10" t="n">
        <f aca="false">D54</f>
        <v>1112.56411606159</v>
      </c>
      <c r="K54" s="10" t="n">
        <f aca="false">IF(B54&lt;=M_Rem+60,(M_Pmt-M_Serv),0)+IF(B54=M_Rem+60,C54,0)</f>
        <v>1112.56411606159</v>
      </c>
      <c r="L54" s="10" t="n">
        <f aca="false">IF(B54&lt;=M_Amort-M_Paid,(M_Pmt-M_Serv),0)</f>
        <v>1112.56411606159</v>
      </c>
      <c r="M54" s="10" t="n">
        <f aca="false">IF(B54&lt;=M_PartialN,(M_Pmt-M_Serv),0)</f>
        <v>0</v>
      </c>
    </row>
    <row r="55" customFormat="false" ht="15" hidden="false" customHeight="true" outlineLevel="0" collapsed="false">
      <c r="B55" s="1" t="n">
        <v>50</v>
      </c>
      <c r="C55" s="10" t="n">
        <f aca="false">C54*(1+M_Rate/12)-M_Pmt</f>
        <v>134093.525926719</v>
      </c>
      <c r="D55" s="10" t="n">
        <f aca="false">IF(B55&lt;=M_Rem,(M_Pmt-M_Serv),0)+IF(B55=M_Rem,C55,0)</f>
        <v>1112.56411606159</v>
      </c>
      <c r="E55" s="10" t="n">
        <f aca="false">IF(B55&lt;=12,(M_Pmt-M_Serv),0)+IF(B55=12,C55,0)</f>
        <v>0</v>
      </c>
      <c r="F55" s="10" t="n">
        <f aca="false">IF(B55&lt;=24,(M_Pmt-M_Serv),0)+IF(B55=24,C55,0)</f>
        <v>0</v>
      </c>
      <c r="G55" s="10" t="n">
        <f aca="false">IF(B55&lt;=36,(M_Pmt-M_Serv),0)+IF(B55=36,C55,0)</f>
        <v>0</v>
      </c>
      <c r="H55" s="10" t="n">
        <f aca="false">IF(B55&lt;=M_Rem,M_Pmt,0)+IF(B55=M_Rem,C55,0)</f>
        <v>1142.56411606159</v>
      </c>
      <c r="I55" s="10" t="n">
        <f aca="false">IF(B55&lt;=M_Rem,(M_Pmt-M_Serv),0)+IF(B55=M_Rem,C55,0)</f>
        <v>1112.56411606159</v>
      </c>
      <c r="J55" s="10" t="n">
        <f aca="false">D55</f>
        <v>1112.56411606159</v>
      </c>
      <c r="K55" s="10" t="n">
        <f aca="false">IF(B55&lt;=M_Rem+60,(M_Pmt-M_Serv),0)+IF(B55=M_Rem+60,C55,0)</f>
        <v>1112.56411606159</v>
      </c>
      <c r="L55" s="10" t="n">
        <f aca="false">IF(B55&lt;=M_Amort-M_Paid,(M_Pmt-M_Serv),0)</f>
        <v>1112.56411606159</v>
      </c>
      <c r="M55" s="10" t="n">
        <f aca="false">IF(B55&lt;=M_PartialN,(M_Pmt-M_Serv),0)</f>
        <v>0</v>
      </c>
    </row>
    <row r="56" customFormat="false" ht="15" hidden="false" customHeight="true" outlineLevel="0" collapsed="false">
      <c r="B56" s="1" t="n">
        <v>51</v>
      </c>
      <c r="C56" s="10" t="n">
        <f aca="false">C55*(1+M_Rate/12)-M_Pmt</f>
        <v>133956.663255108</v>
      </c>
      <c r="D56" s="10" t="n">
        <f aca="false">IF(B56&lt;=M_Rem,(M_Pmt-M_Serv),0)+IF(B56=M_Rem,C56,0)</f>
        <v>1112.56411606159</v>
      </c>
      <c r="E56" s="10" t="n">
        <f aca="false">IF(B56&lt;=12,(M_Pmt-M_Serv),0)+IF(B56=12,C56,0)</f>
        <v>0</v>
      </c>
      <c r="F56" s="10" t="n">
        <f aca="false">IF(B56&lt;=24,(M_Pmt-M_Serv),0)+IF(B56=24,C56,0)</f>
        <v>0</v>
      </c>
      <c r="G56" s="10" t="n">
        <f aca="false">IF(B56&lt;=36,(M_Pmt-M_Serv),0)+IF(B56=36,C56,0)</f>
        <v>0</v>
      </c>
      <c r="H56" s="10" t="n">
        <f aca="false">IF(B56&lt;=M_Rem,M_Pmt,0)+IF(B56=M_Rem,C56,0)</f>
        <v>1142.56411606159</v>
      </c>
      <c r="I56" s="10" t="n">
        <f aca="false">IF(B56&lt;=M_Rem,(M_Pmt-M_Serv),0)+IF(B56=M_Rem,C56,0)</f>
        <v>1112.56411606159</v>
      </c>
      <c r="J56" s="10" t="n">
        <f aca="false">D56</f>
        <v>1112.56411606159</v>
      </c>
      <c r="K56" s="10" t="n">
        <f aca="false">IF(B56&lt;=M_Rem+60,(M_Pmt-M_Serv),0)+IF(B56=M_Rem+60,C56,0)</f>
        <v>1112.56411606159</v>
      </c>
      <c r="L56" s="10" t="n">
        <f aca="false">IF(B56&lt;=M_Amort-M_Paid,(M_Pmt-M_Serv),0)</f>
        <v>1112.56411606159</v>
      </c>
      <c r="M56" s="10" t="n">
        <f aca="false">IF(B56&lt;=M_PartialN,(M_Pmt-M_Serv),0)</f>
        <v>0</v>
      </c>
    </row>
    <row r="57" customFormat="false" ht="15" hidden="false" customHeight="true" outlineLevel="0" collapsed="false">
      <c r="B57" s="1" t="n">
        <v>52</v>
      </c>
      <c r="C57" s="10" t="n">
        <f aca="false">C56*(1+M_Rate/12)-M_Pmt</f>
        <v>133818.77411346</v>
      </c>
      <c r="D57" s="10" t="n">
        <f aca="false">IF(B57&lt;=M_Rem,(M_Pmt-M_Serv),0)+IF(B57=M_Rem,C57,0)</f>
        <v>1112.56411606159</v>
      </c>
      <c r="E57" s="10" t="n">
        <f aca="false">IF(B57&lt;=12,(M_Pmt-M_Serv),0)+IF(B57=12,C57,0)</f>
        <v>0</v>
      </c>
      <c r="F57" s="10" t="n">
        <f aca="false">IF(B57&lt;=24,(M_Pmt-M_Serv),0)+IF(B57=24,C57,0)</f>
        <v>0</v>
      </c>
      <c r="G57" s="10" t="n">
        <f aca="false">IF(B57&lt;=36,(M_Pmt-M_Serv),0)+IF(B57=36,C57,0)</f>
        <v>0</v>
      </c>
      <c r="H57" s="10" t="n">
        <f aca="false">IF(B57&lt;=M_Rem,M_Pmt,0)+IF(B57=M_Rem,C57,0)</f>
        <v>1142.56411606159</v>
      </c>
      <c r="I57" s="10" t="n">
        <f aca="false">IF(B57&lt;=M_Rem,(M_Pmt-M_Serv),0)+IF(B57=M_Rem,C57,0)</f>
        <v>1112.56411606159</v>
      </c>
      <c r="J57" s="10" t="n">
        <f aca="false">D57</f>
        <v>1112.56411606159</v>
      </c>
      <c r="K57" s="10" t="n">
        <f aca="false">IF(B57&lt;=M_Rem+60,(M_Pmt-M_Serv),0)+IF(B57=M_Rem+60,C57,0)</f>
        <v>1112.56411606159</v>
      </c>
      <c r="L57" s="10" t="n">
        <f aca="false">IF(B57&lt;=M_Amort-M_Paid,(M_Pmt-M_Serv),0)</f>
        <v>1112.56411606159</v>
      </c>
      <c r="M57" s="10" t="n">
        <f aca="false">IF(B57&lt;=M_PartialN,(M_Pmt-M_Serv),0)</f>
        <v>0</v>
      </c>
    </row>
    <row r="58" customFormat="false" ht="15" hidden="false" customHeight="true" outlineLevel="0" collapsed="false">
      <c r="B58" s="1" t="n">
        <v>53</v>
      </c>
      <c r="C58" s="10" t="n">
        <f aca="false">C57*(1+M_Rate/12)-M_Pmt</f>
        <v>133679.850803249</v>
      </c>
      <c r="D58" s="10" t="n">
        <f aca="false">IF(B58&lt;=M_Rem,(M_Pmt-M_Serv),0)+IF(B58=M_Rem,C58,0)</f>
        <v>1112.56411606159</v>
      </c>
      <c r="E58" s="10" t="n">
        <f aca="false">IF(B58&lt;=12,(M_Pmt-M_Serv),0)+IF(B58=12,C58,0)</f>
        <v>0</v>
      </c>
      <c r="F58" s="10" t="n">
        <f aca="false">IF(B58&lt;=24,(M_Pmt-M_Serv),0)+IF(B58=24,C58,0)</f>
        <v>0</v>
      </c>
      <c r="G58" s="10" t="n">
        <f aca="false">IF(B58&lt;=36,(M_Pmt-M_Serv),0)+IF(B58=36,C58,0)</f>
        <v>0</v>
      </c>
      <c r="H58" s="10" t="n">
        <f aca="false">IF(B58&lt;=M_Rem,M_Pmt,0)+IF(B58=M_Rem,C58,0)</f>
        <v>1142.56411606159</v>
      </c>
      <c r="I58" s="10" t="n">
        <f aca="false">IF(B58&lt;=M_Rem,(M_Pmt-M_Serv),0)+IF(B58=M_Rem,C58,0)</f>
        <v>1112.56411606159</v>
      </c>
      <c r="J58" s="10" t="n">
        <f aca="false">D58</f>
        <v>1112.56411606159</v>
      </c>
      <c r="K58" s="10" t="n">
        <f aca="false">IF(B58&lt;=M_Rem+60,(M_Pmt-M_Serv),0)+IF(B58=M_Rem+60,C58,0)</f>
        <v>1112.56411606159</v>
      </c>
      <c r="L58" s="10" t="n">
        <f aca="false">IF(B58&lt;=M_Amort-M_Paid,(M_Pmt-M_Serv),0)</f>
        <v>1112.56411606159</v>
      </c>
      <c r="M58" s="10" t="n">
        <f aca="false">IF(B58&lt;=M_PartialN,(M_Pmt-M_Serv),0)</f>
        <v>0</v>
      </c>
    </row>
    <row r="59" customFormat="false" ht="15" hidden="false" customHeight="true" outlineLevel="0" collapsed="false">
      <c r="B59" s="1" t="n">
        <v>54</v>
      </c>
      <c r="C59" s="10" t="n">
        <f aca="false">C58*(1+M_Rate/12)-M_Pmt</f>
        <v>133539.885568212</v>
      </c>
      <c r="D59" s="10" t="n">
        <f aca="false">IF(B59&lt;=M_Rem,(M_Pmt-M_Serv),0)+IF(B59=M_Rem,C59,0)</f>
        <v>1112.56411606159</v>
      </c>
      <c r="E59" s="10" t="n">
        <f aca="false">IF(B59&lt;=12,(M_Pmt-M_Serv),0)+IF(B59=12,C59,0)</f>
        <v>0</v>
      </c>
      <c r="F59" s="10" t="n">
        <f aca="false">IF(B59&lt;=24,(M_Pmt-M_Serv),0)+IF(B59=24,C59,0)</f>
        <v>0</v>
      </c>
      <c r="G59" s="10" t="n">
        <f aca="false">IF(B59&lt;=36,(M_Pmt-M_Serv),0)+IF(B59=36,C59,0)</f>
        <v>0</v>
      </c>
      <c r="H59" s="10" t="n">
        <f aca="false">IF(B59&lt;=M_Rem,M_Pmt,0)+IF(B59=M_Rem,C59,0)</f>
        <v>1142.56411606159</v>
      </c>
      <c r="I59" s="10" t="n">
        <f aca="false">IF(B59&lt;=M_Rem,(M_Pmt-M_Serv),0)+IF(B59=M_Rem,C59,0)</f>
        <v>1112.56411606159</v>
      </c>
      <c r="J59" s="10" t="n">
        <f aca="false">D59</f>
        <v>1112.56411606159</v>
      </c>
      <c r="K59" s="10" t="n">
        <f aca="false">IF(B59&lt;=M_Rem+60,(M_Pmt-M_Serv),0)+IF(B59=M_Rem+60,C59,0)</f>
        <v>1112.56411606159</v>
      </c>
      <c r="L59" s="10" t="n">
        <f aca="false">IF(B59&lt;=M_Amort-M_Paid,(M_Pmt-M_Serv),0)</f>
        <v>1112.56411606159</v>
      </c>
      <c r="M59" s="10" t="n">
        <f aca="false">IF(B59&lt;=M_PartialN,(M_Pmt-M_Serv),0)</f>
        <v>0</v>
      </c>
    </row>
    <row r="60" customFormat="false" ht="15" hidden="false" customHeight="true" outlineLevel="0" collapsed="false">
      <c r="B60" s="1" t="n">
        <v>55</v>
      </c>
      <c r="C60" s="10" t="n">
        <f aca="false">C59*(1+M_Rate/12)-M_Pmt</f>
        <v>133398.870593912</v>
      </c>
      <c r="D60" s="10" t="n">
        <f aca="false">IF(B60&lt;=M_Rem,(M_Pmt-M_Serv),0)+IF(B60=M_Rem,C60,0)</f>
        <v>1112.56411606159</v>
      </c>
      <c r="E60" s="10" t="n">
        <f aca="false">IF(B60&lt;=12,(M_Pmt-M_Serv),0)+IF(B60=12,C60,0)</f>
        <v>0</v>
      </c>
      <c r="F60" s="10" t="n">
        <f aca="false">IF(B60&lt;=24,(M_Pmt-M_Serv),0)+IF(B60=24,C60,0)</f>
        <v>0</v>
      </c>
      <c r="G60" s="10" t="n">
        <f aca="false">IF(B60&lt;=36,(M_Pmt-M_Serv),0)+IF(B60=36,C60,0)</f>
        <v>0</v>
      </c>
      <c r="H60" s="10" t="n">
        <f aca="false">IF(B60&lt;=M_Rem,M_Pmt,0)+IF(B60=M_Rem,C60,0)</f>
        <v>1142.56411606159</v>
      </c>
      <c r="I60" s="10" t="n">
        <f aca="false">IF(B60&lt;=M_Rem,(M_Pmt-M_Serv),0)+IF(B60=M_Rem,C60,0)</f>
        <v>1112.56411606159</v>
      </c>
      <c r="J60" s="10" t="n">
        <f aca="false">D60</f>
        <v>1112.56411606159</v>
      </c>
      <c r="K60" s="10" t="n">
        <f aca="false">IF(B60&lt;=M_Rem+60,(M_Pmt-M_Serv),0)+IF(B60=M_Rem+60,C60,0)</f>
        <v>1112.56411606159</v>
      </c>
      <c r="L60" s="10" t="n">
        <f aca="false">IF(B60&lt;=M_Amort-M_Paid,(M_Pmt-M_Serv),0)</f>
        <v>1112.56411606159</v>
      </c>
      <c r="M60" s="10" t="n">
        <f aca="false">IF(B60&lt;=M_PartialN,(M_Pmt-M_Serv),0)</f>
        <v>0</v>
      </c>
    </row>
    <row r="61" customFormat="false" ht="15" hidden="false" customHeight="true" outlineLevel="0" collapsed="false">
      <c r="B61" s="1" t="n">
        <v>56</v>
      </c>
      <c r="C61" s="10" t="n">
        <f aca="false">C60*(1+M_Rate/12)-M_Pmt</f>
        <v>133256.798007305</v>
      </c>
      <c r="D61" s="10" t="n">
        <f aca="false">IF(B61&lt;=M_Rem,(M_Pmt-M_Serv),0)+IF(B61=M_Rem,C61,0)</f>
        <v>1112.56411606159</v>
      </c>
      <c r="E61" s="10" t="n">
        <f aca="false">IF(B61&lt;=12,(M_Pmt-M_Serv),0)+IF(B61=12,C61,0)</f>
        <v>0</v>
      </c>
      <c r="F61" s="10" t="n">
        <f aca="false">IF(B61&lt;=24,(M_Pmt-M_Serv),0)+IF(B61=24,C61,0)</f>
        <v>0</v>
      </c>
      <c r="G61" s="10" t="n">
        <f aca="false">IF(B61&lt;=36,(M_Pmt-M_Serv),0)+IF(B61=36,C61,0)</f>
        <v>0</v>
      </c>
      <c r="H61" s="10" t="n">
        <f aca="false">IF(B61&lt;=M_Rem,M_Pmt,0)+IF(B61=M_Rem,C61,0)</f>
        <v>1142.56411606159</v>
      </c>
      <c r="I61" s="10" t="n">
        <f aca="false">IF(B61&lt;=M_Rem,(M_Pmt-M_Serv),0)+IF(B61=M_Rem,C61,0)</f>
        <v>1112.56411606159</v>
      </c>
      <c r="J61" s="10" t="n">
        <f aca="false">D61</f>
        <v>1112.56411606159</v>
      </c>
      <c r="K61" s="10" t="n">
        <f aca="false">IF(B61&lt;=M_Rem+60,(M_Pmt-M_Serv),0)+IF(B61=M_Rem+60,C61,0)</f>
        <v>1112.56411606159</v>
      </c>
      <c r="L61" s="10" t="n">
        <f aca="false">IF(B61&lt;=M_Amort-M_Paid,(M_Pmt-M_Serv),0)</f>
        <v>1112.56411606159</v>
      </c>
      <c r="M61" s="10" t="n">
        <f aca="false">IF(B61&lt;=M_PartialN,(M_Pmt-M_Serv),0)</f>
        <v>0</v>
      </c>
    </row>
    <row r="62" customFormat="false" ht="15" hidden="false" customHeight="true" outlineLevel="0" collapsed="false">
      <c r="B62" s="1" t="n">
        <v>57</v>
      </c>
      <c r="C62" s="10" t="n">
        <f aca="false">C61*(1+M_Rate/12)-M_Pmt</f>
        <v>133113.659876298</v>
      </c>
      <c r="D62" s="10" t="n">
        <f aca="false">IF(B62&lt;=M_Rem,(M_Pmt-M_Serv),0)+IF(B62=M_Rem,C62,0)</f>
        <v>1112.56411606159</v>
      </c>
      <c r="E62" s="10" t="n">
        <f aca="false">IF(B62&lt;=12,(M_Pmt-M_Serv),0)+IF(B62=12,C62,0)</f>
        <v>0</v>
      </c>
      <c r="F62" s="10" t="n">
        <f aca="false">IF(B62&lt;=24,(M_Pmt-M_Serv),0)+IF(B62=24,C62,0)</f>
        <v>0</v>
      </c>
      <c r="G62" s="10" t="n">
        <f aca="false">IF(B62&lt;=36,(M_Pmt-M_Serv),0)+IF(B62=36,C62,0)</f>
        <v>0</v>
      </c>
      <c r="H62" s="10" t="n">
        <f aca="false">IF(B62&lt;=M_Rem,M_Pmt,0)+IF(B62=M_Rem,C62,0)</f>
        <v>1142.56411606159</v>
      </c>
      <c r="I62" s="10" t="n">
        <f aca="false">IF(B62&lt;=M_Rem,(M_Pmt-M_Serv),0)+IF(B62=M_Rem,C62,0)</f>
        <v>1112.56411606159</v>
      </c>
      <c r="J62" s="10" t="n">
        <f aca="false">D62</f>
        <v>1112.56411606159</v>
      </c>
      <c r="K62" s="10" t="n">
        <f aca="false">IF(B62&lt;=M_Rem+60,(M_Pmt-M_Serv),0)+IF(B62=M_Rem+60,C62,0)</f>
        <v>1112.56411606159</v>
      </c>
      <c r="L62" s="10" t="n">
        <f aca="false">IF(B62&lt;=M_Amort-M_Paid,(M_Pmt-M_Serv),0)</f>
        <v>1112.56411606159</v>
      </c>
      <c r="M62" s="10" t="n">
        <f aca="false">IF(B62&lt;=M_PartialN,(M_Pmt-M_Serv),0)</f>
        <v>0</v>
      </c>
    </row>
    <row r="63" customFormat="false" ht="15" hidden="false" customHeight="true" outlineLevel="0" collapsed="false">
      <c r="B63" s="1" t="n">
        <v>58</v>
      </c>
      <c r="C63" s="10" t="n">
        <f aca="false">C62*(1+M_Rate/12)-M_Pmt</f>
        <v>132969.448209309</v>
      </c>
      <c r="D63" s="10" t="n">
        <f aca="false">IF(B63&lt;=M_Rem,(M_Pmt-M_Serv),0)+IF(B63=M_Rem,C63,0)</f>
        <v>134082.01232537</v>
      </c>
      <c r="E63" s="10" t="n">
        <f aca="false">IF(B63&lt;=12,(M_Pmt-M_Serv),0)+IF(B63=12,C63,0)</f>
        <v>0</v>
      </c>
      <c r="F63" s="10" t="n">
        <f aca="false">IF(B63&lt;=24,(M_Pmt-M_Serv),0)+IF(B63=24,C63,0)</f>
        <v>0</v>
      </c>
      <c r="G63" s="10" t="n">
        <f aca="false">IF(B63&lt;=36,(M_Pmt-M_Serv),0)+IF(B63=36,C63,0)</f>
        <v>0</v>
      </c>
      <c r="H63" s="10" t="n">
        <f aca="false">IF(B63&lt;=M_Rem,M_Pmt,0)+IF(B63=M_Rem,C63,0)</f>
        <v>134112.01232537</v>
      </c>
      <c r="I63" s="10" t="n">
        <f aca="false">IF(B63&lt;=M_Rem,(M_Pmt-M_Serv),0)+IF(B63=M_Rem,C63,0)</f>
        <v>134082.01232537</v>
      </c>
      <c r="J63" s="10" t="n">
        <f aca="false">D63</f>
        <v>134082.01232537</v>
      </c>
      <c r="K63" s="10" t="n">
        <f aca="false">IF(B63&lt;=M_Rem+60,(M_Pmt-M_Serv),0)+IF(B63=M_Rem+60,C63,0)</f>
        <v>1112.56411606159</v>
      </c>
      <c r="L63" s="10" t="n">
        <f aca="false">IF(B63&lt;=M_Amort-M_Paid,(M_Pmt-M_Serv),0)</f>
        <v>1112.56411606159</v>
      </c>
      <c r="M63" s="10" t="n">
        <f aca="false">IF(B63&lt;=M_PartialN,(M_Pmt-M_Serv),0)</f>
        <v>0</v>
      </c>
    </row>
    <row r="64" customFormat="false" ht="15" hidden="false" customHeight="true" outlineLevel="0" collapsed="false">
      <c r="B64" s="1" t="n">
        <v>59</v>
      </c>
      <c r="C64" s="10" t="n">
        <f aca="false">C63*(1+M_Rate/12)-M_Pmt</f>
        <v>132824.154954817</v>
      </c>
      <c r="D64" s="10" t="n">
        <f aca="false">IF(B64&lt;=M_Rem,(M_Pmt-M_Serv),0)+IF(B64=M_Rem,C64,0)</f>
        <v>0</v>
      </c>
      <c r="E64" s="10" t="n">
        <f aca="false">IF(B64&lt;=12,(M_Pmt-M_Serv),0)+IF(B64=12,C64,0)</f>
        <v>0</v>
      </c>
      <c r="F64" s="10" t="n">
        <f aca="false">IF(B64&lt;=24,(M_Pmt-M_Serv),0)+IF(B64=24,C64,0)</f>
        <v>0</v>
      </c>
      <c r="G64" s="10" t="n">
        <f aca="false">IF(B64&lt;=36,(M_Pmt-M_Serv),0)+IF(B64=36,C64,0)</f>
        <v>0</v>
      </c>
      <c r="H64" s="10" t="n">
        <f aca="false">IF(B64&lt;=M_Rem,M_Pmt,0)+IF(B64=M_Rem,C64,0)</f>
        <v>0</v>
      </c>
      <c r="I64" s="10" t="n">
        <f aca="false">IF(B64&lt;=M_Rem,(M_Pmt-M_Serv),0)+IF(B64=M_Rem,C64,0)</f>
        <v>0</v>
      </c>
      <c r="J64" s="10" t="n">
        <f aca="false">D64</f>
        <v>0</v>
      </c>
      <c r="K64" s="10" t="n">
        <f aca="false">IF(B64&lt;=M_Rem+60,(M_Pmt-M_Serv),0)+IF(B64=M_Rem+60,C64,0)</f>
        <v>1112.56411606159</v>
      </c>
      <c r="L64" s="10" t="n">
        <f aca="false">IF(B64&lt;=M_Amort-M_Paid,(M_Pmt-M_Serv),0)</f>
        <v>1112.56411606159</v>
      </c>
      <c r="M64" s="10" t="n">
        <f aca="false">IF(B64&lt;=M_PartialN,(M_Pmt-M_Serv),0)</f>
        <v>0</v>
      </c>
    </row>
    <row r="65" customFormat="false" ht="15" hidden="false" customHeight="true" outlineLevel="0" collapsed="false">
      <c r="B65" s="1" t="n">
        <v>60</v>
      </c>
      <c r="C65" s="10" t="n">
        <f aca="false">C64*(1+M_Rate/12)-M_Pmt</f>
        <v>132677.772000916</v>
      </c>
      <c r="D65" s="10" t="n">
        <f aca="false">IF(B65&lt;=M_Rem,(M_Pmt-M_Serv),0)+IF(B65=M_Rem,C65,0)</f>
        <v>0</v>
      </c>
      <c r="E65" s="10" t="n">
        <f aca="false">IF(B65&lt;=12,(M_Pmt-M_Serv),0)+IF(B65=12,C65,0)</f>
        <v>0</v>
      </c>
      <c r="F65" s="10" t="n">
        <f aca="false">IF(B65&lt;=24,(M_Pmt-M_Serv),0)+IF(B65=24,C65,0)</f>
        <v>0</v>
      </c>
      <c r="G65" s="10" t="n">
        <f aca="false">IF(B65&lt;=36,(M_Pmt-M_Serv),0)+IF(B65=36,C65,0)</f>
        <v>0</v>
      </c>
      <c r="H65" s="10" t="n">
        <f aca="false">IF(B65&lt;=M_Rem,M_Pmt,0)+IF(B65=M_Rem,C65,0)</f>
        <v>0</v>
      </c>
      <c r="I65" s="10" t="n">
        <f aca="false">IF(B65&lt;=M_Rem,(M_Pmt-M_Serv),0)+IF(B65=M_Rem,C65,0)</f>
        <v>0</v>
      </c>
      <c r="J65" s="10" t="n">
        <f aca="false">D65</f>
        <v>0</v>
      </c>
      <c r="K65" s="10" t="n">
        <f aca="false">IF(B65&lt;=M_Rem+60,(M_Pmt-M_Serv),0)+IF(B65=M_Rem+60,C65,0)</f>
        <v>1112.56411606159</v>
      </c>
      <c r="L65" s="10" t="n">
        <f aca="false">IF(B65&lt;=M_Amort-M_Paid,(M_Pmt-M_Serv),0)</f>
        <v>1112.56411606159</v>
      </c>
      <c r="M65" s="10" t="n">
        <f aca="false">IF(B65&lt;=M_PartialN,(M_Pmt-M_Serv),0)</f>
        <v>0</v>
      </c>
    </row>
    <row r="66" customFormat="false" ht="15" hidden="false" customHeight="true" outlineLevel="0" collapsed="false">
      <c r="B66" s="1" t="n">
        <v>61</v>
      </c>
      <c r="C66" s="10" t="n">
        <f aca="false">C65*(1+M_Rate/12)-M_Pmt</f>
        <v>132530.291174862</v>
      </c>
      <c r="D66" s="10" t="n">
        <f aca="false">IF(B66&lt;=M_Rem,(M_Pmt-M_Serv),0)+IF(B66=M_Rem,C66,0)</f>
        <v>0</v>
      </c>
      <c r="E66" s="10" t="n">
        <f aca="false">IF(B66&lt;=12,(M_Pmt-M_Serv),0)+IF(B66=12,C66,0)</f>
        <v>0</v>
      </c>
      <c r="F66" s="10" t="n">
        <f aca="false">IF(B66&lt;=24,(M_Pmt-M_Serv),0)+IF(B66=24,C66,0)</f>
        <v>0</v>
      </c>
      <c r="G66" s="10" t="n">
        <f aca="false">IF(B66&lt;=36,(M_Pmt-M_Serv),0)+IF(B66=36,C66,0)</f>
        <v>0</v>
      </c>
      <c r="H66" s="10" t="n">
        <f aca="false">IF(B66&lt;=M_Rem,M_Pmt,0)+IF(B66=M_Rem,C66,0)</f>
        <v>0</v>
      </c>
      <c r="I66" s="10" t="n">
        <f aca="false">IF(B66&lt;=M_Rem,(M_Pmt-M_Serv),0)+IF(B66=M_Rem,C66,0)</f>
        <v>0</v>
      </c>
      <c r="J66" s="10" t="n">
        <f aca="false">D66</f>
        <v>0</v>
      </c>
      <c r="K66" s="10" t="n">
        <f aca="false">IF(B66&lt;=M_Rem+60,(M_Pmt-M_Serv),0)+IF(B66=M_Rem+60,C66,0)</f>
        <v>1112.56411606159</v>
      </c>
      <c r="L66" s="10" t="n">
        <f aca="false">IF(B66&lt;=M_Amort-M_Paid,(M_Pmt-M_Serv),0)</f>
        <v>1112.56411606159</v>
      </c>
      <c r="M66" s="10" t="n">
        <f aca="false">IF(B66&lt;=M_PartialN,(M_Pmt-M_Serv),0)</f>
        <v>0</v>
      </c>
    </row>
    <row r="67" customFormat="false" ht="15" hidden="false" customHeight="true" outlineLevel="0" collapsed="false">
      <c r="B67" s="1" t="n">
        <v>62</v>
      </c>
      <c r="C67" s="10" t="n">
        <f aca="false">C66*(1+M_Rate/12)-M_Pmt</f>
        <v>132381.704242612</v>
      </c>
      <c r="D67" s="10" t="n">
        <f aca="false">IF(B67&lt;=M_Rem,(M_Pmt-M_Serv),0)+IF(B67=M_Rem,C67,0)</f>
        <v>0</v>
      </c>
      <c r="E67" s="10" t="n">
        <f aca="false">IF(B67&lt;=12,(M_Pmt-M_Serv),0)+IF(B67=12,C67,0)</f>
        <v>0</v>
      </c>
      <c r="F67" s="10" t="n">
        <f aca="false">IF(B67&lt;=24,(M_Pmt-M_Serv),0)+IF(B67=24,C67,0)</f>
        <v>0</v>
      </c>
      <c r="G67" s="10" t="n">
        <f aca="false">IF(B67&lt;=36,(M_Pmt-M_Serv),0)+IF(B67=36,C67,0)</f>
        <v>0</v>
      </c>
      <c r="H67" s="10" t="n">
        <f aca="false">IF(B67&lt;=M_Rem,M_Pmt,0)+IF(B67=M_Rem,C67,0)</f>
        <v>0</v>
      </c>
      <c r="I67" s="10" t="n">
        <f aca="false">IF(B67&lt;=M_Rem,(M_Pmt-M_Serv),0)+IF(B67=M_Rem,C67,0)</f>
        <v>0</v>
      </c>
      <c r="J67" s="10" t="n">
        <f aca="false">D67</f>
        <v>0</v>
      </c>
      <c r="K67" s="10" t="n">
        <f aca="false">IF(B67&lt;=M_Rem+60,(M_Pmt-M_Serv),0)+IF(B67=M_Rem+60,C67,0)</f>
        <v>1112.56411606159</v>
      </c>
      <c r="L67" s="10" t="n">
        <f aca="false">IF(B67&lt;=M_Amort-M_Paid,(M_Pmt-M_Serv),0)</f>
        <v>1112.56411606159</v>
      </c>
      <c r="M67" s="10" t="n">
        <f aca="false">IF(B67&lt;=M_PartialN,(M_Pmt-M_Serv),0)</f>
        <v>0</v>
      </c>
    </row>
    <row r="68" customFormat="false" ht="15" hidden="false" customHeight="true" outlineLevel="0" collapsed="false">
      <c r="B68" s="1" t="n">
        <v>63</v>
      </c>
      <c r="C68" s="10" t="n">
        <f aca="false">C67*(1+M_Rate/12)-M_Pmt</f>
        <v>132232.00290837</v>
      </c>
      <c r="D68" s="10" t="n">
        <f aca="false">IF(B68&lt;=M_Rem,(M_Pmt-M_Serv),0)+IF(B68=M_Rem,C68,0)</f>
        <v>0</v>
      </c>
      <c r="E68" s="10" t="n">
        <f aca="false">IF(B68&lt;=12,(M_Pmt-M_Serv),0)+IF(B68=12,C68,0)</f>
        <v>0</v>
      </c>
      <c r="F68" s="10" t="n">
        <f aca="false">IF(B68&lt;=24,(M_Pmt-M_Serv),0)+IF(B68=24,C68,0)</f>
        <v>0</v>
      </c>
      <c r="G68" s="10" t="n">
        <f aca="false">IF(B68&lt;=36,(M_Pmt-M_Serv),0)+IF(B68=36,C68,0)</f>
        <v>0</v>
      </c>
      <c r="H68" s="10" t="n">
        <f aca="false">IF(B68&lt;=M_Rem,M_Pmt,0)+IF(B68=M_Rem,C68,0)</f>
        <v>0</v>
      </c>
      <c r="I68" s="10" t="n">
        <f aca="false">IF(B68&lt;=M_Rem,(M_Pmt-M_Serv),0)+IF(B68=M_Rem,C68,0)</f>
        <v>0</v>
      </c>
      <c r="J68" s="10" t="n">
        <f aca="false">D68</f>
        <v>0</v>
      </c>
      <c r="K68" s="10" t="n">
        <f aca="false">IF(B68&lt;=M_Rem+60,(M_Pmt-M_Serv),0)+IF(B68=M_Rem+60,C68,0)</f>
        <v>1112.56411606159</v>
      </c>
      <c r="L68" s="10" t="n">
        <f aca="false">IF(B68&lt;=M_Amort-M_Paid,(M_Pmt-M_Serv),0)</f>
        <v>1112.56411606159</v>
      </c>
      <c r="M68" s="10" t="n">
        <f aca="false">IF(B68&lt;=M_PartialN,(M_Pmt-M_Serv),0)</f>
        <v>0</v>
      </c>
    </row>
    <row r="69" customFormat="false" ht="15" hidden="false" customHeight="true" outlineLevel="0" collapsed="false">
      <c r="B69" s="1" t="n">
        <v>64</v>
      </c>
      <c r="C69" s="10" t="n">
        <f aca="false">C68*(1+M_Rate/12)-M_Pmt</f>
        <v>132081.178814121</v>
      </c>
      <c r="D69" s="10" t="n">
        <f aca="false">IF(B69&lt;=M_Rem,(M_Pmt-M_Serv),0)+IF(B69=M_Rem,C69,0)</f>
        <v>0</v>
      </c>
      <c r="E69" s="10" t="n">
        <f aca="false">IF(B69&lt;=12,(M_Pmt-M_Serv),0)+IF(B69=12,C69,0)</f>
        <v>0</v>
      </c>
      <c r="F69" s="10" t="n">
        <f aca="false">IF(B69&lt;=24,(M_Pmt-M_Serv),0)+IF(B69=24,C69,0)</f>
        <v>0</v>
      </c>
      <c r="G69" s="10" t="n">
        <f aca="false">IF(B69&lt;=36,(M_Pmt-M_Serv),0)+IF(B69=36,C69,0)</f>
        <v>0</v>
      </c>
      <c r="H69" s="10" t="n">
        <f aca="false">IF(B69&lt;=M_Rem,M_Pmt,0)+IF(B69=M_Rem,C69,0)</f>
        <v>0</v>
      </c>
      <c r="I69" s="10" t="n">
        <f aca="false">IF(B69&lt;=M_Rem,(M_Pmt-M_Serv),0)+IF(B69=M_Rem,C69,0)</f>
        <v>0</v>
      </c>
      <c r="J69" s="10" t="n">
        <f aca="false">D69</f>
        <v>0</v>
      </c>
      <c r="K69" s="10" t="n">
        <f aca="false">IF(B69&lt;=M_Rem+60,(M_Pmt-M_Serv),0)+IF(B69=M_Rem+60,C69,0)</f>
        <v>1112.56411606159</v>
      </c>
      <c r="L69" s="10" t="n">
        <f aca="false">IF(B69&lt;=M_Amort-M_Paid,(M_Pmt-M_Serv),0)</f>
        <v>1112.56411606159</v>
      </c>
      <c r="M69" s="10" t="n">
        <f aca="false">IF(B69&lt;=M_PartialN,(M_Pmt-M_Serv),0)</f>
        <v>0</v>
      </c>
    </row>
    <row r="70" customFormat="false" ht="15" hidden="false" customHeight="true" outlineLevel="0" collapsed="false">
      <c r="B70" s="1" t="n">
        <v>65</v>
      </c>
      <c r="C70" s="10" t="n">
        <f aca="false">C69*(1+M_Rate/12)-M_Pmt</f>
        <v>131929.223539165</v>
      </c>
      <c r="D70" s="10" t="n">
        <f aca="false">IF(B70&lt;=M_Rem,(M_Pmt-M_Serv),0)+IF(B70=M_Rem,C70,0)</f>
        <v>0</v>
      </c>
      <c r="E70" s="10" t="n">
        <f aca="false">IF(B70&lt;=12,(M_Pmt-M_Serv),0)+IF(B70=12,C70,0)</f>
        <v>0</v>
      </c>
      <c r="F70" s="10" t="n">
        <f aca="false">IF(B70&lt;=24,(M_Pmt-M_Serv),0)+IF(B70=24,C70,0)</f>
        <v>0</v>
      </c>
      <c r="G70" s="10" t="n">
        <f aca="false">IF(B70&lt;=36,(M_Pmt-M_Serv),0)+IF(B70=36,C70,0)</f>
        <v>0</v>
      </c>
      <c r="H70" s="10" t="n">
        <f aca="false">IF(B70&lt;=M_Rem,M_Pmt,0)+IF(B70=M_Rem,C70,0)</f>
        <v>0</v>
      </c>
      <c r="I70" s="10" t="n">
        <f aca="false">IF(B70&lt;=M_Rem,(M_Pmt-M_Serv),0)+IF(B70=M_Rem,C70,0)</f>
        <v>0</v>
      </c>
      <c r="J70" s="10" t="n">
        <f aca="false">D70</f>
        <v>0</v>
      </c>
      <c r="K70" s="10" t="n">
        <f aca="false">IF(B70&lt;=M_Rem+60,(M_Pmt-M_Serv),0)+IF(B70=M_Rem+60,C70,0)</f>
        <v>1112.56411606159</v>
      </c>
      <c r="L70" s="10" t="n">
        <f aca="false">IF(B70&lt;=M_Amort-M_Paid,(M_Pmt-M_Serv),0)</f>
        <v>1112.56411606159</v>
      </c>
      <c r="M70" s="10" t="n">
        <f aca="false">IF(B70&lt;=M_PartialN,(M_Pmt-M_Serv),0)</f>
        <v>0</v>
      </c>
    </row>
    <row r="71" customFormat="false" ht="15" hidden="false" customHeight="true" outlineLevel="0" collapsed="false">
      <c r="B71" s="1" t="n">
        <v>66</v>
      </c>
      <c r="C71" s="10" t="n">
        <f aca="false">C70*(1+M_Rate/12)-M_Pmt</f>
        <v>131776.128599647</v>
      </c>
      <c r="D71" s="10" t="n">
        <f aca="false">IF(B71&lt;=M_Rem,(M_Pmt-M_Serv),0)+IF(B71=M_Rem,C71,0)</f>
        <v>0</v>
      </c>
      <c r="E71" s="10" t="n">
        <f aca="false">IF(B71&lt;=12,(M_Pmt-M_Serv),0)+IF(B71=12,C71,0)</f>
        <v>0</v>
      </c>
      <c r="F71" s="10" t="n">
        <f aca="false">IF(B71&lt;=24,(M_Pmt-M_Serv),0)+IF(B71=24,C71,0)</f>
        <v>0</v>
      </c>
      <c r="G71" s="10" t="n">
        <f aca="false">IF(B71&lt;=36,(M_Pmt-M_Serv),0)+IF(B71=36,C71,0)</f>
        <v>0</v>
      </c>
      <c r="H71" s="10" t="n">
        <f aca="false">IF(B71&lt;=M_Rem,M_Pmt,0)+IF(B71=M_Rem,C71,0)</f>
        <v>0</v>
      </c>
      <c r="I71" s="10" t="n">
        <f aca="false">IF(B71&lt;=M_Rem,(M_Pmt-M_Serv),0)+IF(B71=M_Rem,C71,0)</f>
        <v>0</v>
      </c>
      <c r="J71" s="10" t="n">
        <f aca="false">D71</f>
        <v>0</v>
      </c>
      <c r="K71" s="10" t="n">
        <f aca="false">IF(B71&lt;=M_Rem+60,(M_Pmt-M_Serv),0)+IF(B71=M_Rem+60,C71,0)</f>
        <v>1112.56411606159</v>
      </c>
      <c r="L71" s="10" t="n">
        <f aca="false">IF(B71&lt;=M_Amort-M_Paid,(M_Pmt-M_Serv),0)</f>
        <v>1112.56411606159</v>
      </c>
      <c r="M71" s="10" t="n">
        <f aca="false">IF(B71&lt;=M_PartialN,(M_Pmt-M_Serv),0)</f>
        <v>0</v>
      </c>
    </row>
    <row r="72" customFormat="false" ht="15" hidden="false" customHeight="true" outlineLevel="0" collapsed="false">
      <c r="B72" s="1" t="n">
        <v>67</v>
      </c>
      <c r="C72" s="10" t="n">
        <f aca="false">C71*(1+M_Rate/12)-M_Pmt</f>
        <v>131621.885448083</v>
      </c>
      <c r="D72" s="10" t="n">
        <f aca="false">IF(B72&lt;=M_Rem,(M_Pmt-M_Serv),0)+IF(B72=M_Rem,C72,0)</f>
        <v>0</v>
      </c>
      <c r="E72" s="10" t="n">
        <f aca="false">IF(B72&lt;=12,(M_Pmt-M_Serv),0)+IF(B72=12,C72,0)</f>
        <v>0</v>
      </c>
      <c r="F72" s="10" t="n">
        <f aca="false">IF(B72&lt;=24,(M_Pmt-M_Serv),0)+IF(B72=24,C72,0)</f>
        <v>0</v>
      </c>
      <c r="G72" s="10" t="n">
        <f aca="false">IF(B72&lt;=36,(M_Pmt-M_Serv),0)+IF(B72=36,C72,0)</f>
        <v>0</v>
      </c>
      <c r="H72" s="10" t="n">
        <f aca="false">IF(B72&lt;=M_Rem,M_Pmt,0)+IF(B72=M_Rem,C72,0)</f>
        <v>0</v>
      </c>
      <c r="I72" s="10" t="n">
        <f aca="false">IF(B72&lt;=M_Rem,(M_Pmt-M_Serv),0)+IF(B72=M_Rem,C72,0)</f>
        <v>0</v>
      </c>
      <c r="J72" s="10" t="n">
        <f aca="false">D72</f>
        <v>0</v>
      </c>
      <c r="K72" s="10" t="n">
        <f aca="false">IF(B72&lt;=M_Rem+60,(M_Pmt-M_Serv),0)+IF(B72=M_Rem+60,C72,0)</f>
        <v>1112.56411606159</v>
      </c>
      <c r="L72" s="10" t="n">
        <f aca="false">IF(B72&lt;=M_Amort-M_Paid,(M_Pmt-M_Serv),0)</f>
        <v>1112.56411606159</v>
      </c>
      <c r="M72" s="10" t="n">
        <f aca="false">IF(B72&lt;=M_PartialN,(M_Pmt-M_Serv),0)</f>
        <v>0</v>
      </c>
    </row>
    <row r="73" customFormat="false" ht="15" hidden="false" customHeight="true" outlineLevel="0" collapsed="false">
      <c r="B73" s="1" t="n">
        <v>68</v>
      </c>
      <c r="C73" s="10" t="n">
        <f aca="false">C72*(1+M_Rate/12)-M_Pmt</f>
        <v>131466.485472882</v>
      </c>
      <c r="D73" s="10" t="n">
        <f aca="false">IF(B73&lt;=M_Rem,(M_Pmt-M_Serv),0)+IF(B73=M_Rem,C73,0)</f>
        <v>0</v>
      </c>
      <c r="E73" s="10" t="n">
        <f aca="false">IF(B73&lt;=12,(M_Pmt-M_Serv),0)+IF(B73=12,C73,0)</f>
        <v>0</v>
      </c>
      <c r="F73" s="10" t="n">
        <f aca="false">IF(B73&lt;=24,(M_Pmt-M_Serv),0)+IF(B73=24,C73,0)</f>
        <v>0</v>
      </c>
      <c r="G73" s="10" t="n">
        <f aca="false">IF(B73&lt;=36,(M_Pmt-M_Serv),0)+IF(B73=36,C73,0)</f>
        <v>0</v>
      </c>
      <c r="H73" s="10" t="n">
        <f aca="false">IF(B73&lt;=M_Rem,M_Pmt,0)+IF(B73=M_Rem,C73,0)</f>
        <v>0</v>
      </c>
      <c r="I73" s="10" t="n">
        <f aca="false">IF(B73&lt;=M_Rem,(M_Pmt-M_Serv),0)+IF(B73=M_Rem,C73,0)</f>
        <v>0</v>
      </c>
      <c r="J73" s="10" t="n">
        <f aca="false">D73</f>
        <v>0</v>
      </c>
      <c r="K73" s="10" t="n">
        <f aca="false">IF(B73&lt;=M_Rem+60,(M_Pmt-M_Serv),0)+IF(B73=M_Rem+60,C73,0)</f>
        <v>1112.56411606159</v>
      </c>
      <c r="L73" s="10" t="n">
        <f aca="false">IF(B73&lt;=M_Amort-M_Paid,(M_Pmt-M_Serv),0)</f>
        <v>1112.56411606159</v>
      </c>
      <c r="M73" s="10" t="n">
        <f aca="false">IF(B73&lt;=M_PartialN,(M_Pmt-M_Serv),0)</f>
        <v>0</v>
      </c>
    </row>
    <row r="74" customFormat="false" ht="15" hidden="false" customHeight="true" outlineLevel="0" collapsed="false">
      <c r="B74" s="1" t="n">
        <v>69</v>
      </c>
      <c r="C74" s="10" t="n">
        <f aca="false">C73*(1+M_Rate/12)-M_Pmt</f>
        <v>131309.919997867</v>
      </c>
      <c r="D74" s="10" t="n">
        <f aca="false">IF(B74&lt;=M_Rem,(M_Pmt-M_Serv),0)+IF(B74=M_Rem,C74,0)</f>
        <v>0</v>
      </c>
      <c r="E74" s="10" t="n">
        <f aca="false">IF(B74&lt;=12,(M_Pmt-M_Serv),0)+IF(B74=12,C74,0)</f>
        <v>0</v>
      </c>
      <c r="F74" s="10" t="n">
        <f aca="false">IF(B74&lt;=24,(M_Pmt-M_Serv),0)+IF(B74=24,C74,0)</f>
        <v>0</v>
      </c>
      <c r="G74" s="10" t="n">
        <f aca="false">IF(B74&lt;=36,(M_Pmt-M_Serv),0)+IF(B74=36,C74,0)</f>
        <v>0</v>
      </c>
      <c r="H74" s="10" t="n">
        <f aca="false">IF(B74&lt;=M_Rem,M_Pmt,0)+IF(B74=M_Rem,C74,0)</f>
        <v>0</v>
      </c>
      <c r="I74" s="10" t="n">
        <f aca="false">IF(B74&lt;=M_Rem,(M_Pmt-M_Serv),0)+IF(B74=M_Rem,C74,0)</f>
        <v>0</v>
      </c>
      <c r="J74" s="10" t="n">
        <f aca="false">D74</f>
        <v>0</v>
      </c>
      <c r="K74" s="10" t="n">
        <f aca="false">IF(B74&lt;=M_Rem+60,(M_Pmt-M_Serv),0)+IF(B74=M_Rem+60,C74,0)</f>
        <v>1112.56411606159</v>
      </c>
      <c r="L74" s="10" t="n">
        <f aca="false">IF(B74&lt;=M_Amort-M_Paid,(M_Pmt-M_Serv),0)</f>
        <v>1112.56411606159</v>
      </c>
      <c r="M74" s="10" t="n">
        <f aca="false">IF(B74&lt;=M_PartialN,(M_Pmt-M_Serv),0)</f>
        <v>0</v>
      </c>
    </row>
    <row r="75" customFormat="false" ht="15" hidden="false" customHeight="true" outlineLevel="0" collapsed="false">
      <c r="B75" s="1" t="n">
        <v>70</v>
      </c>
      <c r="C75" s="10" t="n">
        <f aca="false">C74*(1+M_Rate/12)-M_Pmt</f>
        <v>131152.18028179</v>
      </c>
      <c r="D75" s="10" t="n">
        <f aca="false">IF(B75&lt;=M_Rem,(M_Pmt-M_Serv),0)+IF(B75=M_Rem,C75,0)</f>
        <v>0</v>
      </c>
      <c r="E75" s="10" t="n">
        <f aca="false">IF(B75&lt;=12,(M_Pmt-M_Serv),0)+IF(B75=12,C75,0)</f>
        <v>0</v>
      </c>
      <c r="F75" s="10" t="n">
        <f aca="false">IF(B75&lt;=24,(M_Pmt-M_Serv),0)+IF(B75=24,C75,0)</f>
        <v>0</v>
      </c>
      <c r="G75" s="10" t="n">
        <f aca="false">IF(B75&lt;=36,(M_Pmt-M_Serv),0)+IF(B75=36,C75,0)</f>
        <v>0</v>
      </c>
      <c r="H75" s="10" t="n">
        <f aca="false">IF(B75&lt;=M_Rem,M_Pmt,0)+IF(B75=M_Rem,C75,0)</f>
        <v>0</v>
      </c>
      <c r="I75" s="10" t="n">
        <f aca="false">IF(B75&lt;=M_Rem,(M_Pmt-M_Serv),0)+IF(B75=M_Rem,C75,0)</f>
        <v>0</v>
      </c>
      <c r="J75" s="10" t="n">
        <f aca="false">D75</f>
        <v>0</v>
      </c>
      <c r="K75" s="10" t="n">
        <f aca="false">IF(B75&lt;=M_Rem+60,(M_Pmt-M_Serv),0)+IF(B75=M_Rem+60,C75,0)</f>
        <v>1112.56411606159</v>
      </c>
      <c r="L75" s="10" t="n">
        <f aca="false">IF(B75&lt;=M_Amort-M_Paid,(M_Pmt-M_Serv),0)</f>
        <v>1112.56411606159</v>
      </c>
      <c r="M75" s="10" t="n">
        <f aca="false">IF(B75&lt;=M_PartialN,(M_Pmt-M_Serv),0)</f>
        <v>0</v>
      </c>
    </row>
    <row r="76" customFormat="false" ht="15" hidden="false" customHeight="true" outlineLevel="0" collapsed="false">
      <c r="B76" s="1" t="n">
        <v>71</v>
      </c>
      <c r="C76" s="10" t="n">
        <f aca="false">C75*(1+M_Rate/12)-M_Pmt</f>
        <v>130993.257517842</v>
      </c>
      <c r="D76" s="10" t="n">
        <f aca="false">IF(B76&lt;=M_Rem,(M_Pmt-M_Serv),0)+IF(B76=M_Rem,C76,0)</f>
        <v>0</v>
      </c>
      <c r="E76" s="10" t="n">
        <f aca="false">IF(B76&lt;=12,(M_Pmt-M_Serv),0)+IF(B76=12,C76,0)</f>
        <v>0</v>
      </c>
      <c r="F76" s="10" t="n">
        <f aca="false">IF(B76&lt;=24,(M_Pmt-M_Serv),0)+IF(B76=24,C76,0)</f>
        <v>0</v>
      </c>
      <c r="G76" s="10" t="n">
        <f aca="false">IF(B76&lt;=36,(M_Pmt-M_Serv),0)+IF(B76=36,C76,0)</f>
        <v>0</v>
      </c>
      <c r="H76" s="10" t="n">
        <f aca="false">IF(B76&lt;=M_Rem,M_Pmt,0)+IF(B76=M_Rem,C76,0)</f>
        <v>0</v>
      </c>
      <c r="I76" s="10" t="n">
        <f aca="false">IF(B76&lt;=M_Rem,(M_Pmt-M_Serv),0)+IF(B76=M_Rem,C76,0)</f>
        <v>0</v>
      </c>
      <c r="J76" s="10" t="n">
        <f aca="false">D76</f>
        <v>0</v>
      </c>
      <c r="K76" s="10" t="n">
        <f aca="false">IF(B76&lt;=M_Rem+60,(M_Pmt-M_Serv),0)+IF(B76=M_Rem+60,C76,0)</f>
        <v>1112.56411606159</v>
      </c>
      <c r="L76" s="10" t="n">
        <f aca="false">IF(B76&lt;=M_Amort-M_Paid,(M_Pmt-M_Serv),0)</f>
        <v>1112.56411606159</v>
      </c>
      <c r="M76" s="10" t="n">
        <f aca="false">IF(B76&lt;=M_PartialN,(M_Pmt-M_Serv),0)</f>
        <v>0</v>
      </c>
    </row>
    <row r="77" customFormat="false" ht="15" hidden="false" customHeight="true" outlineLevel="0" collapsed="false">
      <c r="B77" s="1" t="n">
        <v>72</v>
      </c>
      <c r="C77" s="10" t="n">
        <f aca="false">C76*(1+M_Rate/12)-M_Pmt</f>
        <v>130833.142833164</v>
      </c>
      <c r="D77" s="10" t="n">
        <f aca="false">IF(B77&lt;=M_Rem,(M_Pmt-M_Serv),0)+IF(B77=M_Rem,C77,0)</f>
        <v>0</v>
      </c>
      <c r="E77" s="10" t="n">
        <f aca="false">IF(B77&lt;=12,(M_Pmt-M_Serv),0)+IF(B77=12,C77,0)</f>
        <v>0</v>
      </c>
      <c r="F77" s="10" t="n">
        <f aca="false">IF(B77&lt;=24,(M_Pmt-M_Serv),0)+IF(B77=24,C77,0)</f>
        <v>0</v>
      </c>
      <c r="G77" s="10" t="n">
        <f aca="false">IF(B77&lt;=36,(M_Pmt-M_Serv),0)+IF(B77=36,C77,0)</f>
        <v>0</v>
      </c>
      <c r="H77" s="10" t="n">
        <f aca="false">IF(B77&lt;=M_Rem,M_Pmt,0)+IF(B77=M_Rem,C77,0)</f>
        <v>0</v>
      </c>
      <c r="I77" s="10" t="n">
        <f aca="false">IF(B77&lt;=M_Rem,(M_Pmt-M_Serv),0)+IF(B77=M_Rem,C77,0)</f>
        <v>0</v>
      </c>
      <c r="J77" s="10" t="n">
        <f aca="false">D77</f>
        <v>0</v>
      </c>
      <c r="K77" s="10" t="n">
        <f aca="false">IF(B77&lt;=M_Rem+60,(M_Pmt-M_Serv),0)+IF(B77=M_Rem+60,C77,0)</f>
        <v>1112.56411606159</v>
      </c>
      <c r="L77" s="10" t="n">
        <f aca="false">IF(B77&lt;=M_Amort-M_Paid,(M_Pmt-M_Serv),0)</f>
        <v>1112.56411606159</v>
      </c>
      <c r="M77" s="10" t="n">
        <f aca="false">IF(B77&lt;=M_PartialN,(M_Pmt-M_Serv),0)</f>
        <v>0</v>
      </c>
    </row>
    <row r="78" customFormat="false" ht="15" hidden="false" customHeight="true" outlineLevel="0" collapsed="false">
      <c r="B78" s="1" t="n">
        <v>73</v>
      </c>
      <c r="C78" s="10" t="n">
        <f aca="false">C77*(1+M_Rate/12)-M_Pmt</f>
        <v>130671.827288351</v>
      </c>
      <c r="D78" s="10" t="n">
        <f aca="false">IF(B78&lt;=M_Rem,(M_Pmt-M_Serv),0)+IF(B78=M_Rem,C78,0)</f>
        <v>0</v>
      </c>
      <c r="E78" s="10" t="n">
        <f aca="false">IF(B78&lt;=12,(M_Pmt-M_Serv),0)+IF(B78=12,C78,0)</f>
        <v>0</v>
      </c>
      <c r="F78" s="10" t="n">
        <f aca="false">IF(B78&lt;=24,(M_Pmt-M_Serv),0)+IF(B78=24,C78,0)</f>
        <v>0</v>
      </c>
      <c r="G78" s="10" t="n">
        <f aca="false">IF(B78&lt;=36,(M_Pmt-M_Serv),0)+IF(B78=36,C78,0)</f>
        <v>0</v>
      </c>
      <c r="H78" s="10" t="n">
        <f aca="false">IF(B78&lt;=M_Rem,M_Pmt,0)+IF(B78=M_Rem,C78,0)</f>
        <v>0</v>
      </c>
      <c r="I78" s="10" t="n">
        <f aca="false">IF(B78&lt;=M_Rem,(M_Pmt-M_Serv),0)+IF(B78=M_Rem,C78,0)</f>
        <v>0</v>
      </c>
      <c r="J78" s="10" t="n">
        <f aca="false">D78</f>
        <v>0</v>
      </c>
      <c r="K78" s="10" t="n">
        <f aca="false">IF(B78&lt;=M_Rem+60,(M_Pmt-M_Serv),0)+IF(B78=M_Rem+60,C78,0)</f>
        <v>1112.56411606159</v>
      </c>
      <c r="L78" s="10" t="n">
        <f aca="false">IF(B78&lt;=M_Amort-M_Paid,(M_Pmt-M_Serv),0)</f>
        <v>1112.56411606159</v>
      </c>
      <c r="M78" s="10" t="n">
        <f aca="false">IF(B78&lt;=M_PartialN,(M_Pmt-M_Serv),0)</f>
        <v>0</v>
      </c>
    </row>
    <row r="79" customFormat="false" ht="15" hidden="false" customHeight="true" outlineLevel="0" collapsed="false">
      <c r="B79" s="1" t="n">
        <v>74</v>
      </c>
      <c r="C79" s="10" t="n">
        <f aca="false">C78*(1+M_Rate/12)-M_Pmt</f>
        <v>130509.301876952</v>
      </c>
      <c r="D79" s="10" t="n">
        <f aca="false">IF(B79&lt;=M_Rem,(M_Pmt-M_Serv),0)+IF(B79=M_Rem,C79,0)</f>
        <v>0</v>
      </c>
      <c r="E79" s="10" t="n">
        <f aca="false">IF(B79&lt;=12,(M_Pmt-M_Serv),0)+IF(B79=12,C79,0)</f>
        <v>0</v>
      </c>
      <c r="F79" s="10" t="n">
        <f aca="false">IF(B79&lt;=24,(M_Pmt-M_Serv),0)+IF(B79=24,C79,0)</f>
        <v>0</v>
      </c>
      <c r="G79" s="10" t="n">
        <f aca="false">IF(B79&lt;=36,(M_Pmt-M_Serv),0)+IF(B79=36,C79,0)</f>
        <v>0</v>
      </c>
      <c r="H79" s="10" t="n">
        <f aca="false">IF(B79&lt;=M_Rem,M_Pmt,0)+IF(B79=M_Rem,C79,0)</f>
        <v>0</v>
      </c>
      <c r="I79" s="10" t="n">
        <f aca="false">IF(B79&lt;=M_Rem,(M_Pmt-M_Serv),0)+IF(B79=M_Rem,C79,0)</f>
        <v>0</v>
      </c>
      <c r="J79" s="10" t="n">
        <f aca="false">D79</f>
        <v>0</v>
      </c>
      <c r="K79" s="10" t="n">
        <f aca="false">IF(B79&lt;=M_Rem+60,(M_Pmt-M_Serv),0)+IF(B79=M_Rem+60,C79,0)</f>
        <v>1112.56411606159</v>
      </c>
      <c r="L79" s="10" t="n">
        <f aca="false">IF(B79&lt;=M_Amort-M_Paid,(M_Pmt-M_Serv),0)</f>
        <v>1112.56411606159</v>
      </c>
      <c r="M79" s="10" t="n">
        <f aca="false">IF(B79&lt;=M_PartialN,(M_Pmt-M_Serv),0)</f>
        <v>0</v>
      </c>
    </row>
    <row r="80" customFormat="false" ht="15" hidden="false" customHeight="true" outlineLevel="0" collapsed="false">
      <c r="B80" s="1" t="n">
        <v>75</v>
      </c>
      <c r="C80" s="10" t="n">
        <f aca="false">C79*(1+M_Rate/12)-M_Pmt</f>
        <v>130345.557524968</v>
      </c>
      <c r="D80" s="10" t="n">
        <f aca="false">IF(B80&lt;=M_Rem,(M_Pmt-M_Serv),0)+IF(B80=M_Rem,C80,0)</f>
        <v>0</v>
      </c>
      <c r="E80" s="10" t="n">
        <f aca="false">IF(B80&lt;=12,(M_Pmt-M_Serv),0)+IF(B80=12,C80,0)</f>
        <v>0</v>
      </c>
      <c r="F80" s="10" t="n">
        <f aca="false">IF(B80&lt;=24,(M_Pmt-M_Serv),0)+IF(B80=24,C80,0)</f>
        <v>0</v>
      </c>
      <c r="G80" s="10" t="n">
        <f aca="false">IF(B80&lt;=36,(M_Pmt-M_Serv),0)+IF(B80=36,C80,0)</f>
        <v>0</v>
      </c>
      <c r="H80" s="10" t="n">
        <f aca="false">IF(B80&lt;=M_Rem,M_Pmt,0)+IF(B80=M_Rem,C80,0)</f>
        <v>0</v>
      </c>
      <c r="I80" s="10" t="n">
        <f aca="false">IF(B80&lt;=M_Rem,(M_Pmt-M_Serv),0)+IF(B80=M_Rem,C80,0)</f>
        <v>0</v>
      </c>
      <c r="J80" s="10" t="n">
        <f aca="false">D80</f>
        <v>0</v>
      </c>
      <c r="K80" s="10" t="n">
        <f aca="false">IF(B80&lt;=M_Rem+60,(M_Pmt-M_Serv),0)+IF(B80=M_Rem+60,C80,0)</f>
        <v>1112.56411606159</v>
      </c>
      <c r="L80" s="10" t="n">
        <f aca="false">IF(B80&lt;=M_Amort-M_Paid,(M_Pmt-M_Serv),0)</f>
        <v>1112.56411606159</v>
      </c>
      <c r="M80" s="10" t="n">
        <f aca="false">IF(B80&lt;=M_PartialN,(M_Pmt-M_Serv),0)</f>
        <v>0</v>
      </c>
    </row>
    <row r="81" customFormat="false" ht="15" hidden="false" customHeight="true" outlineLevel="0" collapsed="false">
      <c r="B81" s="1" t="n">
        <v>76</v>
      </c>
      <c r="C81" s="10" t="n">
        <f aca="false">C80*(1+M_Rate/12)-M_Pmt</f>
        <v>130180.585090343</v>
      </c>
      <c r="D81" s="10" t="n">
        <f aca="false">IF(B81&lt;=M_Rem,(M_Pmt-M_Serv),0)+IF(B81=M_Rem,C81,0)</f>
        <v>0</v>
      </c>
      <c r="E81" s="10" t="n">
        <f aca="false">IF(B81&lt;=12,(M_Pmt-M_Serv),0)+IF(B81=12,C81,0)</f>
        <v>0</v>
      </c>
      <c r="F81" s="10" t="n">
        <f aca="false">IF(B81&lt;=24,(M_Pmt-M_Serv),0)+IF(B81=24,C81,0)</f>
        <v>0</v>
      </c>
      <c r="G81" s="10" t="n">
        <f aca="false">IF(B81&lt;=36,(M_Pmt-M_Serv),0)+IF(B81=36,C81,0)</f>
        <v>0</v>
      </c>
      <c r="H81" s="10" t="n">
        <f aca="false">IF(B81&lt;=M_Rem,M_Pmt,0)+IF(B81=M_Rem,C81,0)</f>
        <v>0</v>
      </c>
      <c r="I81" s="10" t="n">
        <f aca="false">IF(B81&lt;=M_Rem,(M_Pmt-M_Serv),0)+IF(B81=M_Rem,C81,0)</f>
        <v>0</v>
      </c>
      <c r="J81" s="10" t="n">
        <f aca="false">D81</f>
        <v>0</v>
      </c>
      <c r="K81" s="10" t="n">
        <f aca="false">IF(B81&lt;=M_Rem+60,(M_Pmt-M_Serv),0)+IF(B81=M_Rem+60,C81,0)</f>
        <v>1112.56411606159</v>
      </c>
      <c r="L81" s="10" t="n">
        <f aca="false">IF(B81&lt;=M_Amort-M_Paid,(M_Pmt-M_Serv),0)</f>
        <v>1112.56411606159</v>
      </c>
      <c r="M81" s="10" t="n">
        <f aca="false">IF(B81&lt;=M_PartialN,(M_Pmt-M_Serv),0)</f>
        <v>0</v>
      </c>
    </row>
    <row r="82" customFormat="false" ht="15" hidden="false" customHeight="true" outlineLevel="0" collapsed="false">
      <c r="B82" s="1" t="n">
        <v>77</v>
      </c>
      <c r="C82" s="10" t="n">
        <f aca="false">C81*(1+M_Rate/12)-M_Pmt</f>
        <v>130014.375362459</v>
      </c>
      <c r="D82" s="10" t="n">
        <f aca="false">IF(B82&lt;=M_Rem,(M_Pmt-M_Serv),0)+IF(B82=M_Rem,C82,0)</f>
        <v>0</v>
      </c>
      <c r="E82" s="10" t="n">
        <f aca="false">IF(B82&lt;=12,(M_Pmt-M_Serv),0)+IF(B82=12,C82,0)</f>
        <v>0</v>
      </c>
      <c r="F82" s="10" t="n">
        <f aca="false">IF(B82&lt;=24,(M_Pmt-M_Serv),0)+IF(B82=24,C82,0)</f>
        <v>0</v>
      </c>
      <c r="G82" s="10" t="n">
        <f aca="false">IF(B82&lt;=36,(M_Pmt-M_Serv),0)+IF(B82=36,C82,0)</f>
        <v>0</v>
      </c>
      <c r="H82" s="10" t="n">
        <f aca="false">IF(B82&lt;=M_Rem,M_Pmt,0)+IF(B82=M_Rem,C82,0)</f>
        <v>0</v>
      </c>
      <c r="I82" s="10" t="n">
        <f aca="false">IF(B82&lt;=M_Rem,(M_Pmt-M_Serv),0)+IF(B82=M_Rem,C82,0)</f>
        <v>0</v>
      </c>
      <c r="J82" s="10" t="n">
        <f aca="false">D82</f>
        <v>0</v>
      </c>
      <c r="K82" s="10" t="n">
        <f aca="false">IF(B82&lt;=M_Rem+60,(M_Pmt-M_Serv),0)+IF(B82=M_Rem+60,C82,0)</f>
        <v>1112.56411606159</v>
      </c>
      <c r="L82" s="10" t="n">
        <f aca="false">IF(B82&lt;=M_Amort-M_Paid,(M_Pmt-M_Serv),0)</f>
        <v>1112.56411606159</v>
      </c>
      <c r="M82" s="10" t="n">
        <f aca="false">IF(B82&lt;=M_PartialN,(M_Pmt-M_Serv),0)</f>
        <v>0</v>
      </c>
    </row>
    <row r="83" customFormat="false" ht="15" hidden="false" customHeight="true" outlineLevel="0" collapsed="false">
      <c r="B83" s="1" t="n">
        <v>78</v>
      </c>
      <c r="C83" s="10" t="n">
        <f aca="false">C82*(1+M_Rate/12)-M_Pmt</f>
        <v>129846.919061616</v>
      </c>
      <c r="D83" s="10" t="n">
        <f aca="false">IF(B83&lt;=M_Rem,(M_Pmt-M_Serv),0)+IF(B83=M_Rem,C83,0)</f>
        <v>0</v>
      </c>
      <c r="E83" s="10" t="n">
        <f aca="false">IF(B83&lt;=12,(M_Pmt-M_Serv),0)+IF(B83=12,C83,0)</f>
        <v>0</v>
      </c>
      <c r="F83" s="10" t="n">
        <f aca="false">IF(B83&lt;=24,(M_Pmt-M_Serv),0)+IF(B83=24,C83,0)</f>
        <v>0</v>
      </c>
      <c r="G83" s="10" t="n">
        <f aca="false">IF(B83&lt;=36,(M_Pmt-M_Serv),0)+IF(B83=36,C83,0)</f>
        <v>0</v>
      </c>
      <c r="H83" s="10" t="n">
        <f aca="false">IF(B83&lt;=M_Rem,M_Pmt,0)+IF(B83=M_Rem,C83,0)</f>
        <v>0</v>
      </c>
      <c r="I83" s="10" t="n">
        <f aca="false">IF(B83&lt;=M_Rem,(M_Pmt-M_Serv),0)+IF(B83=M_Rem,C83,0)</f>
        <v>0</v>
      </c>
      <c r="J83" s="10" t="n">
        <f aca="false">D83</f>
        <v>0</v>
      </c>
      <c r="K83" s="10" t="n">
        <f aca="false">IF(B83&lt;=M_Rem+60,(M_Pmt-M_Serv),0)+IF(B83=M_Rem+60,C83,0)</f>
        <v>1112.56411606159</v>
      </c>
      <c r="L83" s="10" t="n">
        <f aca="false">IF(B83&lt;=M_Amort-M_Paid,(M_Pmt-M_Serv),0)</f>
        <v>1112.56411606159</v>
      </c>
      <c r="M83" s="10" t="n">
        <f aca="false">IF(B83&lt;=M_PartialN,(M_Pmt-M_Serv),0)</f>
        <v>0</v>
      </c>
    </row>
    <row r="84" customFormat="false" ht="15" hidden="false" customHeight="true" outlineLevel="0" collapsed="false">
      <c r="B84" s="1" t="n">
        <v>79</v>
      </c>
      <c r="C84" s="10" t="n">
        <f aca="false">C83*(1+M_Rate/12)-M_Pmt</f>
        <v>129678.206838517</v>
      </c>
      <c r="D84" s="10" t="n">
        <f aca="false">IF(B84&lt;=M_Rem,(M_Pmt-M_Serv),0)+IF(B84=M_Rem,C84,0)</f>
        <v>0</v>
      </c>
      <c r="E84" s="10" t="n">
        <f aca="false">IF(B84&lt;=12,(M_Pmt-M_Serv),0)+IF(B84=12,C84,0)</f>
        <v>0</v>
      </c>
      <c r="F84" s="10" t="n">
        <f aca="false">IF(B84&lt;=24,(M_Pmt-M_Serv),0)+IF(B84=24,C84,0)</f>
        <v>0</v>
      </c>
      <c r="G84" s="10" t="n">
        <f aca="false">IF(B84&lt;=36,(M_Pmt-M_Serv),0)+IF(B84=36,C84,0)</f>
        <v>0</v>
      </c>
      <c r="H84" s="10" t="n">
        <f aca="false">IF(B84&lt;=M_Rem,M_Pmt,0)+IF(B84=M_Rem,C84,0)</f>
        <v>0</v>
      </c>
      <c r="I84" s="10" t="n">
        <f aca="false">IF(B84&lt;=M_Rem,(M_Pmt-M_Serv),0)+IF(B84=M_Rem,C84,0)</f>
        <v>0</v>
      </c>
      <c r="J84" s="10" t="n">
        <f aca="false">D84</f>
        <v>0</v>
      </c>
      <c r="K84" s="10" t="n">
        <f aca="false">IF(B84&lt;=M_Rem+60,(M_Pmt-M_Serv),0)+IF(B84=M_Rem+60,C84,0)</f>
        <v>1112.56411606159</v>
      </c>
      <c r="L84" s="10" t="n">
        <f aca="false">IF(B84&lt;=M_Amort-M_Paid,(M_Pmt-M_Serv),0)</f>
        <v>1112.56411606159</v>
      </c>
      <c r="M84" s="10" t="n">
        <f aca="false">IF(B84&lt;=M_PartialN,(M_Pmt-M_Serv),0)</f>
        <v>0</v>
      </c>
    </row>
    <row r="85" customFormat="false" ht="15" hidden="false" customHeight="true" outlineLevel="0" collapsed="false">
      <c r="B85" s="1" t="n">
        <v>80</v>
      </c>
      <c r="C85" s="10" t="n">
        <f aca="false">C84*(1+M_Rate/12)-M_Pmt</f>
        <v>129508.229273744</v>
      </c>
      <c r="D85" s="10" t="n">
        <f aca="false">IF(B85&lt;=M_Rem,(M_Pmt-M_Serv),0)+IF(B85=M_Rem,C85,0)</f>
        <v>0</v>
      </c>
      <c r="E85" s="10" t="n">
        <f aca="false">IF(B85&lt;=12,(M_Pmt-M_Serv),0)+IF(B85=12,C85,0)</f>
        <v>0</v>
      </c>
      <c r="F85" s="10" t="n">
        <f aca="false">IF(B85&lt;=24,(M_Pmt-M_Serv),0)+IF(B85=24,C85,0)</f>
        <v>0</v>
      </c>
      <c r="G85" s="10" t="n">
        <f aca="false">IF(B85&lt;=36,(M_Pmt-M_Serv),0)+IF(B85=36,C85,0)</f>
        <v>0</v>
      </c>
      <c r="H85" s="10" t="n">
        <f aca="false">IF(B85&lt;=M_Rem,M_Pmt,0)+IF(B85=M_Rem,C85,0)</f>
        <v>0</v>
      </c>
      <c r="I85" s="10" t="n">
        <f aca="false">IF(B85&lt;=M_Rem,(M_Pmt-M_Serv),0)+IF(B85=M_Rem,C85,0)</f>
        <v>0</v>
      </c>
      <c r="J85" s="10" t="n">
        <f aca="false">D85</f>
        <v>0</v>
      </c>
      <c r="K85" s="10" t="n">
        <f aca="false">IF(B85&lt;=M_Rem+60,(M_Pmt-M_Serv),0)+IF(B85=M_Rem+60,C85,0)</f>
        <v>1112.56411606159</v>
      </c>
      <c r="L85" s="10" t="n">
        <f aca="false">IF(B85&lt;=M_Amort-M_Paid,(M_Pmt-M_Serv),0)</f>
        <v>1112.56411606159</v>
      </c>
      <c r="M85" s="10" t="n">
        <f aca="false">IF(B85&lt;=M_PartialN,(M_Pmt-M_Serv),0)</f>
        <v>0</v>
      </c>
    </row>
    <row r="86" customFormat="false" ht="15" hidden="false" customHeight="true" outlineLevel="0" collapsed="false">
      <c r="B86" s="1" t="n">
        <v>81</v>
      </c>
      <c r="C86" s="10" t="n">
        <f aca="false">C85*(1+M_Rate/12)-M_Pmt</f>
        <v>129336.976877235</v>
      </c>
      <c r="D86" s="10" t="n">
        <f aca="false">IF(B86&lt;=M_Rem,(M_Pmt-M_Serv),0)+IF(B86=M_Rem,C86,0)</f>
        <v>0</v>
      </c>
      <c r="E86" s="10" t="n">
        <f aca="false">IF(B86&lt;=12,(M_Pmt-M_Serv),0)+IF(B86=12,C86,0)</f>
        <v>0</v>
      </c>
      <c r="F86" s="10" t="n">
        <f aca="false">IF(B86&lt;=24,(M_Pmt-M_Serv),0)+IF(B86=24,C86,0)</f>
        <v>0</v>
      </c>
      <c r="G86" s="10" t="n">
        <f aca="false">IF(B86&lt;=36,(M_Pmt-M_Serv),0)+IF(B86=36,C86,0)</f>
        <v>0</v>
      </c>
      <c r="H86" s="10" t="n">
        <f aca="false">IF(B86&lt;=M_Rem,M_Pmt,0)+IF(B86=M_Rem,C86,0)</f>
        <v>0</v>
      </c>
      <c r="I86" s="10" t="n">
        <f aca="false">IF(B86&lt;=M_Rem,(M_Pmt-M_Serv),0)+IF(B86=M_Rem,C86,0)</f>
        <v>0</v>
      </c>
      <c r="J86" s="10" t="n">
        <f aca="false">D86</f>
        <v>0</v>
      </c>
      <c r="K86" s="10" t="n">
        <f aca="false">IF(B86&lt;=M_Rem+60,(M_Pmt-M_Serv),0)+IF(B86=M_Rem+60,C86,0)</f>
        <v>1112.56411606159</v>
      </c>
      <c r="L86" s="10" t="n">
        <f aca="false">IF(B86&lt;=M_Amort-M_Paid,(M_Pmt-M_Serv),0)</f>
        <v>1112.56411606159</v>
      </c>
      <c r="M86" s="10" t="n">
        <f aca="false">IF(B86&lt;=M_PartialN,(M_Pmt-M_Serv),0)</f>
        <v>0</v>
      </c>
    </row>
    <row r="87" customFormat="false" ht="15" hidden="false" customHeight="true" outlineLevel="0" collapsed="false">
      <c r="B87" s="1" t="n">
        <v>82</v>
      </c>
      <c r="C87" s="10" t="n">
        <f aca="false">C86*(1+M_Rate/12)-M_Pmt</f>
        <v>129164.440087753</v>
      </c>
      <c r="D87" s="10" t="n">
        <f aca="false">IF(B87&lt;=M_Rem,(M_Pmt-M_Serv),0)+IF(B87=M_Rem,C87,0)</f>
        <v>0</v>
      </c>
      <c r="E87" s="10" t="n">
        <f aca="false">IF(B87&lt;=12,(M_Pmt-M_Serv),0)+IF(B87=12,C87,0)</f>
        <v>0</v>
      </c>
      <c r="F87" s="10" t="n">
        <f aca="false">IF(B87&lt;=24,(M_Pmt-M_Serv),0)+IF(B87=24,C87,0)</f>
        <v>0</v>
      </c>
      <c r="G87" s="10" t="n">
        <f aca="false">IF(B87&lt;=36,(M_Pmt-M_Serv),0)+IF(B87=36,C87,0)</f>
        <v>0</v>
      </c>
      <c r="H87" s="10" t="n">
        <f aca="false">IF(B87&lt;=M_Rem,M_Pmt,0)+IF(B87=M_Rem,C87,0)</f>
        <v>0</v>
      </c>
      <c r="I87" s="10" t="n">
        <f aca="false">IF(B87&lt;=M_Rem,(M_Pmt-M_Serv),0)+IF(B87=M_Rem,C87,0)</f>
        <v>0</v>
      </c>
      <c r="J87" s="10" t="n">
        <f aca="false">D87</f>
        <v>0</v>
      </c>
      <c r="K87" s="10" t="n">
        <f aca="false">IF(B87&lt;=M_Rem+60,(M_Pmt-M_Serv),0)+IF(B87=M_Rem+60,C87,0)</f>
        <v>1112.56411606159</v>
      </c>
      <c r="L87" s="10" t="n">
        <f aca="false">IF(B87&lt;=M_Amort-M_Paid,(M_Pmt-M_Serv),0)</f>
        <v>1112.56411606159</v>
      </c>
      <c r="M87" s="10" t="n">
        <f aca="false">IF(B87&lt;=M_PartialN,(M_Pmt-M_Serv),0)</f>
        <v>0</v>
      </c>
    </row>
    <row r="88" customFormat="false" ht="15" hidden="false" customHeight="true" outlineLevel="0" collapsed="false">
      <c r="B88" s="1" t="n">
        <v>83</v>
      </c>
      <c r="C88" s="10" t="n">
        <f aca="false">C87*(1+M_Rate/12)-M_Pmt</f>
        <v>128990.60927235</v>
      </c>
      <c r="D88" s="10" t="n">
        <f aca="false">IF(B88&lt;=M_Rem,(M_Pmt-M_Serv),0)+IF(B88=M_Rem,C88,0)</f>
        <v>0</v>
      </c>
      <c r="E88" s="10" t="n">
        <f aca="false">IF(B88&lt;=12,(M_Pmt-M_Serv),0)+IF(B88=12,C88,0)</f>
        <v>0</v>
      </c>
      <c r="F88" s="10" t="n">
        <f aca="false">IF(B88&lt;=24,(M_Pmt-M_Serv),0)+IF(B88=24,C88,0)</f>
        <v>0</v>
      </c>
      <c r="G88" s="10" t="n">
        <f aca="false">IF(B88&lt;=36,(M_Pmt-M_Serv),0)+IF(B88=36,C88,0)</f>
        <v>0</v>
      </c>
      <c r="H88" s="10" t="n">
        <f aca="false">IF(B88&lt;=M_Rem,M_Pmt,0)+IF(B88=M_Rem,C88,0)</f>
        <v>0</v>
      </c>
      <c r="I88" s="10" t="n">
        <f aca="false">IF(B88&lt;=M_Rem,(M_Pmt-M_Serv),0)+IF(B88=M_Rem,C88,0)</f>
        <v>0</v>
      </c>
      <c r="J88" s="10" t="n">
        <f aca="false">D88</f>
        <v>0</v>
      </c>
      <c r="K88" s="10" t="n">
        <f aca="false">IF(B88&lt;=M_Rem+60,(M_Pmt-M_Serv),0)+IF(B88=M_Rem+60,C88,0)</f>
        <v>1112.56411606159</v>
      </c>
      <c r="L88" s="10" t="n">
        <f aca="false">IF(B88&lt;=M_Amort-M_Paid,(M_Pmt-M_Serv),0)</f>
        <v>1112.56411606159</v>
      </c>
      <c r="M88" s="10" t="n">
        <f aca="false">IF(B88&lt;=M_PartialN,(M_Pmt-M_Serv),0)</f>
        <v>0</v>
      </c>
    </row>
    <row r="89" customFormat="false" ht="15" hidden="false" customHeight="true" outlineLevel="0" collapsed="false">
      <c r="B89" s="1" t="n">
        <v>84</v>
      </c>
      <c r="C89" s="10" t="n">
        <f aca="false">C88*(1+M_Rate/12)-M_Pmt</f>
        <v>128815.474725831</v>
      </c>
      <c r="D89" s="10" t="n">
        <f aca="false">IF(B89&lt;=M_Rem,(M_Pmt-M_Serv),0)+IF(B89=M_Rem,C89,0)</f>
        <v>0</v>
      </c>
      <c r="E89" s="10" t="n">
        <f aca="false">IF(B89&lt;=12,(M_Pmt-M_Serv),0)+IF(B89=12,C89,0)</f>
        <v>0</v>
      </c>
      <c r="F89" s="10" t="n">
        <f aca="false">IF(B89&lt;=24,(M_Pmt-M_Serv),0)+IF(B89=24,C89,0)</f>
        <v>0</v>
      </c>
      <c r="G89" s="10" t="n">
        <f aca="false">IF(B89&lt;=36,(M_Pmt-M_Serv),0)+IF(B89=36,C89,0)</f>
        <v>0</v>
      </c>
      <c r="H89" s="10" t="n">
        <f aca="false">IF(B89&lt;=M_Rem,M_Pmt,0)+IF(B89=M_Rem,C89,0)</f>
        <v>0</v>
      </c>
      <c r="I89" s="10" t="n">
        <f aca="false">IF(B89&lt;=M_Rem,(M_Pmt-M_Serv),0)+IF(B89=M_Rem,C89,0)</f>
        <v>0</v>
      </c>
      <c r="J89" s="10" t="n">
        <f aca="false">D89</f>
        <v>0</v>
      </c>
      <c r="K89" s="10" t="n">
        <f aca="false">IF(B89&lt;=M_Rem+60,(M_Pmt-M_Serv),0)+IF(B89=M_Rem+60,C89,0)</f>
        <v>1112.56411606159</v>
      </c>
      <c r="L89" s="10" t="n">
        <f aca="false">IF(B89&lt;=M_Amort-M_Paid,(M_Pmt-M_Serv),0)</f>
        <v>1112.56411606159</v>
      </c>
      <c r="M89" s="10" t="n">
        <f aca="false">IF(B89&lt;=M_PartialN,(M_Pmt-M_Serv),0)</f>
        <v>0</v>
      </c>
    </row>
    <row r="90" customFormat="false" ht="15" hidden="false" customHeight="true" outlineLevel="0" collapsed="false">
      <c r="B90" s="1" t="n">
        <v>85</v>
      </c>
      <c r="C90" s="10" t="n">
        <f aca="false">C89*(1+M_Rate/12)-M_Pmt</f>
        <v>128639.026670213</v>
      </c>
      <c r="D90" s="10" t="n">
        <f aca="false">IF(B90&lt;=M_Rem,(M_Pmt-M_Serv),0)+IF(B90=M_Rem,C90,0)</f>
        <v>0</v>
      </c>
      <c r="E90" s="10" t="n">
        <f aca="false">IF(B90&lt;=12,(M_Pmt-M_Serv),0)+IF(B90=12,C90,0)</f>
        <v>0</v>
      </c>
      <c r="F90" s="10" t="n">
        <f aca="false">IF(B90&lt;=24,(M_Pmt-M_Serv),0)+IF(B90=24,C90,0)</f>
        <v>0</v>
      </c>
      <c r="G90" s="10" t="n">
        <f aca="false">IF(B90&lt;=36,(M_Pmt-M_Serv),0)+IF(B90=36,C90,0)</f>
        <v>0</v>
      </c>
      <c r="H90" s="10" t="n">
        <f aca="false">IF(B90&lt;=M_Rem,M_Pmt,0)+IF(B90=M_Rem,C90,0)</f>
        <v>0</v>
      </c>
      <c r="I90" s="10" t="n">
        <f aca="false">IF(B90&lt;=M_Rem,(M_Pmt-M_Serv),0)+IF(B90=M_Rem,C90,0)</f>
        <v>0</v>
      </c>
      <c r="J90" s="10" t="n">
        <f aca="false">D90</f>
        <v>0</v>
      </c>
      <c r="K90" s="10" t="n">
        <f aca="false">IF(B90&lt;=M_Rem+60,(M_Pmt-M_Serv),0)+IF(B90=M_Rem+60,C90,0)</f>
        <v>1112.56411606159</v>
      </c>
      <c r="L90" s="10" t="n">
        <f aca="false">IF(B90&lt;=M_Amort-M_Paid,(M_Pmt-M_Serv),0)</f>
        <v>1112.56411606159</v>
      </c>
      <c r="M90" s="10" t="n">
        <f aca="false">IF(B90&lt;=M_PartialN,(M_Pmt-M_Serv),0)</f>
        <v>0</v>
      </c>
    </row>
    <row r="91" customFormat="false" ht="15" hidden="false" customHeight="true" outlineLevel="0" collapsed="false">
      <c r="B91" s="1" t="n">
        <v>86</v>
      </c>
      <c r="C91" s="10" t="n">
        <f aca="false">C90*(1+M_Rate/12)-M_Pmt</f>
        <v>128461.255254178</v>
      </c>
      <c r="D91" s="10" t="n">
        <f aca="false">IF(B91&lt;=M_Rem,(M_Pmt-M_Serv),0)+IF(B91=M_Rem,C91,0)</f>
        <v>0</v>
      </c>
      <c r="E91" s="10" t="n">
        <f aca="false">IF(B91&lt;=12,(M_Pmt-M_Serv),0)+IF(B91=12,C91,0)</f>
        <v>0</v>
      </c>
      <c r="F91" s="10" t="n">
        <f aca="false">IF(B91&lt;=24,(M_Pmt-M_Serv),0)+IF(B91=24,C91,0)</f>
        <v>0</v>
      </c>
      <c r="G91" s="10" t="n">
        <f aca="false">IF(B91&lt;=36,(M_Pmt-M_Serv),0)+IF(B91=36,C91,0)</f>
        <v>0</v>
      </c>
      <c r="H91" s="10" t="n">
        <f aca="false">IF(B91&lt;=M_Rem,M_Pmt,0)+IF(B91=M_Rem,C91,0)</f>
        <v>0</v>
      </c>
      <c r="I91" s="10" t="n">
        <f aca="false">IF(B91&lt;=M_Rem,(M_Pmt-M_Serv),0)+IF(B91=M_Rem,C91,0)</f>
        <v>0</v>
      </c>
      <c r="J91" s="10" t="n">
        <f aca="false">D91</f>
        <v>0</v>
      </c>
      <c r="K91" s="10" t="n">
        <f aca="false">IF(B91&lt;=M_Rem+60,(M_Pmt-M_Serv),0)+IF(B91=M_Rem+60,C91,0)</f>
        <v>1112.56411606159</v>
      </c>
      <c r="L91" s="10" t="n">
        <f aca="false">IF(B91&lt;=M_Amort-M_Paid,(M_Pmt-M_Serv),0)</f>
        <v>1112.56411606159</v>
      </c>
      <c r="M91" s="10" t="n">
        <f aca="false">IF(B91&lt;=M_PartialN,(M_Pmt-M_Serv),0)</f>
        <v>0</v>
      </c>
    </row>
    <row r="92" customFormat="false" ht="15" hidden="false" customHeight="true" outlineLevel="0" collapsed="false">
      <c r="B92" s="1" t="n">
        <v>87</v>
      </c>
      <c r="C92" s="10" t="n">
        <f aca="false">C91*(1+M_Rate/12)-M_Pmt</f>
        <v>128282.150552523</v>
      </c>
      <c r="D92" s="10" t="n">
        <f aca="false">IF(B92&lt;=M_Rem,(M_Pmt-M_Serv),0)+IF(B92=M_Rem,C92,0)</f>
        <v>0</v>
      </c>
      <c r="E92" s="10" t="n">
        <f aca="false">IF(B92&lt;=12,(M_Pmt-M_Serv),0)+IF(B92=12,C92,0)</f>
        <v>0</v>
      </c>
      <c r="F92" s="10" t="n">
        <f aca="false">IF(B92&lt;=24,(M_Pmt-M_Serv),0)+IF(B92=24,C92,0)</f>
        <v>0</v>
      </c>
      <c r="G92" s="10" t="n">
        <f aca="false">IF(B92&lt;=36,(M_Pmt-M_Serv),0)+IF(B92=36,C92,0)</f>
        <v>0</v>
      </c>
      <c r="H92" s="10" t="n">
        <f aca="false">IF(B92&lt;=M_Rem,M_Pmt,0)+IF(B92=M_Rem,C92,0)</f>
        <v>0</v>
      </c>
      <c r="I92" s="10" t="n">
        <f aca="false">IF(B92&lt;=M_Rem,(M_Pmt-M_Serv),0)+IF(B92=M_Rem,C92,0)</f>
        <v>0</v>
      </c>
      <c r="J92" s="10" t="n">
        <f aca="false">D92</f>
        <v>0</v>
      </c>
      <c r="K92" s="10" t="n">
        <f aca="false">IF(B92&lt;=M_Rem+60,(M_Pmt-M_Serv),0)+IF(B92=M_Rem+60,C92,0)</f>
        <v>1112.56411606159</v>
      </c>
      <c r="L92" s="10" t="n">
        <f aca="false">IF(B92&lt;=M_Amort-M_Paid,(M_Pmt-M_Serv),0)</f>
        <v>1112.56411606159</v>
      </c>
      <c r="M92" s="10" t="n">
        <f aca="false">IF(B92&lt;=M_PartialN,(M_Pmt-M_Serv),0)</f>
        <v>0</v>
      </c>
    </row>
    <row r="93" customFormat="false" ht="15" hidden="false" customHeight="true" outlineLevel="0" collapsed="false">
      <c r="B93" s="1" t="n">
        <v>88</v>
      </c>
      <c r="C93" s="10" t="n">
        <f aca="false">C92*(1+M_Rate/12)-M_Pmt</f>
        <v>128101.702565605</v>
      </c>
      <c r="D93" s="10" t="n">
        <f aca="false">IF(B93&lt;=M_Rem,(M_Pmt-M_Serv),0)+IF(B93=M_Rem,C93,0)</f>
        <v>0</v>
      </c>
      <c r="E93" s="10" t="n">
        <f aca="false">IF(B93&lt;=12,(M_Pmt-M_Serv),0)+IF(B93=12,C93,0)</f>
        <v>0</v>
      </c>
      <c r="F93" s="10" t="n">
        <f aca="false">IF(B93&lt;=24,(M_Pmt-M_Serv),0)+IF(B93=24,C93,0)</f>
        <v>0</v>
      </c>
      <c r="G93" s="10" t="n">
        <f aca="false">IF(B93&lt;=36,(M_Pmt-M_Serv),0)+IF(B93=36,C93,0)</f>
        <v>0</v>
      </c>
      <c r="H93" s="10" t="n">
        <f aca="false">IF(B93&lt;=M_Rem,M_Pmt,0)+IF(B93=M_Rem,C93,0)</f>
        <v>0</v>
      </c>
      <c r="I93" s="10" t="n">
        <f aca="false">IF(B93&lt;=M_Rem,(M_Pmt-M_Serv),0)+IF(B93=M_Rem,C93,0)</f>
        <v>0</v>
      </c>
      <c r="J93" s="10" t="n">
        <f aca="false">D93</f>
        <v>0</v>
      </c>
      <c r="K93" s="10" t="n">
        <f aca="false">IF(B93&lt;=M_Rem+60,(M_Pmt-M_Serv),0)+IF(B93=M_Rem+60,C93,0)</f>
        <v>1112.56411606159</v>
      </c>
      <c r="L93" s="10" t="n">
        <f aca="false">IF(B93&lt;=M_Amort-M_Paid,(M_Pmt-M_Serv),0)</f>
        <v>1112.56411606159</v>
      </c>
      <c r="M93" s="10" t="n">
        <f aca="false">IF(B93&lt;=M_PartialN,(M_Pmt-M_Serv),0)</f>
        <v>0</v>
      </c>
    </row>
    <row r="94" customFormat="false" ht="15" hidden="false" customHeight="true" outlineLevel="0" collapsed="false">
      <c r="B94" s="1" t="n">
        <v>89</v>
      </c>
      <c r="C94" s="10" t="n">
        <f aca="false">C93*(1+M_Rate/12)-M_Pmt</f>
        <v>127919.901218785</v>
      </c>
      <c r="D94" s="10" t="n">
        <f aca="false">IF(B94&lt;=M_Rem,(M_Pmt-M_Serv),0)+IF(B94=M_Rem,C94,0)</f>
        <v>0</v>
      </c>
      <c r="E94" s="10" t="n">
        <f aca="false">IF(B94&lt;=12,(M_Pmt-M_Serv),0)+IF(B94=12,C94,0)</f>
        <v>0</v>
      </c>
      <c r="F94" s="10" t="n">
        <f aca="false">IF(B94&lt;=24,(M_Pmt-M_Serv),0)+IF(B94=24,C94,0)</f>
        <v>0</v>
      </c>
      <c r="G94" s="10" t="n">
        <f aca="false">IF(B94&lt;=36,(M_Pmt-M_Serv),0)+IF(B94=36,C94,0)</f>
        <v>0</v>
      </c>
      <c r="H94" s="10" t="n">
        <f aca="false">IF(B94&lt;=M_Rem,M_Pmt,0)+IF(B94=M_Rem,C94,0)</f>
        <v>0</v>
      </c>
      <c r="I94" s="10" t="n">
        <f aca="false">IF(B94&lt;=M_Rem,(M_Pmt-M_Serv),0)+IF(B94=M_Rem,C94,0)</f>
        <v>0</v>
      </c>
      <c r="J94" s="10" t="n">
        <f aca="false">D94</f>
        <v>0</v>
      </c>
      <c r="K94" s="10" t="n">
        <f aca="false">IF(B94&lt;=M_Rem+60,(M_Pmt-M_Serv),0)+IF(B94=M_Rem+60,C94,0)</f>
        <v>1112.56411606159</v>
      </c>
      <c r="L94" s="10" t="n">
        <f aca="false">IF(B94&lt;=M_Amort-M_Paid,(M_Pmt-M_Serv),0)</f>
        <v>1112.56411606159</v>
      </c>
      <c r="M94" s="10" t="n">
        <f aca="false">IF(B94&lt;=M_PartialN,(M_Pmt-M_Serv),0)</f>
        <v>0</v>
      </c>
    </row>
    <row r="95" customFormat="false" ht="15" hidden="false" customHeight="true" outlineLevel="0" collapsed="false">
      <c r="B95" s="1" t="n">
        <v>90</v>
      </c>
      <c r="C95" s="10" t="n">
        <f aca="false">C94*(1+M_Rate/12)-M_Pmt</f>
        <v>127736.736361865</v>
      </c>
      <c r="D95" s="10" t="n">
        <f aca="false">IF(B95&lt;=M_Rem,(M_Pmt-M_Serv),0)+IF(B95=M_Rem,C95,0)</f>
        <v>0</v>
      </c>
      <c r="E95" s="10" t="n">
        <f aca="false">IF(B95&lt;=12,(M_Pmt-M_Serv),0)+IF(B95=12,C95,0)</f>
        <v>0</v>
      </c>
      <c r="F95" s="10" t="n">
        <f aca="false">IF(B95&lt;=24,(M_Pmt-M_Serv),0)+IF(B95=24,C95,0)</f>
        <v>0</v>
      </c>
      <c r="G95" s="10" t="n">
        <f aca="false">IF(B95&lt;=36,(M_Pmt-M_Serv),0)+IF(B95=36,C95,0)</f>
        <v>0</v>
      </c>
      <c r="H95" s="10" t="n">
        <f aca="false">IF(B95&lt;=M_Rem,M_Pmt,0)+IF(B95=M_Rem,C95,0)</f>
        <v>0</v>
      </c>
      <c r="I95" s="10" t="n">
        <f aca="false">IF(B95&lt;=M_Rem,(M_Pmt-M_Serv),0)+IF(B95=M_Rem,C95,0)</f>
        <v>0</v>
      </c>
      <c r="J95" s="10" t="n">
        <f aca="false">D95</f>
        <v>0</v>
      </c>
      <c r="K95" s="10" t="n">
        <f aca="false">IF(B95&lt;=M_Rem+60,(M_Pmt-M_Serv),0)+IF(B95=M_Rem+60,C95,0)</f>
        <v>1112.56411606159</v>
      </c>
      <c r="L95" s="10" t="n">
        <f aca="false">IF(B95&lt;=M_Amort-M_Paid,(M_Pmt-M_Serv),0)</f>
        <v>1112.56411606159</v>
      </c>
      <c r="M95" s="10" t="n">
        <f aca="false">IF(B95&lt;=M_PartialN,(M_Pmt-M_Serv),0)</f>
        <v>0</v>
      </c>
    </row>
    <row r="96" customFormat="false" ht="15" hidden="false" customHeight="true" outlineLevel="0" collapsed="false">
      <c r="B96" s="1" t="n">
        <v>91</v>
      </c>
      <c r="C96" s="10" t="n">
        <f aca="false">C95*(1+M_Rate/12)-M_Pmt</f>
        <v>127552.197768517</v>
      </c>
      <c r="D96" s="10" t="n">
        <f aca="false">IF(B96&lt;=M_Rem,(M_Pmt-M_Serv),0)+IF(B96=M_Rem,C96,0)</f>
        <v>0</v>
      </c>
      <c r="E96" s="10" t="n">
        <f aca="false">IF(B96&lt;=12,(M_Pmt-M_Serv),0)+IF(B96=12,C96,0)</f>
        <v>0</v>
      </c>
      <c r="F96" s="10" t="n">
        <f aca="false">IF(B96&lt;=24,(M_Pmt-M_Serv),0)+IF(B96=24,C96,0)</f>
        <v>0</v>
      </c>
      <c r="G96" s="10" t="n">
        <f aca="false">IF(B96&lt;=36,(M_Pmt-M_Serv),0)+IF(B96=36,C96,0)</f>
        <v>0</v>
      </c>
      <c r="H96" s="10" t="n">
        <f aca="false">IF(B96&lt;=M_Rem,M_Pmt,0)+IF(B96=M_Rem,C96,0)</f>
        <v>0</v>
      </c>
      <c r="I96" s="10" t="n">
        <f aca="false">IF(B96&lt;=M_Rem,(M_Pmt-M_Serv),0)+IF(B96=M_Rem,C96,0)</f>
        <v>0</v>
      </c>
      <c r="J96" s="10" t="n">
        <f aca="false">D96</f>
        <v>0</v>
      </c>
      <c r="K96" s="10" t="n">
        <f aca="false">IF(B96&lt;=M_Rem+60,(M_Pmt-M_Serv),0)+IF(B96=M_Rem+60,C96,0)</f>
        <v>1112.56411606159</v>
      </c>
      <c r="L96" s="10" t="n">
        <f aca="false">IF(B96&lt;=M_Amort-M_Paid,(M_Pmt-M_Serv),0)</f>
        <v>1112.56411606159</v>
      </c>
      <c r="M96" s="10" t="n">
        <f aca="false">IF(B96&lt;=M_PartialN,(M_Pmt-M_Serv),0)</f>
        <v>0</v>
      </c>
    </row>
    <row r="97" customFormat="false" ht="15" hidden="false" customHeight="true" outlineLevel="0" collapsed="false">
      <c r="B97" s="1" t="n">
        <v>92</v>
      </c>
      <c r="C97" s="10" t="n">
        <f aca="false">C96*(1+M_Rate/12)-M_Pmt</f>
        <v>127366.275135719</v>
      </c>
      <c r="D97" s="10" t="n">
        <f aca="false">IF(B97&lt;=M_Rem,(M_Pmt-M_Serv),0)+IF(B97=M_Rem,C97,0)</f>
        <v>0</v>
      </c>
      <c r="E97" s="10" t="n">
        <f aca="false">IF(B97&lt;=12,(M_Pmt-M_Serv),0)+IF(B97=12,C97,0)</f>
        <v>0</v>
      </c>
      <c r="F97" s="10" t="n">
        <f aca="false">IF(B97&lt;=24,(M_Pmt-M_Serv),0)+IF(B97=24,C97,0)</f>
        <v>0</v>
      </c>
      <c r="G97" s="10" t="n">
        <f aca="false">IF(B97&lt;=36,(M_Pmt-M_Serv),0)+IF(B97=36,C97,0)</f>
        <v>0</v>
      </c>
      <c r="H97" s="10" t="n">
        <f aca="false">IF(B97&lt;=M_Rem,M_Pmt,0)+IF(B97=M_Rem,C97,0)</f>
        <v>0</v>
      </c>
      <c r="I97" s="10" t="n">
        <f aca="false">IF(B97&lt;=M_Rem,(M_Pmt-M_Serv),0)+IF(B97=M_Rem,C97,0)</f>
        <v>0</v>
      </c>
      <c r="J97" s="10" t="n">
        <f aca="false">D97</f>
        <v>0</v>
      </c>
      <c r="K97" s="10" t="n">
        <f aca="false">IF(B97&lt;=M_Rem+60,(M_Pmt-M_Serv),0)+IF(B97=M_Rem+60,C97,0)</f>
        <v>1112.56411606159</v>
      </c>
      <c r="L97" s="10" t="n">
        <f aca="false">IF(B97&lt;=M_Amort-M_Paid,(M_Pmt-M_Serv),0)</f>
        <v>1112.56411606159</v>
      </c>
      <c r="M97" s="10" t="n">
        <f aca="false">IF(B97&lt;=M_PartialN,(M_Pmt-M_Serv),0)</f>
        <v>0</v>
      </c>
    </row>
    <row r="98" customFormat="false" ht="15" hidden="false" customHeight="true" outlineLevel="0" collapsed="false">
      <c r="B98" s="1" t="n">
        <v>93</v>
      </c>
      <c r="C98" s="10" t="n">
        <f aca="false">C97*(1+M_Rate/12)-M_Pmt</f>
        <v>127178.958083176</v>
      </c>
      <c r="D98" s="10" t="n">
        <f aca="false">IF(B98&lt;=M_Rem,(M_Pmt-M_Serv),0)+IF(B98=M_Rem,C98,0)</f>
        <v>0</v>
      </c>
      <c r="E98" s="10" t="n">
        <f aca="false">IF(B98&lt;=12,(M_Pmt-M_Serv),0)+IF(B98=12,C98,0)</f>
        <v>0</v>
      </c>
      <c r="F98" s="10" t="n">
        <f aca="false">IF(B98&lt;=24,(M_Pmt-M_Serv),0)+IF(B98=24,C98,0)</f>
        <v>0</v>
      </c>
      <c r="G98" s="10" t="n">
        <f aca="false">IF(B98&lt;=36,(M_Pmt-M_Serv),0)+IF(B98=36,C98,0)</f>
        <v>0</v>
      </c>
      <c r="H98" s="10" t="n">
        <f aca="false">IF(B98&lt;=M_Rem,M_Pmt,0)+IF(B98=M_Rem,C98,0)</f>
        <v>0</v>
      </c>
      <c r="I98" s="10" t="n">
        <f aca="false">IF(B98&lt;=M_Rem,(M_Pmt-M_Serv),0)+IF(B98=M_Rem,C98,0)</f>
        <v>0</v>
      </c>
      <c r="J98" s="10" t="n">
        <f aca="false">D98</f>
        <v>0</v>
      </c>
      <c r="K98" s="10" t="n">
        <f aca="false">IF(B98&lt;=M_Rem+60,(M_Pmt-M_Serv),0)+IF(B98=M_Rem+60,C98,0)</f>
        <v>1112.56411606159</v>
      </c>
      <c r="L98" s="10" t="n">
        <f aca="false">IF(B98&lt;=M_Amort-M_Paid,(M_Pmt-M_Serv),0)</f>
        <v>1112.56411606159</v>
      </c>
      <c r="M98" s="10" t="n">
        <f aca="false">IF(B98&lt;=M_PartialN,(M_Pmt-M_Serv),0)</f>
        <v>0</v>
      </c>
    </row>
    <row r="99" customFormat="false" ht="15" hidden="false" customHeight="true" outlineLevel="0" collapsed="false">
      <c r="B99" s="1" t="n">
        <v>94</v>
      </c>
      <c r="C99" s="10" t="n">
        <f aca="false">C98*(1+M_Rate/12)-M_Pmt</f>
        <v>126990.236152738</v>
      </c>
      <c r="D99" s="10" t="n">
        <f aca="false">IF(B99&lt;=M_Rem,(M_Pmt-M_Serv),0)+IF(B99=M_Rem,C99,0)</f>
        <v>0</v>
      </c>
      <c r="E99" s="10" t="n">
        <f aca="false">IF(B99&lt;=12,(M_Pmt-M_Serv),0)+IF(B99=12,C99,0)</f>
        <v>0</v>
      </c>
      <c r="F99" s="10" t="n">
        <f aca="false">IF(B99&lt;=24,(M_Pmt-M_Serv),0)+IF(B99=24,C99,0)</f>
        <v>0</v>
      </c>
      <c r="G99" s="10" t="n">
        <f aca="false">IF(B99&lt;=36,(M_Pmt-M_Serv),0)+IF(B99=36,C99,0)</f>
        <v>0</v>
      </c>
      <c r="H99" s="10" t="n">
        <f aca="false">IF(B99&lt;=M_Rem,M_Pmt,0)+IF(B99=M_Rem,C99,0)</f>
        <v>0</v>
      </c>
      <c r="I99" s="10" t="n">
        <f aca="false">IF(B99&lt;=M_Rem,(M_Pmt-M_Serv),0)+IF(B99=M_Rem,C99,0)</f>
        <v>0</v>
      </c>
      <c r="J99" s="10" t="n">
        <f aca="false">D99</f>
        <v>0</v>
      </c>
      <c r="K99" s="10" t="n">
        <f aca="false">IF(B99&lt;=M_Rem+60,(M_Pmt-M_Serv),0)+IF(B99=M_Rem+60,C99,0)</f>
        <v>1112.56411606159</v>
      </c>
      <c r="L99" s="10" t="n">
        <f aca="false">IF(B99&lt;=M_Amort-M_Paid,(M_Pmt-M_Serv),0)</f>
        <v>1112.56411606159</v>
      </c>
      <c r="M99" s="10" t="n">
        <f aca="false">IF(B99&lt;=M_PartialN,(M_Pmt-M_Serv),0)</f>
        <v>0</v>
      </c>
    </row>
    <row r="100" customFormat="false" ht="15" hidden="false" customHeight="true" outlineLevel="0" collapsed="false">
      <c r="B100" s="1" t="n">
        <v>95</v>
      </c>
      <c r="C100" s="10" t="n">
        <f aca="false">C99*(1+M_Rate/12)-M_Pmt</f>
        <v>126800.098807822</v>
      </c>
      <c r="D100" s="10" t="n">
        <f aca="false">IF(B100&lt;=M_Rem,(M_Pmt-M_Serv),0)+IF(B100=M_Rem,C100,0)</f>
        <v>0</v>
      </c>
      <c r="E100" s="10" t="n">
        <f aca="false">IF(B100&lt;=12,(M_Pmt-M_Serv),0)+IF(B100=12,C100,0)</f>
        <v>0</v>
      </c>
      <c r="F100" s="10" t="n">
        <f aca="false">IF(B100&lt;=24,(M_Pmt-M_Serv),0)+IF(B100=24,C100,0)</f>
        <v>0</v>
      </c>
      <c r="G100" s="10" t="n">
        <f aca="false">IF(B100&lt;=36,(M_Pmt-M_Serv),0)+IF(B100=36,C100,0)</f>
        <v>0</v>
      </c>
      <c r="H100" s="10" t="n">
        <f aca="false">IF(B100&lt;=M_Rem,M_Pmt,0)+IF(B100=M_Rem,C100,0)</f>
        <v>0</v>
      </c>
      <c r="I100" s="10" t="n">
        <f aca="false">IF(B100&lt;=M_Rem,(M_Pmt-M_Serv),0)+IF(B100=M_Rem,C100,0)</f>
        <v>0</v>
      </c>
      <c r="J100" s="10" t="n">
        <f aca="false">D100</f>
        <v>0</v>
      </c>
      <c r="K100" s="10" t="n">
        <f aca="false">IF(B100&lt;=M_Rem+60,(M_Pmt-M_Serv),0)+IF(B100=M_Rem+60,C100,0)</f>
        <v>1112.56411606159</v>
      </c>
      <c r="L100" s="10" t="n">
        <f aca="false">IF(B100&lt;=M_Amort-M_Paid,(M_Pmt-M_Serv),0)</f>
        <v>1112.56411606159</v>
      </c>
      <c r="M100" s="10" t="n">
        <f aca="false">IF(B100&lt;=M_PartialN,(M_Pmt-M_Serv),0)</f>
        <v>0</v>
      </c>
    </row>
    <row r="101" customFormat="false" ht="15" hidden="false" customHeight="true" outlineLevel="0" collapsed="false">
      <c r="B101" s="1" t="n">
        <v>96</v>
      </c>
      <c r="C101" s="10" t="n">
        <f aca="false">C100*(1+M_Rate/12)-M_Pmt</f>
        <v>126608.535432819</v>
      </c>
      <c r="D101" s="10" t="n">
        <f aca="false">IF(B101&lt;=M_Rem,(M_Pmt-M_Serv),0)+IF(B101=M_Rem,C101,0)</f>
        <v>0</v>
      </c>
      <c r="E101" s="10" t="n">
        <f aca="false">IF(B101&lt;=12,(M_Pmt-M_Serv),0)+IF(B101=12,C101,0)</f>
        <v>0</v>
      </c>
      <c r="F101" s="10" t="n">
        <f aca="false">IF(B101&lt;=24,(M_Pmt-M_Serv),0)+IF(B101=24,C101,0)</f>
        <v>0</v>
      </c>
      <c r="G101" s="10" t="n">
        <f aca="false">IF(B101&lt;=36,(M_Pmt-M_Serv),0)+IF(B101=36,C101,0)</f>
        <v>0</v>
      </c>
      <c r="H101" s="10" t="n">
        <f aca="false">IF(B101&lt;=M_Rem,M_Pmt,0)+IF(B101=M_Rem,C101,0)</f>
        <v>0</v>
      </c>
      <c r="I101" s="10" t="n">
        <f aca="false">IF(B101&lt;=M_Rem,(M_Pmt-M_Serv),0)+IF(B101=M_Rem,C101,0)</f>
        <v>0</v>
      </c>
      <c r="J101" s="10" t="n">
        <f aca="false">D101</f>
        <v>0</v>
      </c>
      <c r="K101" s="10" t="n">
        <f aca="false">IF(B101&lt;=M_Rem+60,(M_Pmt-M_Serv),0)+IF(B101=M_Rem+60,C101,0)</f>
        <v>1112.56411606159</v>
      </c>
      <c r="L101" s="10" t="n">
        <f aca="false">IF(B101&lt;=M_Amort-M_Paid,(M_Pmt-M_Serv),0)</f>
        <v>1112.56411606159</v>
      </c>
      <c r="M101" s="10" t="n">
        <f aca="false">IF(B101&lt;=M_PartialN,(M_Pmt-M_Serv),0)</f>
        <v>0</v>
      </c>
    </row>
    <row r="102" customFormat="false" ht="15" hidden="false" customHeight="true" outlineLevel="0" collapsed="false">
      <c r="B102" s="1" t="n">
        <v>97</v>
      </c>
      <c r="C102" s="10" t="n">
        <f aca="false">C101*(1+M_Rate/12)-M_Pmt</f>
        <v>126415.535332504</v>
      </c>
      <c r="D102" s="10" t="n">
        <f aca="false">IF(B102&lt;=M_Rem,(M_Pmt-M_Serv),0)+IF(B102=M_Rem,C102,0)</f>
        <v>0</v>
      </c>
      <c r="E102" s="10" t="n">
        <f aca="false">IF(B102&lt;=12,(M_Pmt-M_Serv),0)+IF(B102=12,C102,0)</f>
        <v>0</v>
      </c>
      <c r="F102" s="10" t="n">
        <f aca="false">IF(B102&lt;=24,(M_Pmt-M_Serv),0)+IF(B102=24,C102,0)</f>
        <v>0</v>
      </c>
      <c r="G102" s="10" t="n">
        <f aca="false">IF(B102&lt;=36,(M_Pmt-M_Serv),0)+IF(B102=36,C102,0)</f>
        <v>0</v>
      </c>
      <c r="H102" s="10" t="n">
        <f aca="false">IF(B102&lt;=M_Rem,M_Pmt,0)+IF(B102=M_Rem,C102,0)</f>
        <v>0</v>
      </c>
      <c r="I102" s="10" t="n">
        <f aca="false">IF(B102&lt;=M_Rem,(M_Pmt-M_Serv),0)+IF(B102=M_Rem,C102,0)</f>
        <v>0</v>
      </c>
      <c r="J102" s="10" t="n">
        <f aca="false">D102</f>
        <v>0</v>
      </c>
      <c r="K102" s="10" t="n">
        <f aca="false">IF(B102&lt;=M_Rem+60,(M_Pmt-M_Serv),0)+IF(B102=M_Rem+60,C102,0)</f>
        <v>1112.56411606159</v>
      </c>
      <c r="L102" s="10" t="n">
        <f aca="false">IF(B102&lt;=M_Amort-M_Paid,(M_Pmt-M_Serv),0)</f>
        <v>1112.56411606159</v>
      </c>
      <c r="M102" s="10" t="n">
        <f aca="false">IF(B102&lt;=M_PartialN,(M_Pmt-M_Serv),0)</f>
        <v>0</v>
      </c>
    </row>
    <row r="103" customFormat="false" ht="15" hidden="false" customHeight="true" outlineLevel="0" collapsed="false">
      <c r="B103" s="1" t="n">
        <v>98</v>
      </c>
      <c r="C103" s="10" t="n">
        <f aca="false">C102*(1+M_Rate/12)-M_Pmt</f>
        <v>126221.087731436</v>
      </c>
      <c r="D103" s="10" t="n">
        <f aca="false">IF(B103&lt;=M_Rem,(M_Pmt-M_Serv),0)+IF(B103=M_Rem,C103,0)</f>
        <v>0</v>
      </c>
      <c r="E103" s="10" t="n">
        <f aca="false">IF(B103&lt;=12,(M_Pmt-M_Serv),0)+IF(B103=12,C103,0)</f>
        <v>0</v>
      </c>
      <c r="F103" s="10" t="n">
        <f aca="false">IF(B103&lt;=24,(M_Pmt-M_Serv),0)+IF(B103=24,C103,0)</f>
        <v>0</v>
      </c>
      <c r="G103" s="10" t="n">
        <f aca="false">IF(B103&lt;=36,(M_Pmt-M_Serv),0)+IF(B103=36,C103,0)</f>
        <v>0</v>
      </c>
      <c r="H103" s="10" t="n">
        <f aca="false">IF(B103&lt;=M_Rem,M_Pmt,0)+IF(B103=M_Rem,C103,0)</f>
        <v>0</v>
      </c>
      <c r="I103" s="10" t="n">
        <f aca="false">IF(B103&lt;=M_Rem,(M_Pmt-M_Serv),0)+IF(B103=M_Rem,C103,0)</f>
        <v>0</v>
      </c>
      <c r="J103" s="10" t="n">
        <f aca="false">D103</f>
        <v>0</v>
      </c>
      <c r="K103" s="10" t="n">
        <f aca="false">IF(B103&lt;=M_Rem+60,(M_Pmt-M_Serv),0)+IF(B103=M_Rem+60,C103,0)</f>
        <v>1112.56411606159</v>
      </c>
      <c r="L103" s="10" t="n">
        <f aca="false">IF(B103&lt;=M_Amort-M_Paid,(M_Pmt-M_Serv),0)</f>
        <v>1112.56411606159</v>
      </c>
      <c r="M103" s="10" t="n">
        <f aca="false">IF(B103&lt;=M_PartialN,(M_Pmt-M_Serv),0)</f>
        <v>0</v>
      </c>
    </row>
    <row r="104" customFormat="false" ht="15" hidden="false" customHeight="true" outlineLevel="0" collapsed="false">
      <c r="B104" s="1" t="n">
        <v>99</v>
      </c>
      <c r="C104" s="10" t="n">
        <f aca="false">C103*(1+M_Rate/12)-M_Pmt</f>
        <v>126025.18177336</v>
      </c>
      <c r="D104" s="10" t="n">
        <f aca="false">IF(B104&lt;=M_Rem,(M_Pmt-M_Serv),0)+IF(B104=M_Rem,C104,0)</f>
        <v>0</v>
      </c>
      <c r="E104" s="10" t="n">
        <f aca="false">IF(B104&lt;=12,(M_Pmt-M_Serv),0)+IF(B104=12,C104,0)</f>
        <v>0</v>
      </c>
      <c r="F104" s="10" t="n">
        <f aca="false">IF(B104&lt;=24,(M_Pmt-M_Serv),0)+IF(B104=24,C104,0)</f>
        <v>0</v>
      </c>
      <c r="G104" s="10" t="n">
        <f aca="false">IF(B104&lt;=36,(M_Pmt-M_Serv),0)+IF(B104=36,C104,0)</f>
        <v>0</v>
      </c>
      <c r="H104" s="10" t="n">
        <f aca="false">IF(B104&lt;=M_Rem,M_Pmt,0)+IF(B104=M_Rem,C104,0)</f>
        <v>0</v>
      </c>
      <c r="I104" s="10" t="n">
        <f aca="false">IF(B104&lt;=M_Rem,(M_Pmt-M_Serv),0)+IF(B104=M_Rem,C104,0)</f>
        <v>0</v>
      </c>
      <c r="J104" s="10" t="n">
        <f aca="false">D104</f>
        <v>0</v>
      </c>
      <c r="K104" s="10" t="n">
        <f aca="false">IF(B104&lt;=M_Rem+60,(M_Pmt-M_Serv),0)+IF(B104=M_Rem+60,C104,0)</f>
        <v>1112.56411606159</v>
      </c>
      <c r="L104" s="10" t="n">
        <f aca="false">IF(B104&lt;=M_Amort-M_Paid,(M_Pmt-M_Serv),0)</f>
        <v>1112.56411606159</v>
      </c>
      <c r="M104" s="10" t="n">
        <f aca="false">IF(B104&lt;=M_PartialN,(M_Pmt-M_Serv),0)</f>
        <v>0</v>
      </c>
    </row>
    <row r="105" customFormat="false" ht="15" hidden="false" customHeight="true" outlineLevel="0" collapsed="false">
      <c r="B105" s="1" t="n">
        <v>100</v>
      </c>
      <c r="C105" s="10" t="n">
        <f aca="false">C104*(1+M_Rate/12)-M_Pmt</f>
        <v>125827.806520599</v>
      </c>
      <c r="D105" s="10" t="n">
        <f aca="false">IF(B105&lt;=M_Rem,(M_Pmt-M_Serv),0)+IF(B105=M_Rem,C105,0)</f>
        <v>0</v>
      </c>
      <c r="E105" s="10" t="n">
        <f aca="false">IF(B105&lt;=12,(M_Pmt-M_Serv),0)+IF(B105=12,C105,0)</f>
        <v>0</v>
      </c>
      <c r="F105" s="10" t="n">
        <f aca="false">IF(B105&lt;=24,(M_Pmt-M_Serv),0)+IF(B105=24,C105,0)</f>
        <v>0</v>
      </c>
      <c r="G105" s="10" t="n">
        <f aca="false">IF(B105&lt;=36,(M_Pmt-M_Serv),0)+IF(B105=36,C105,0)</f>
        <v>0</v>
      </c>
      <c r="H105" s="10" t="n">
        <f aca="false">IF(B105&lt;=M_Rem,M_Pmt,0)+IF(B105=M_Rem,C105,0)</f>
        <v>0</v>
      </c>
      <c r="I105" s="10" t="n">
        <f aca="false">IF(B105&lt;=M_Rem,(M_Pmt-M_Serv),0)+IF(B105=M_Rem,C105,0)</f>
        <v>0</v>
      </c>
      <c r="J105" s="10" t="n">
        <f aca="false">D105</f>
        <v>0</v>
      </c>
      <c r="K105" s="10" t="n">
        <f aca="false">IF(B105&lt;=M_Rem+60,(M_Pmt-M_Serv),0)+IF(B105=M_Rem+60,C105,0)</f>
        <v>1112.56411606159</v>
      </c>
      <c r="L105" s="10" t="n">
        <f aca="false">IF(B105&lt;=M_Amort-M_Paid,(M_Pmt-M_Serv),0)</f>
        <v>1112.56411606159</v>
      </c>
      <c r="M105" s="10" t="n">
        <f aca="false">IF(B105&lt;=M_PartialN,(M_Pmt-M_Serv),0)</f>
        <v>0</v>
      </c>
    </row>
    <row r="106" customFormat="false" ht="15" hidden="false" customHeight="true" outlineLevel="0" collapsed="false">
      <c r="B106" s="1" t="n">
        <v>101</v>
      </c>
      <c r="C106" s="10" t="n">
        <f aca="false">C105*(1+M_Rate/12)-M_Pmt</f>
        <v>125628.950953441</v>
      </c>
      <c r="D106" s="10" t="n">
        <f aca="false">IF(B106&lt;=M_Rem,(M_Pmt-M_Serv),0)+IF(B106=M_Rem,C106,0)</f>
        <v>0</v>
      </c>
      <c r="E106" s="10" t="n">
        <f aca="false">IF(B106&lt;=12,(M_Pmt-M_Serv),0)+IF(B106=12,C106,0)</f>
        <v>0</v>
      </c>
      <c r="F106" s="10" t="n">
        <f aca="false">IF(B106&lt;=24,(M_Pmt-M_Serv),0)+IF(B106=24,C106,0)</f>
        <v>0</v>
      </c>
      <c r="G106" s="10" t="n">
        <f aca="false">IF(B106&lt;=36,(M_Pmt-M_Serv),0)+IF(B106=36,C106,0)</f>
        <v>0</v>
      </c>
      <c r="H106" s="10" t="n">
        <f aca="false">IF(B106&lt;=M_Rem,M_Pmt,0)+IF(B106=M_Rem,C106,0)</f>
        <v>0</v>
      </c>
      <c r="I106" s="10" t="n">
        <f aca="false">IF(B106&lt;=M_Rem,(M_Pmt-M_Serv),0)+IF(B106=M_Rem,C106,0)</f>
        <v>0</v>
      </c>
      <c r="J106" s="10" t="n">
        <f aca="false">D106</f>
        <v>0</v>
      </c>
      <c r="K106" s="10" t="n">
        <f aca="false">IF(B106&lt;=M_Rem+60,(M_Pmt-M_Serv),0)+IF(B106=M_Rem+60,C106,0)</f>
        <v>1112.56411606159</v>
      </c>
      <c r="L106" s="10" t="n">
        <f aca="false">IF(B106&lt;=M_Amort-M_Paid,(M_Pmt-M_Serv),0)</f>
        <v>1112.56411606159</v>
      </c>
      <c r="M106" s="10" t="n">
        <f aca="false">IF(B106&lt;=M_PartialN,(M_Pmt-M_Serv),0)</f>
        <v>0</v>
      </c>
    </row>
    <row r="107" customFormat="false" ht="15" hidden="false" customHeight="true" outlineLevel="0" collapsed="false">
      <c r="B107" s="1" t="n">
        <v>102</v>
      </c>
      <c r="C107" s="10" t="n">
        <f aca="false">C106*(1+M_Rate/12)-M_Pmt</f>
        <v>125428.603969531</v>
      </c>
      <c r="D107" s="10" t="n">
        <f aca="false">IF(B107&lt;=M_Rem,(M_Pmt-M_Serv),0)+IF(B107=M_Rem,C107,0)</f>
        <v>0</v>
      </c>
      <c r="E107" s="10" t="n">
        <f aca="false">IF(B107&lt;=12,(M_Pmt-M_Serv),0)+IF(B107=12,C107,0)</f>
        <v>0</v>
      </c>
      <c r="F107" s="10" t="n">
        <f aca="false">IF(B107&lt;=24,(M_Pmt-M_Serv),0)+IF(B107=24,C107,0)</f>
        <v>0</v>
      </c>
      <c r="G107" s="10" t="n">
        <f aca="false">IF(B107&lt;=36,(M_Pmt-M_Serv),0)+IF(B107=36,C107,0)</f>
        <v>0</v>
      </c>
      <c r="H107" s="10" t="n">
        <f aca="false">IF(B107&lt;=M_Rem,M_Pmt,0)+IF(B107=M_Rem,C107,0)</f>
        <v>0</v>
      </c>
      <c r="I107" s="10" t="n">
        <f aca="false">IF(B107&lt;=M_Rem,(M_Pmt-M_Serv),0)+IF(B107=M_Rem,C107,0)</f>
        <v>0</v>
      </c>
      <c r="J107" s="10" t="n">
        <f aca="false">D107</f>
        <v>0</v>
      </c>
      <c r="K107" s="10" t="n">
        <f aca="false">IF(B107&lt;=M_Rem+60,(M_Pmt-M_Serv),0)+IF(B107=M_Rem+60,C107,0)</f>
        <v>1112.56411606159</v>
      </c>
      <c r="L107" s="10" t="n">
        <f aca="false">IF(B107&lt;=M_Amort-M_Paid,(M_Pmt-M_Serv),0)</f>
        <v>1112.56411606159</v>
      </c>
      <c r="M107" s="10" t="n">
        <f aca="false">IF(B107&lt;=M_PartialN,(M_Pmt-M_Serv),0)</f>
        <v>0</v>
      </c>
    </row>
    <row r="108" customFormat="false" ht="15" hidden="false" customHeight="true" outlineLevel="0" collapsed="false">
      <c r="B108" s="1" t="n">
        <v>103</v>
      </c>
      <c r="C108" s="10" t="n">
        <f aca="false">C107*(1+M_Rate/12)-M_Pmt</f>
        <v>125226.754383241</v>
      </c>
      <c r="D108" s="10" t="n">
        <f aca="false">IF(B108&lt;=M_Rem,(M_Pmt-M_Serv),0)+IF(B108=M_Rem,C108,0)</f>
        <v>0</v>
      </c>
      <c r="E108" s="10" t="n">
        <f aca="false">IF(B108&lt;=12,(M_Pmt-M_Serv),0)+IF(B108=12,C108,0)</f>
        <v>0</v>
      </c>
      <c r="F108" s="10" t="n">
        <f aca="false">IF(B108&lt;=24,(M_Pmt-M_Serv),0)+IF(B108=24,C108,0)</f>
        <v>0</v>
      </c>
      <c r="G108" s="10" t="n">
        <f aca="false">IF(B108&lt;=36,(M_Pmt-M_Serv),0)+IF(B108=36,C108,0)</f>
        <v>0</v>
      </c>
      <c r="H108" s="10" t="n">
        <f aca="false">IF(B108&lt;=M_Rem,M_Pmt,0)+IF(B108=M_Rem,C108,0)</f>
        <v>0</v>
      </c>
      <c r="I108" s="10" t="n">
        <f aca="false">IF(B108&lt;=M_Rem,(M_Pmt-M_Serv),0)+IF(B108=M_Rem,C108,0)</f>
        <v>0</v>
      </c>
      <c r="J108" s="10" t="n">
        <f aca="false">D108</f>
        <v>0</v>
      </c>
      <c r="K108" s="10" t="n">
        <f aca="false">IF(B108&lt;=M_Rem+60,(M_Pmt-M_Serv),0)+IF(B108=M_Rem+60,C108,0)</f>
        <v>1112.56411606159</v>
      </c>
      <c r="L108" s="10" t="n">
        <f aca="false">IF(B108&lt;=M_Amort-M_Paid,(M_Pmt-M_Serv),0)</f>
        <v>1112.56411606159</v>
      </c>
      <c r="M108" s="10" t="n">
        <f aca="false">IF(B108&lt;=M_PartialN,(M_Pmt-M_Serv),0)</f>
        <v>0</v>
      </c>
    </row>
    <row r="109" customFormat="false" ht="15" hidden="false" customHeight="true" outlineLevel="0" collapsed="false">
      <c r="B109" s="1" t="n">
        <v>104</v>
      </c>
      <c r="C109" s="10" t="n">
        <f aca="false">C108*(1+M_Rate/12)-M_Pmt</f>
        <v>125023.390925053</v>
      </c>
      <c r="D109" s="10" t="n">
        <f aca="false">IF(B109&lt;=M_Rem,(M_Pmt-M_Serv),0)+IF(B109=M_Rem,C109,0)</f>
        <v>0</v>
      </c>
      <c r="E109" s="10" t="n">
        <f aca="false">IF(B109&lt;=12,(M_Pmt-M_Serv),0)+IF(B109=12,C109,0)</f>
        <v>0</v>
      </c>
      <c r="F109" s="10" t="n">
        <f aca="false">IF(B109&lt;=24,(M_Pmt-M_Serv),0)+IF(B109=24,C109,0)</f>
        <v>0</v>
      </c>
      <c r="G109" s="10" t="n">
        <f aca="false">IF(B109&lt;=36,(M_Pmt-M_Serv),0)+IF(B109=36,C109,0)</f>
        <v>0</v>
      </c>
      <c r="H109" s="10" t="n">
        <f aca="false">IF(B109&lt;=M_Rem,M_Pmt,0)+IF(B109=M_Rem,C109,0)</f>
        <v>0</v>
      </c>
      <c r="I109" s="10" t="n">
        <f aca="false">IF(B109&lt;=M_Rem,(M_Pmt-M_Serv),0)+IF(B109=M_Rem,C109,0)</f>
        <v>0</v>
      </c>
      <c r="J109" s="10" t="n">
        <f aca="false">D109</f>
        <v>0</v>
      </c>
      <c r="K109" s="10" t="n">
        <f aca="false">IF(B109&lt;=M_Rem+60,(M_Pmt-M_Serv),0)+IF(B109=M_Rem+60,C109,0)</f>
        <v>1112.56411606159</v>
      </c>
      <c r="L109" s="10" t="n">
        <f aca="false">IF(B109&lt;=M_Amort-M_Paid,(M_Pmt-M_Serv),0)</f>
        <v>1112.56411606159</v>
      </c>
      <c r="M109" s="10" t="n">
        <f aca="false">IF(B109&lt;=M_PartialN,(M_Pmt-M_Serv),0)</f>
        <v>0</v>
      </c>
    </row>
    <row r="110" customFormat="false" ht="15" hidden="false" customHeight="true" outlineLevel="0" collapsed="false">
      <c r="B110" s="1" t="n">
        <v>105</v>
      </c>
      <c r="C110" s="10" t="n">
        <f aca="false">C109*(1+M_Rate/12)-M_Pmt</f>
        <v>124818.50224093</v>
      </c>
      <c r="D110" s="10" t="n">
        <f aca="false">IF(B110&lt;=M_Rem,(M_Pmt-M_Serv),0)+IF(B110=M_Rem,C110,0)</f>
        <v>0</v>
      </c>
      <c r="E110" s="10" t="n">
        <f aca="false">IF(B110&lt;=12,(M_Pmt-M_Serv),0)+IF(B110=12,C110,0)</f>
        <v>0</v>
      </c>
      <c r="F110" s="10" t="n">
        <f aca="false">IF(B110&lt;=24,(M_Pmt-M_Serv),0)+IF(B110=24,C110,0)</f>
        <v>0</v>
      </c>
      <c r="G110" s="10" t="n">
        <f aca="false">IF(B110&lt;=36,(M_Pmt-M_Serv),0)+IF(B110=36,C110,0)</f>
        <v>0</v>
      </c>
      <c r="H110" s="10" t="n">
        <f aca="false">IF(B110&lt;=M_Rem,M_Pmt,0)+IF(B110=M_Rem,C110,0)</f>
        <v>0</v>
      </c>
      <c r="I110" s="10" t="n">
        <f aca="false">IF(B110&lt;=M_Rem,(M_Pmt-M_Serv),0)+IF(B110=M_Rem,C110,0)</f>
        <v>0</v>
      </c>
      <c r="J110" s="10" t="n">
        <f aca="false">D110</f>
        <v>0</v>
      </c>
      <c r="K110" s="10" t="n">
        <f aca="false">IF(B110&lt;=M_Rem+60,(M_Pmt-M_Serv),0)+IF(B110=M_Rem+60,C110,0)</f>
        <v>1112.56411606159</v>
      </c>
      <c r="L110" s="10" t="n">
        <f aca="false">IF(B110&lt;=M_Amort-M_Paid,(M_Pmt-M_Serv),0)</f>
        <v>1112.56411606159</v>
      </c>
      <c r="M110" s="10" t="n">
        <f aca="false">IF(B110&lt;=M_PartialN,(M_Pmt-M_Serv),0)</f>
        <v>0</v>
      </c>
    </row>
    <row r="111" customFormat="false" ht="15" hidden="false" customHeight="true" outlineLevel="0" collapsed="false">
      <c r="B111" s="1" t="n">
        <v>106</v>
      </c>
      <c r="C111" s="10" t="n">
        <f aca="false">C110*(1+M_Rate/12)-M_Pmt</f>
        <v>124612.076891675</v>
      </c>
      <c r="D111" s="10" t="n">
        <f aca="false">IF(B111&lt;=M_Rem,(M_Pmt-M_Serv),0)+IF(B111=M_Rem,C111,0)</f>
        <v>0</v>
      </c>
      <c r="E111" s="10" t="n">
        <f aca="false">IF(B111&lt;=12,(M_Pmt-M_Serv),0)+IF(B111=12,C111,0)</f>
        <v>0</v>
      </c>
      <c r="F111" s="10" t="n">
        <f aca="false">IF(B111&lt;=24,(M_Pmt-M_Serv),0)+IF(B111=24,C111,0)</f>
        <v>0</v>
      </c>
      <c r="G111" s="10" t="n">
        <f aca="false">IF(B111&lt;=36,(M_Pmt-M_Serv),0)+IF(B111=36,C111,0)</f>
        <v>0</v>
      </c>
      <c r="H111" s="10" t="n">
        <f aca="false">IF(B111&lt;=M_Rem,M_Pmt,0)+IF(B111=M_Rem,C111,0)</f>
        <v>0</v>
      </c>
      <c r="I111" s="10" t="n">
        <f aca="false">IF(B111&lt;=M_Rem,(M_Pmt-M_Serv),0)+IF(B111=M_Rem,C111,0)</f>
        <v>0</v>
      </c>
      <c r="J111" s="10" t="n">
        <f aca="false">D111</f>
        <v>0</v>
      </c>
      <c r="K111" s="10" t="n">
        <f aca="false">IF(B111&lt;=M_Rem+60,(M_Pmt-M_Serv),0)+IF(B111=M_Rem+60,C111,0)</f>
        <v>1112.56411606159</v>
      </c>
      <c r="L111" s="10" t="n">
        <f aca="false">IF(B111&lt;=M_Amort-M_Paid,(M_Pmt-M_Serv),0)</f>
        <v>1112.56411606159</v>
      </c>
      <c r="M111" s="10" t="n">
        <f aca="false">IF(B111&lt;=M_PartialN,(M_Pmt-M_Serv),0)</f>
        <v>0</v>
      </c>
    </row>
    <row r="112" customFormat="false" ht="15" hidden="false" customHeight="true" outlineLevel="0" collapsed="false">
      <c r="B112" s="1" t="n">
        <v>107</v>
      </c>
      <c r="C112" s="10" t="n">
        <f aca="false">C111*(1+M_Rate/12)-M_Pmt</f>
        <v>124404.103352301</v>
      </c>
      <c r="D112" s="10" t="n">
        <f aca="false">IF(B112&lt;=M_Rem,(M_Pmt-M_Serv),0)+IF(B112=M_Rem,C112,0)</f>
        <v>0</v>
      </c>
      <c r="E112" s="10" t="n">
        <f aca="false">IF(B112&lt;=12,(M_Pmt-M_Serv),0)+IF(B112=12,C112,0)</f>
        <v>0</v>
      </c>
      <c r="F112" s="10" t="n">
        <f aca="false">IF(B112&lt;=24,(M_Pmt-M_Serv),0)+IF(B112=24,C112,0)</f>
        <v>0</v>
      </c>
      <c r="G112" s="10" t="n">
        <f aca="false">IF(B112&lt;=36,(M_Pmt-M_Serv),0)+IF(B112=36,C112,0)</f>
        <v>0</v>
      </c>
      <c r="H112" s="10" t="n">
        <f aca="false">IF(B112&lt;=M_Rem,M_Pmt,0)+IF(B112=M_Rem,C112,0)</f>
        <v>0</v>
      </c>
      <c r="I112" s="10" t="n">
        <f aca="false">IF(B112&lt;=M_Rem,(M_Pmt-M_Serv),0)+IF(B112=M_Rem,C112,0)</f>
        <v>0</v>
      </c>
      <c r="J112" s="10" t="n">
        <f aca="false">D112</f>
        <v>0</v>
      </c>
      <c r="K112" s="10" t="n">
        <f aca="false">IF(B112&lt;=M_Rem+60,(M_Pmt-M_Serv),0)+IF(B112=M_Rem+60,C112,0)</f>
        <v>1112.56411606159</v>
      </c>
      <c r="L112" s="10" t="n">
        <f aca="false">IF(B112&lt;=M_Amort-M_Paid,(M_Pmt-M_Serv),0)</f>
        <v>1112.56411606159</v>
      </c>
      <c r="M112" s="10" t="n">
        <f aca="false">IF(B112&lt;=M_PartialN,(M_Pmt-M_Serv),0)</f>
        <v>0</v>
      </c>
    </row>
    <row r="113" customFormat="false" ht="15" hidden="false" customHeight="true" outlineLevel="0" collapsed="false">
      <c r="B113" s="1" t="n">
        <v>108</v>
      </c>
      <c r="C113" s="10" t="n">
        <f aca="false">C112*(1+M_Rate/12)-M_Pmt</f>
        <v>124194.570011382</v>
      </c>
      <c r="D113" s="10" t="n">
        <f aca="false">IF(B113&lt;=M_Rem,(M_Pmt-M_Serv),0)+IF(B113=M_Rem,C113,0)</f>
        <v>0</v>
      </c>
      <c r="E113" s="10" t="n">
        <f aca="false">IF(B113&lt;=12,(M_Pmt-M_Serv),0)+IF(B113=12,C113,0)</f>
        <v>0</v>
      </c>
      <c r="F113" s="10" t="n">
        <f aca="false">IF(B113&lt;=24,(M_Pmt-M_Serv),0)+IF(B113=24,C113,0)</f>
        <v>0</v>
      </c>
      <c r="G113" s="10" t="n">
        <f aca="false">IF(B113&lt;=36,(M_Pmt-M_Serv),0)+IF(B113=36,C113,0)</f>
        <v>0</v>
      </c>
      <c r="H113" s="10" t="n">
        <f aca="false">IF(B113&lt;=M_Rem,M_Pmt,0)+IF(B113=M_Rem,C113,0)</f>
        <v>0</v>
      </c>
      <c r="I113" s="10" t="n">
        <f aca="false">IF(B113&lt;=M_Rem,(M_Pmt-M_Serv),0)+IF(B113=M_Rem,C113,0)</f>
        <v>0</v>
      </c>
      <c r="J113" s="10" t="n">
        <f aca="false">D113</f>
        <v>0</v>
      </c>
      <c r="K113" s="10" t="n">
        <f aca="false">IF(B113&lt;=M_Rem+60,(M_Pmt-M_Serv),0)+IF(B113=M_Rem+60,C113,0)</f>
        <v>1112.56411606159</v>
      </c>
      <c r="L113" s="10" t="n">
        <f aca="false">IF(B113&lt;=M_Amort-M_Paid,(M_Pmt-M_Serv),0)</f>
        <v>1112.56411606159</v>
      </c>
      <c r="M113" s="10" t="n">
        <f aca="false">IF(B113&lt;=M_PartialN,(M_Pmt-M_Serv),0)</f>
        <v>0</v>
      </c>
    </row>
    <row r="114" customFormat="false" ht="15" hidden="false" customHeight="true" outlineLevel="0" collapsed="false">
      <c r="B114" s="1" t="n">
        <v>109</v>
      </c>
      <c r="C114" s="10" t="n">
        <f aca="false">C113*(1+M_Rate/12)-M_Pmt</f>
        <v>123983.465170405</v>
      </c>
      <c r="D114" s="10" t="n">
        <f aca="false">IF(B114&lt;=M_Rem,(M_Pmt-M_Serv),0)+IF(B114=M_Rem,C114,0)</f>
        <v>0</v>
      </c>
      <c r="E114" s="10" t="n">
        <f aca="false">IF(B114&lt;=12,(M_Pmt-M_Serv),0)+IF(B114=12,C114,0)</f>
        <v>0</v>
      </c>
      <c r="F114" s="10" t="n">
        <f aca="false">IF(B114&lt;=24,(M_Pmt-M_Serv),0)+IF(B114=24,C114,0)</f>
        <v>0</v>
      </c>
      <c r="G114" s="10" t="n">
        <f aca="false">IF(B114&lt;=36,(M_Pmt-M_Serv),0)+IF(B114=36,C114,0)</f>
        <v>0</v>
      </c>
      <c r="H114" s="10" t="n">
        <f aca="false">IF(B114&lt;=M_Rem,M_Pmt,0)+IF(B114=M_Rem,C114,0)</f>
        <v>0</v>
      </c>
      <c r="I114" s="10" t="n">
        <f aca="false">IF(B114&lt;=M_Rem,(M_Pmt-M_Serv),0)+IF(B114=M_Rem,C114,0)</f>
        <v>0</v>
      </c>
      <c r="J114" s="10" t="n">
        <f aca="false">D114</f>
        <v>0</v>
      </c>
      <c r="K114" s="10" t="n">
        <f aca="false">IF(B114&lt;=M_Rem+60,(M_Pmt-M_Serv),0)+IF(B114=M_Rem+60,C114,0)</f>
        <v>1112.56411606159</v>
      </c>
      <c r="L114" s="10" t="n">
        <f aca="false">IF(B114&lt;=M_Amort-M_Paid,(M_Pmt-M_Serv),0)</f>
        <v>1112.56411606159</v>
      </c>
      <c r="M114" s="10" t="n">
        <f aca="false">IF(B114&lt;=M_PartialN,(M_Pmt-M_Serv),0)</f>
        <v>0</v>
      </c>
    </row>
    <row r="115" customFormat="false" ht="15" hidden="false" customHeight="true" outlineLevel="0" collapsed="false">
      <c r="B115" s="1" t="n">
        <v>110</v>
      </c>
      <c r="C115" s="10" t="n">
        <f aca="false">C114*(1+M_Rate/12)-M_Pmt</f>
        <v>123770.777043122</v>
      </c>
      <c r="D115" s="10" t="n">
        <f aca="false">IF(B115&lt;=M_Rem,(M_Pmt-M_Serv),0)+IF(B115=M_Rem,C115,0)</f>
        <v>0</v>
      </c>
      <c r="E115" s="10" t="n">
        <f aca="false">IF(B115&lt;=12,(M_Pmt-M_Serv),0)+IF(B115=12,C115,0)</f>
        <v>0</v>
      </c>
      <c r="F115" s="10" t="n">
        <f aca="false">IF(B115&lt;=24,(M_Pmt-M_Serv),0)+IF(B115=24,C115,0)</f>
        <v>0</v>
      </c>
      <c r="G115" s="10" t="n">
        <f aca="false">IF(B115&lt;=36,(M_Pmt-M_Serv),0)+IF(B115=36,C115,0)</f>
        <v>0</v>
      </c>
      <c r="H115" s="10" t="n">
        <f aca="false">IF(B115&lt;=M_Rem,M_Pmt,0)+IF(B115=M_Rem,C115,0)</f>
        <v>0</v>
      </c>
      <c r="I115" s="10" t="n">
        <f aca="false">IF(B115&lt;=M_Rem,(M_Pmt-M_Serv),0)+IF(B115=M_Rem,C115,0)</f>
        <v>0</v>
      </c>
      <c r="J115" s="10" t="n">
        <f aca="false">D115</f>
        <v>0</v>
      </c>
      <c r="K115" s="10" t="n">
        <f aca="false">IF(B115&lt;=M_Rem+60,(M_Pmt-M_Serv),0)+IF(B115=M_Rem+60,C115,0)</f>
        <v>1112.56411606159</v>
      </c>
      <c r="L115" s="10" t="n">
        <f aca="false">IF(B115&lt;=M_Amort-M_Paid,(M_Pmt-M_Serv),0)</f>
        <v>1112.56411606159</v>
      </c>
      <c r="M115" s="10" t="n">
        <f aca="false">IF(B115&lt;=M_PartialN,(M_Pmt-M_Serv),0)</f>
        <v>0</v>
      </c>
    </row>
    <row r="116" customFormat="false" ht="15" hidden="false" customHeight="true" outlineLevel="0" collapsed="false">
      <c r="B116" s="1" t="n">
        <v>111</v>
      </c>
      <c r="C116" s="10" t="n">
        <f aca="false">C115*(1+M_Rate/12)-M_Pmt</f>
        <v>123556.493754884</v>
      </c>
      <c r="D116" s="10" t="n">
        <f aca="false">IF(B116&lt;=M_Rem,(M_Pmt-M_Serv),0)+IF(B116=M_Rem,C116,0)</f>
        <v>0</v>
      </c>
      <c r="E116" s="10" t="n">
        <f aca="false">IF(B116&lt;=12,(M_Pmt-M_Serv),0)+IF(B116=12,C116,0)</f>
        <v>0</v>
      </c>
      <c r="F116" s="10" t="n">
        <f aca="false">IF(B116&lt;=24,(M_Pmt-M_Serv),0)+IF(B116=24,C116,0)</f>
        <v>0</v>
      </c>
      <c r="G116" s="10" t="n">
        <f aca="false">IF(B116&lt;=36,(M_Pmt-M_Serv),0)+IF(B116=36,C116,0)</f>
        <v>0</v>
      </c>
      <c r="H116" s="10" t="n">
        <f aca="false">IF(B116&lt;=M_Rem,M_Pmt,0)+IF(B116=M_Rem,C116,0)</f>
        <v>0</v>
      </c>
      <c r="I116" s="10" t="n">
        <f aca="false">IF(B116&lt;=M_Rem,(M_Pmt-M_Serv),0)+IF(B116=M_Rem,C116,0)</f>
        <v>0</v>
      </c>
      <c r="J116" s="10" t="n">
        <f aca="false">D116</f>
        <v>0</v>
      </c>
      <c r="K116" s="10" t="n">
        <f aca="false">IF(B116&lt;=M_Rem+60,(M_Pmt-M_Serv),0)+IF(B116=M_Rem+60,C116,0)</f>
        <v>1112.56411606159</v>
      </c>
      <c r="L116" s="10" t="n">
        <f aca="false">IF(B116&lt;=M_Amort-M_Paid,(M_Pmt-M_Serv),0)</f>
        <v>1112.56411606159</v>
      </c>
      <c r="M116" s="10" t="n">
        <f aca="false">IF(B116&lt;=M_PartialN,(M_Pmt-M_Serv),0)</f>
        <v>0</v>
      </c>
    </row>
    <row r="117" customFormat="false" ht="15" hidden="false" customHeight="true" outlineLevel="0" collapsed="false">
      <c r="B117" s="1" t="n">
        <v>112</v>
      </c>
      <c r="C117" s="10" t="n">
        <f aca="false">C116*(1+M_Rate/12)-M_Pmt</f>
        <v>123340.603341984</v>
      </c>
      <c r="D117" s="10" t="n">
        <f aca="false">IF(B117&lt;=M_Rem,(M_Pmt-M_Serv),0)+IF(B117=M_Rem,C117,0)</f>
        <v>0</v>
      </c>
      <c r="E117" s="10" t="n">
        <f aca="false">IF(B117&lt;=12,(M_Pmt-M_Serv),0)+IF(B117=12,C117,0)</f>
        <v>0</v>
      </c>
      <c r="F117" s="10" t="n">
        <f aca="false">IF(B117&lt;=24,(M_Pmt-M_Serv),0)+IF(B117=24,C117,0)</f>
        <v>0</v>
      </c>
      <c r="G117" s="10" t="n">
        <f aca="false">IF(B117&lt;=36,(M_Pmt-M_Serv),0)+IF(B117=36,C117,0)</f>
        <v>0</v>
      </c>
      <c r="H117" s="10" t="n">
        <f aca="false">IF(B117&lt;=M_Rem,M_Pmt,0)+IF(B117=M_Rem,C117,0)</f>
        <v>0</v>
      </c>
      <c r="I117" s="10" t="n">
        <f aca="false">IF(B117&lt;=M_Rem,(M_Pmt-M_Serv),0)+IF(B117=M_Rem,C117,0)</f>
        <v>0</v>
      </c>
      <c r="J117" s="10" t="n">
        <f aca="false">D117</f>
        <v>0</v>
      </c>
      <c r="K117" s="10" t="n">
        <f aca="false">IF(B117&lt;=M_Rem+60,(M_Pmt-M_Serv),0)+IF(B117=M_Rem+60,C117,0)</f>
        <v>1112.56411606159</v>
      </c>
      <c r="L117" s="10" t="n">
        <f aca="false">IF(B117&lt;=M_Amort-M_Paid,(M_Pmt-M_Serv),0)</f>
        <v>1112.56411606159</v>
      </c>
      <c r="M117" s="10" t="n">
        <f aca="false">IF(B117&lt;=M_PartialN,(M_Pmt-M_Serv),0)</f>
        <v>0</v>
      </c>
    </row>
    <row r="118" customFormat="false" ht="15" hidden="false" customHeight="true" outlineLevel="0" collapsed="false">
      <c r="B118" s="1" t="n">
        <v>113</v>
      </c>
      <c r="C118" s="10" t="n">
        <f aca="false">C117*(1+M_Rate/12)-M_Pmt</f>
        <v>123123.093750987</v>
      </c>
      <c r="D118" s="10" t="n">
        <f aca="false">IF(B118&lt;=M_Rem,(M_Pmt-M_Serv),0)+IF(B118=M_Rem,C118,0)</f>
        <v>0</v>
      </c>
      <c r="E118" s="10" t="n">
        <f aca="false">IF(B118&lt;=12,(M_Pmt-M_Serv),0)+IF(B118=12,C118,0)</f>
        <v>0</v>
      </c>
      <c r="F118" s="10" t="n">
        <f aca="false">IF(B118&lt;=24,(M_Pmt-M_Serv),0)+IF(B118=24,C118,0)</f>
        <v>0</v>
      </c>
      <c r="G118" s="10" t="n">
        <f aca="false">IF(B118&lt;=36,(M_Pmt-M_Serv),0)+IF(B118=36,C118,0)</f>
        <v>0</v>
      </c>
      <c r="H118" s="10" t="n">
        <f aca="false">IF(B118&lt;=M_Rem,M_Pmt,0)+IF(B118=M_Rem,C118,0)</f>
        <v>0</v>
      </c>
      <c r="I118" s="10" t="n">
        <f aca="false">IF(B118&lt;=M_Rem,(M_Pmt-M_Serv),0)+IF(B118=M_Rem,C118,0)</f>
        <v>0</v>
      </c>
      <c r="J118" s="10" t="n">
        <f aca="false">D118</f>
        <v>0</v>
      </c>
      <c r="K118" s="10" t="n">
        <f aca="false">IF(B118&lt;=M_Rem+60,(M_Pmt-M_Serv),0)+IF(B118=M_Rem+60,C118,0)</f>
        <v>1112.56411606159</v>
      </c>
      <c r="L118" s="10" t="n">
        <f aca="false">IF(B118&lt;=M_Amort-M_Paid,(M_Pmt-M_Serv),0)</f>
        <v>1112.56411606159</v>
      </c>
      <c r="M118" s="10" t="n">
        <f aca="false">IF(B118&lt;=M_PartialN,(M_Pmt-M_Serv),0)</f>
        <v>0</v>
      </c>
    </row>
    <row r="119" customFormat="false" ht="15" hidden="false" customHeight="true" outlineLevel="0" collapsed="false">
      <c r="B119" s="1" t="n">
        <v>114</v>
      </c>
      <c r="C119" s="10" t="n">
        <f aca="false">C118*(1+M_Rate/12)-M_Pmt</f>
        <v>122903.952838058</v>
      </c>
      <c r="D119" s="10" t="n">
        <f aca="false">IF(B119&lt;=M_Rem,(M_Pmt-M_Serv),0)+IF(B119=M_Rem,C119,0)</f>
        <v>0</v>
      </c>
      <c r="E119" s="10" t="n">
        <f aca="false">IF(B119&lt;=12,(M_Pmt-M_Serv),0)+IF(B119=12,C119,0)</f>
        <v>0</v>
      </c>
      <c r="F119" s="10" t="n">
        <f aca="false">IF(B119&lt;=24,(M_Pmt-M_Serv),0)+IF(B119=24,C119,0)</f>
        <v>0</v>
      </c>
      <c r="G119" s="10" t="n">
        <f aca="false">IF(B119&lt;=36,(M_Pmt-M_Serv),0)+IF(B119=36,C119,0)</f>
        <v>0</v>
      </c>
      <c r="H119" s="10" t="n">
        <f aca="false">IF(B119&lt;=M_Rem,M_Pmt,0)+IF(B119=M_Rem,C119,0)</f>
        <v>0</v>
      </c>
      <c r="I119" s="10" t="n">
        <f aca="false">IF(B119&lt;=M_Rem,(M_Pmt-M_Serv),0)+IF(B119=M_Rem,C119,0)</f>
        <v>0</v>
      </c>
      <c r="J119" s="10" t="n">
        <f aca="false">D119</f>
        <v>0</v>
      </c>
      <c r="K119" s="10" t="n">
        <f aca="false">IF(B119&lt;=M_Rem+60,(M_Pmt-M_Serv),0)+IF(B119=M_Rem+60,C119,0)</f>
        <v>1112.56411606159</v>
      </c>
      <c r="L119" s="10" t="n">
        <f aca="false">IF(B119&lt;=M_Amort-M_Paid,(M_Pmt-M_Serv),0)</f>
        <v>1112.56411606159</v>
      </c>
      <c r="M119" s="10" t="n">
        <f aca="false">IF(B119&lt;=M_PartialN,(M_Pmt-M_Serv),0)</f>
        <v>0</v>
      </c>
    </row>
    <row r="120" customFormat="false" ht="15" hidden="false" customHeight="true" outlineLevel="0" collapsed="false">
      <c r="B120" s="1" t="n">
        <v>115</v>
      </c>
      <c r="C120" s="10" t="n">
        <f aca="false">C119*(1+M_Rate/12)-M_Pmt</f>
        <v>122683.168368282</v>
      </c>
      <c r="D120" s="10" t="n">
        <f aca="false">IF(B120&lt;=M_Rem,(M_Pmt-M_Serv),0)+IF(B120=M_Rem,C120,0)</f>
        <v>0</v>
      </c>
      <c r="E120" s="10" t="n">
        <f aca="false">IF(B120&lt;=12,(M_Pmt-M_Serv),0)+IF(B120=12,C120,0)</f>
        <v>0</v>
      </c>
      <c r="F120" s="10" t="n">
        <f aca="false">IF(B120&lt;=24,(M_Pmt-M_Serv),0)+IF(B120=24,C120,0)</f>
        <v>0</v>
      </c>
      <c r="G120" s="10" t="n">
        <f aca="false">IF(B120&lt;=36,(M_Pmt-M_Serv),0)+IF(B120=36,C120,0)</f>
        <v>0</v>
      </c>
      <c r="H120" s="10" t="n">
        <f aca="false">IF(B120&lt;=M_Rem,M_Pmt,0)+IF(B120=M_Rem,C120,0)</f>
        <v>0</v>
      </c>
      <c r="I120" s="10" t="n">
        <f aca="false">IF(B120&lt;=M_Rem,(M_Pmt-M_Serv),0)+IF(B120=M_Rem,C120,0)</f>
        <v>0</v>
      </c>
      <c r="J120" s="10" t="n">
        <f aca="false">D120</f>
        <v>0</v>
      </c>
      <c r="K120" s="10" t="n">
        <f aca="false">IF(B120&lt;=M_Rem+60,(M_Pmt-M_Serv),0)+IF(B120=M_Rem+60,C120,0)</f>
        <v>1112.56411606159</v>
      </c>
      <c r="L120" s="10" t="n">
        <f aca="false">IF(B120&lt;=M_Amort-M_Paid,(M_Pmt-M_Serv),0)</f>
        <v>1112.56411606159</v>
      </c>
      <c r="M120" s="10" t="n">
        <f aca="false">IF(B120&lt;=M_PartialN,(M_Pmt-M_Serv),0)</f>
        <v>0</v>
      </c>
    </row>
    <row r="121" customFormat="false" ht="15" hidden="false" customHeight="true" outlineLevel="0" collapsed="false">
      <c r="B121" s="1" t="n">
        <v>116</v>
      </c>
      <c r="C121" s="10" t="n">
        <f aca="false">C120*(1+M_Rate/12)-M_Pmt</f>
        <v>122460.728014982</v>
      </c>
      <c r="D121" s="10" t="n">
        <f aca="false">IF(B121&lt;=M_Rem,(M_Pmt-M_Serv),0)+IF(B121=M_Rem,C121,0)</f>
        <v>0</v>
      </c>
      <c r="E121" s="10" t="n">
        <f aca="false">IF(B121&lt;=12,(M_Pmt-M_Serv),0)+IF(B121=12,C121,0)</f>
        <v>0</v>
      </c>
      <c r="F121" s="10" t="n">
        <f aca="false">IF(B121&lt;=24,(M_Pmt-M_Serv),0)+IF(B121=24,C121,0)</f>
        <v>0</v>
      </c>
      <c r="G121" s="10" t="n">
        <f aca="false">IF(B121&lt;=36,(M_Pmt-M_Serv),0)+IF(B121=36,C121,0)</f>
        <v>0</v>
      </c>
      <c r="H121" s="10" t="n">
        <f aca="false">IF(B121&lt;=M_Rem,M_Pmt,0)+IF(B121=M_Rem,C121,0)</f>
        <v>0</v>
      </c>
      <c r="I121" s="10" t="n">
        <f aca="false">IF(B121&lt;=M_Rem,(M_Pmt-M_Serv),0)+IF(B121=M_Rem,C121,0)</f>
        <v>0</v>
      </c>
      <c r="J121" s="10" t="n">
        <f aca="false">D121</f>
        <v>0</v>
      </c>
      <c r="K121" s="10" t="n">
        <f aca="false">IF(B121&lt;=M_Rem+60,(M_Pmt-M_Serv),0)+IF(B121=M_Rem+60,C121,0)</f>
        <v>1112.56411606159</v>
      </c>
      <c r="L121" s="10" t="n">
        <f aca="false">IF(B121&lt;=M_Amort-M_Paid,(M_Pmt-M_Serv),0)</f>
        <v>1112.56411606159</v>
      </c>
      <c r="M121" s="10" t="n">
        <f aca="false">IF(B121&lt;=M_PartialN,(M_Pmt-M_Serv),0)</f>
        <v>0</v>
      </c>
    </row>
    <row r="122" customFormat="false" ht="15" hidden="false" customHeight="true" outlineLevel="0" collapsed="false">
      <c r="B122" s="1" t="n">
        <v>117</v>
      </c>
      <c r="C122" s="10" t="n">
        <f aca="false">C121*(1+M_Rate/12)-M_Pmt</f>
        <v>122236.619359033</v>
      </c>
      <c r="D122" s="10" t="n">
        <f aca="false">IF(B122&lt;=M_Rem,(M_Pmt-M_Serv),0)+IF(B122=M_Rem,C122,0)</f>
        <v>0</v>
      </c>
      <c r="E122" s="10" t="n">
        <f aca="false">IF(B122&lt;=12,(M_Pmt-M_Serv),0)+IF(B122=12,C122,0)</f>
        <v>0</v>
      </c>
      <c r="F122" s="10" t="n">
        <f aca="false">IF(B122&lt;=24,(M_Pmt-M_Serv),0)+IF(B122=24,C122,0)</f>
        <v>0</v>
      </c>
      <c r="G122" s="10" t="n">
        <f aca="false">IF(B122&lt;=36,(M_Pmt-M_Serv),0)+IF(B122=36,C122,0)</f>
        <v>0</v>
      </c>
      <c r="H122" s="10" t="n">
        <f aca="false">IF(B122&lt;=M_Rem,M_Pmt,0)+IF(B122=M_Rem,C122,0)</f>
        <v>0</v>
      </c>
      <c r="I122" s="10" t="n">
        <f aca="false">IF(B122&lt;=M_Rem,(M_Pmt-M_Serv),0)+IF(B122=M_Rem,C122,0)</f>
        <v>0</v>
      </c>
      <c r="J122" s="10" t="n">
        <f aca="false">D122</f>
        <v>0</v>
      </c>
      <c r="K122" s="10" t="n">
        <f aca="false">IF(B122&lt;=M_Rem+60,(M_Pmt-M_Serv),0)+IF(B122=M_Rem+60,C122,0)</f>
        <v>1112.56411606159</v>
      </c>
      <c r="L122" s="10" t="n">
        <f aca="false">IF(B122&lt;=M_Amort-M_Paid,(M_Pmt-M_Serv),0)</f>
        <v>1112.56411606159</v>
      </c>
      <c r="M122" s="10" t="n">
        <f aca="false">IF(B122&lt;=M_PartialN,(M_Pmt-M_Serv),0)</f>
        <v>0</v>
      </c>
    </row>
    <row r="123" customFormat="false" ht="15" hidden="false" customHeight="true" outlineLevel="0" collapsed="false">
      <c r="B123" s="1" t="n">
        <v>118</v>
      </c>
      <c r="C123" s="10" t="n">
        <f aca="false">C122*(1+M_Rate/12)-M_Pmt</f>
        <v>122010.829888164</v>
      </c>
      <c r="D123" s="10" t="n">
        <f aca="false">IF(B123&lt;=M_Rem,(M_Pmt-M_Serv),0)+IF(B123=M_Rem,C123,0)</f>
        <v>0</v>
      </c>
      <c r="E123" s="10" t="n">
        <f aca="false">IF(B123&lt;=12,(M_Pmt-M_Serv),0)+IF(B123=12,C123,0)</f>
        <v>0</v>
      </c>
      <c r="F123" s="10" t="n">
        <f aca="false">IF(B123&lt;=24,(M_Pmt-M_Serv),0)+IF(B123=24,C123,0)</f>
        <v>0</v>
      </c>
      <c r="G123" s="10" t="n">
        <f aca="false">IF(B123&lt;=36,(M_Pmt-M_Serv),0)+IF(B123=36,C123,0)</f>
        <v>0</v>
      </c>
      <c r="H123" s="10" t="n">
        <f aca="false">IF(B123&lt;=M_Rem,M_Pmt,0)+IF(B123=M_Rem,C123,0)</f>
        <v>0</v>
      </c>
      <c r="I123" s="10" t="n">
        <f aca="false">IF(B123&lt;=M_Rem,(M_Pmt-M_Serv),0)+IF(B123=M_Rem,C123,0)</f>
        <v>0</v>
      </c>
      <c r="J123" s="10" t="n">
        <f aca="false">D123</f>
        <v>0</v>
      </c>
      <c r="K123" s="10" t="n">
        <f aca="false">IF(B123&lt;=M_Rem+60,(M_Pmt-M_Serv),0)+IF(B123=M_Rem+60,C123,0)</f>
        <v>123123.394004226</v>
      </c>
      <c r="L123" s="10" t="n">
        <f aca="false">IF(B123&lt;=M_Amort-M_Paid,(M_Pmt-M_Serv),0)</f>
        <v>1112.56411606159</v>
      </c>
      <c r="M123" s="10" t="n">
        <f aca="false">IF(B123&lt;=M_PartialN,(M_Pmt-M_Serv),0)</f>
        <v>0</v>
      </c>
    </row>
    <row r="124" customFormat="false" ht="15" hidden="false" customHeight="true" outlineLevel="0" collapsed="false">
      <c r="B124" s="1" t="n">
        <v>119</v>
      </c>
      <c r="C124" s="10" t="n">
        <f aca="false">C123*(1+M_Rate/12)-M_Pmt</f>
        <v>121783.346996264</v>
      </c>
      <c r="D124" s="10" t="n">
        <f aca="false">IF(B124&lt;=M_Rem,(M_Pmt-M_Serv),0)+IF(B124=M_Rem,C124,0)</f>
        <v>0</v>
      </c>
      <c r="E124" s="10" t="n">
        <f aca="false">IF(B124&lt;=12,(M_Pmt-M_Serv),0)+IF(B124=12,C124,0)</f>
        <v>0</v>
      </c>
      <c r="F124" s="10" t="n">
        <f aca="false">IF(B124&lt;=24,(M_Pmt-M_Serv),0)+IF(B124=24,C124,0)</f>
        <v>0</v>
      </c>
      <c r="G124" s="10" t="n">
        <f aca="false">IF(B124&lt;=36,(M_Pmt-M_Serv),0)+IF(B124=36,C124,0)</f>
        <v>0</v>
      </c>
      <c r="H124" s="10" t="n">
        <f aca="false">IF(B124&lt;=M_Rem,M_Pmt,0)+IF(B124=M_Rem,C124,0)</f>
        <v>0</v>
      </c>
      <c r="I124" s="10" t="n">
        <f aca="false">IF(B124&lt;=M_Rem,(M_Pmt-M_Serv),0)+IF(B124=M_Rem,C124,0)</f>
        <v>0</v>
      </c>
      <c r="J124" s="10" t="n">
        <f aca="false">D124</f>
        <v>0</v>
      </c>
      <c r="K124" s="10" t="n">
        <f aca="false">IF(B124&lt;=M_Rem+60,(M_Pmt-M_Serv),0)+IF(B124=M_Rem+60,C124,0)</f>
        <v>0</v>
      </c>
      <c r="L124" s="10" t="n">
        <f aca="false">IF(B124&lt;=M_Amort-M_Paid,(M_Pmt-M_Serv),0)</f>
        <v>1112.56411606159</v>
      </c>
      <c r="M124" s="10" t="n">
        <f aca="false">IF(B124&lt;=M_PartialN,(M_Pmt-M_Serv),0)</f>
        <v>0</v>
      </c>
    </row>
    <row r="125" customFormat="false" ht="15" hidden="false" customHeight="true" outlineLevel="0" collapsed="false">
      <c r="B125" s="1" t="n">
        <v>120</v>
      </c>
      <c r="C125" s="10" t="n">
        <f aca="false">C124*(1+M_Rate/12)-M_Pmt</f>
        <v>121554.157982674</v>
      </c>
      <c r="D125" s="10" t="n">
        <f aca="false">IF(B125&lt;=M_Rem,(M_Pmt-M_Serv),0)+IF(B125=M_Rem,C125,0)</f>
        <v>0</v>
      </c>
      <c r="E125" s="10" t="n">
        <f aca="false">IF(B125&lt;=12,(M_Pmt-M_Serv),0)+IF(B125=12,C125,0)</f>
        <v>0</v>
      </c>
      <c r="F125" s="10" t="n">
        <f aca="false">IF(B125&lt;=24,(M_Pmt-M_Serv),0)+IF(B125=24,C125,0)</f>
        <v>0</v>
      </c>
      <c r="G125" s="10" t="n">
        <f aca="false">IF(B125&lt;=36,(M_Pmt-M_Serv),0)+IF(B125=36,C125,0)</f>
        <v>0</v>
      </c>
      <c r="H125" s="10" t="n">
        <f aca="false">IF(B125&lt;=M_Rem,M_Pmt,0)+IF(B125=M_Rem,C125,0)</f>
        <v>0</v>
      </c>
      <c r="I125" s="10" t="n">
        <f aca="false">IF(B125&lt;=M_Rem,(M_Pmt-M_Serv),0)+IF(B125=M_Rem,C125,0)</f>
        <v>0</v>
      </c>
      <c r="J125" s="10" t="n">
        <f aca="false">D125</f>
        <v>0</v>
      </c>
      <c r="K125" s="10" t="n">
        <f aca="false">IF(B125&lt;=M_Rem+60,(M_Pmt-M_Serv),0)+IF(B125=M_Rem+60,C125,0)</f>
        <v>0</v>
      </c>
      <c r="L125" s="10" t="n">
        <f aca="false">IF(B125&lt;=M_Amort-M_Paid,(M_Pmt-M_Serv),0)</f>
        <v>1112.56411606159</v>
      </c>
      <c r="M125" s="10" t="n">
        <f aca="false">IF(B125&lt;=M_PartialN,(M_Pmt-M_Serv),0)</f>
        <v>0</v>
      </c>
    </row>
    <row r="126" customFormat="false" ht="15" hidden="false" customHeight="true" outlineLevel="0" collapsed="false">
      <c r="B126" s="1" t="n">
        <v>121</v>
      </c>
      <c r="C126" s="10" t="n">
        <f aca="false">C125*(1+M_Rate/12)-M_Pmt</f>
        <v>121323.250051483</v>
      </c>
      <c r="D126" s="10" t="n">
        <f aca="false">IF(B126&lt;=M_Rem,(M_Pmt-M_Serv),0)+IF(B126=M_Rem,C126,0)</f>
        <v>0</v>
      </c>
      <c r="E126" s="10" t="n">
        <f aca="false">IF(B126&lt;=12,(M_Pmt-M_Serv),0)+IF(B126=12,C126,0)</f>
        <v>0</v>
      </c>
      <c r="F126" s="10" t="n">
        <f aca="false">IF(B126&lt;=24,(M_Pmt-M_Serv),0)+IF(B126=24,C126,0)</f>
        <v>0</v>
      </c>
      <c r="G126" s="10" t="n">
        <f aca="false">IF(B126&lt;=36,(M_Pmt-M_Serv),0)+IF(B126=36,C126,0)</f>
        <v>0</v>
      </c>
      <c r="H126" s="10" t="n">
        <f aca="false">IF(B126&lt;=M_Rem,M_Pmt,0)+IF(B126=M_Rem,C126,0)</f>
        <v>0</v>
      </c>
      <c r="I126" s="10" t="n">
        <f aca="false">IF(B126&lt;=M_Rem,(M_Pmt-M_Serv),0)+IF(B126=M_Rem,C126,0)</f>
        <v>0</v>
      </c>
      <c r="J126" s="10" t="n">
        <f aca="false">D126</f>
        <v>0</v>
      </c>
      <c r="K126" s="10" t="n">
        <f aca="false">IF(B126&lt;=M_Rem+60,(M_Pmt-M_Serv),0)+IF(B126=M_Rem+60,C126,0)</f>
        <v>0</v>
      </c>
      <c r="L126" s="10" t="n">
        <f aca="false">IF(B126&lt;=M_Amort-M_Paid,(M_Pmt-M_Serv),0)</f>
        <v>1112.56411606159</v>
      </c>
      <c r="M126" s="10" t="n">
        <f aca="false">IF(B126&lt;=M_PartialN,(M_Pmt-M_Serv),0)</f>
        <v>0</v>
      </c>
    </row>
    <row r="127" customFormat="false" ht="15" hidden="false" customHeight="true" outlineLevel="0" collapsed="false">
      <c r="B127" s="1" t="n">
        <v>122</v>
      </c>
      <c r="C127" s="10" t="n">
        <f aca="false">C126*(1+M_Rate/12)-M_Pmt</f>
        <v>121090.610310807</v>
      </c>
      <c r="D127" s="10" t="n">
        <f aca="false">IF(B127&lt;=M_Rem,(M_Pmt-M_Serv),0)+IF(B127=M_Rem,C127,0)</f>
        <v>0</v>
      </c>
      <c r="E127" s="10" t="n">
        <f aca="false">IF(B127&lt;=12,(M_Pmt-M_Serv),0)+IF(B127=12,C127,0)</f>
        <v>0</v>
      </c>
      <c r="F127" s="10" t="n">
        <f aca="false">IF(B127&lt;=24,(M_Pmt-M_Serv),0)+IF(B127=24,C127,0)</f>
        <v>0</v>
      </c>
      <c r="G127" s="10" t="n">
        <f aca="false">IF(B127&lt;=36,(M_Pmt-M_Serv),0)+IF(B127=36,C127,0)</f>
        <v>0</v>
      </c>
      <c r="H127" s="10" t="n">
        <f aca="false">IF(B127&lt;=M_Rem,M_Pmt,0)+IF(B127=M_Rem,C127,0)</f>
        <v>0</v>
      </c>
      <c r="I127" s="10" t="n">
        <f aca="false">IF(B127&lt;=M_Rem,(M_Pmt-M_Serv),0)+IF(B127=M_Rem,C127,0)</f>
        <v>0</v>
      </c>
      <c r="J127" s="10" t="n">
        <f aca="false">D127</f>
        <v>0</v>
      </c>
      <c r="K127" s="10" t="n">
        <f aca="false">IF(B127&lt;=M_Rem+60,(M_Pmt-M_Serv),0)+IF(B127=M_Rem+60,C127,0)</f>
        <v>0</v>
      </c>
      <c r="L127" s="10" t="n">
        <f aca="false">IF(B127&lt;=M_Amort-M_Paid,(M_Pmt-M_Serv),0)</f>
        <v>1112.56411606159</v>
      </c>
      <c r="M127" s="10" t="n">
        <f aca="false">IF(B127&lt;=M_PartialN,(M_Pmt-M_Serv),0)</f>
        <v>0</v>
      </c>
    </row>
    <row r="128" customFormat="false" ht="15" hidden="false" customHeight="true" outlineLevel="0" collapsed="false">
      <c r="B128" s="1" t="n">
        <v>123</v>
      </c>
      <c r="C128" s="10" t="n">
        <f aca="false">C127*(1+M_Rate/12)-M_Pmt</f>
        <v>120856.225772077</v>
      </c>
      <c r="D128" s="10" t="n">
        <f aca="false">IF(B128&lt;=M_Rem,(M_Pmt-M_Serv),0)+IF(B128=M_Rem,C128,0)</f>
        <v>0</v>
      </c>
      <c r="E128" s="10" t="n">
        <f aca="false">IF(B128&lt;=12,(M_Pmt-M_Serv),0)+IF(B128=12,C128,0)</f>
        <v>0</v>
      </c>
      <c r="F128" s="10" t="n">
        <f aca="false">IF(B128&lt;=24,(M_Pmt-M_Serv),0)+IF(B128=24,C128,0)</f>
        <v>0</v>
      </c>
      <c r="G128" s="10" t="n">
        <f aca="false">IF(B128&lt;=36,(M_Pmt-M_Serv),0)+IF(B128=36,C128,0)</f>
        <v>0</v>
      </c>
      <c r="H128" s="10" t="n">
        <f aca="false">IF(B128&lt;=M_Rem,M_Pmt,0)+IF(B128=M_Rem,C128,0)</f>
        <v>0</v>
      </c>
      <c r="I128" s="10" t="n">
        <f aca="false">IF(B128&lt;=M_Rem,(M_Pmt-M_Serv),0)+IF(B128=M_Rem,C128,0)</f>
        <v>0</v>
      </c>
      <c r="J128" s="10" t="n">
        <f aca="false">D128</f>
        <v>0</v>
      </c>
      <c r="K128" s="10" t="n">
        <f aca="false">IF(B128&lt;=M_Rem+60,(M_Pmt-M_Serv),0)+IF(B128=M_Rem+60,C128,0)</f>
        <v>0</v>
      </c>
      <c r="L128" s="10" t="n">
        <f aca="false">IF(B128&lt;=M_Amort-M_Paid,(M_Pmt-M_Serv),0)</f>
        <v>1112.56411606159</v>
      </c>
      <c r="M128" s="10" t="n">
        <f aca="false">IF(B128&lt;=M_PartialN,(M_Pmt-M_Serv),0)</f>
        <v>0</v>
      </c>
    </row>
    <row r="129" customFormat="false" ht="15" hidden="false" customHeight="true" outlineLevel="0" collapsed="false">
      <c r="B129" s="1" t="n">
        <v>124</v>
      </c>
      <c r="C129" s="10" t="n">
        <f aca="false">C128*(1+M_Rate/12)-M_Pmt</f>
        <v>120620.083349306</v>
      </c>
      <c r="D129" s="10" t="n">
        <f aca="false">IF(B129&lt;=M_Rem,(M_Pmt-M_Serv),0)+IF(B129=M_Rem,C129,0)</f>
        <v>0</v>
      </c>
      <c r="E129" s="10" t="n">
        <f aca="false">IF(B129&lt;=12,(M_Pmt-M_Serv),0)+IF(B129=12,C129,0)</f>
        <v>0</v>
      </c>
      <c r="F129" s="10" t="n">
        <f aca="false">IF(B129&lt;=24,(M_Pmt-M_Serv),0)+IF(B129=24,C129,0)</f>
        <v>0</v>
      </c>
      <c r="G129" s="10" t="n">
        <f aca="false">IF(B129&lt;=36,(M_Pmt-M_Serv),0)+IF(B129=36,C129,0)</f>
        <v>0</v>
      </c>
      <c r="H129" s="10" t="n">
        <f aca="false">IF(B129&lt;=M_Rem,M_Pmt,0)+IF(B129=M_Rem,C129,0)</f>
        <v>0</v>
      </c>
      <c r="I129" s="10" t="n">
        <f aca="false">IF(B129&lt;=M_Rem,(M_Pmt-M_Serv),0)+IF(B129=M_Rem,C129,0)</f>
        <v>0</v>
      </c>
      <c r="J129" s="10" t="n">
        <f aca="false">D129</f>
        <v>0</v>
      </c>
      <c r="K129" s="10" t="n">
        <f aca="false">IF(B129&lt;=M_Rem+60,(M_Pmt-M_Serv),0)+IF(B129=M_Rem+60,C129,0)</f>
        <v>0</v>
      </c>
      <c r="L129" s="10" t="n">
        <f aca="false">IF(B129&lt;=M_Amort-M_Paid,(M_Pmt-M_Serv),0)</f>
        <v>1112.56411606159</v>
      </c>
      <c r="M129" s="10" t="n">
        <f aca="false">IF(B129&lt;=M_PartialN,(M_Pmt-M_Serv),0)</f>
        <v>0</v>
      </c>
    </row>
    <row r="130" customFormat="false" ht="15" hidden="false" customHeight="true" outlineLevel="0" collapsed="false">
      <c r="B130" s="1" t="n">
        <v>125</v>
      </c>
      <c r="C130" s="10" t="n">
        <f aca="false">C129*(1+M_Rate/12)-M_Pmt</f>
        <v>120382.169858364</v>
      </c>
      <c r="D130" s="10" t="n">
        <f aca="false">IF(B130&lt;=M_Rem,(M_Pmt-M_Serv),0)+IF(B130=M_Rem,C130,0)</f>
        <v>0</v>
      </c>
      <c r="E130" s="10" t="n">
        <f aca="false">IF(B130&lt;=12,(M_Pmt-M_Serv),0)+IF(B130=12,C130,0)</f>
        <v>0</v>
      </c>
      <c r="F130" s="10" t="n">
        <f aca="false">IF(B130&lt;=24,(M_Pmt-M_Serv),0)+IF(B130=24,C130,0)</f>
        <v>0</v>
      </c>
      <c r="G130" s="10" t="n">
        <f aca="false">IF(B130&lt;=36,(M_Pmt-M_Serv),0)+IF(B130=36,C130,0)</f>
        <v>0</v>
      </c>
      <c r="H130" s="10" t="n">
        <f aca="false">IF(B130&lt;=M_Rem,M_Pmt,0)+IF(B130=M_Rem,C130,0)</f>
        <v>0</v>
      </c>
      <c r="I130" s="10" t="n">
        <f aca="false">IF(B130&lt;=M_Rem,(M_Pmt-M_Serv),0)+IF(B130=M_Rem,C130,0)</f>
        <v>0</v>
      </c>
      <c r="J130" s="10" t="n">
        <f aca="false">D130</f>
        <v>0</v>
      </c>
      <c r="K130" s="10" t="n">
        <f aca="false">IF(B130&lt;=M_Rem+60,(M_Pmt-M_Serv),0)+IF(B130=M_Rem+60,C130,0)</f>
        <v>0</v>
      </c>
      <c r="L130" s="10" t="n">
        <f aca="false">IF(B130&lt;=M_Amort-M_Paid,(M_Pmt-M_Serv),0)</f>
        <v>1112.56411606159</v>
      </c>
      <c r="M130" s="10" t="n">
        <f aca="false">IF(B130&lt;=M_PartialN,(M_Pmt-M_Serv),0)</f>
        <v>0</v>
      </c>
    </row>
    <row r="131" customFormat="false" ht="15" hidden="false" customHeight="true" outlineLevel="0" collapsed="false">
      <c r="B131" s="1" t="n">
        <v>126</v>
      </c>
      <c r="C131" s="10" t="n">
        <f aca="false">C130*(1+M_Rate/12)-M_Pmt</f>
        <v>120142.47201624</v>
      </c>
      <c r="D131" s="10" t="n">
        <f aca="false">IF(B131&lt;=M_Rem,(M_Pmt-M_Serv),0)+IF(B131=M_Rem,C131,0)</f>
        <v>0</v>
      </c>
      <c r="E131" s="10" t="n">
        <f aca="false">IF(B131&lt;=12,(M_Pmt-M_Serv),0)+IF(B131=12,C131,0)</f>
        <v>0</v>
      </c>
      <c r="F131" s="10" t="n">
        <f aca="false">IF(B131&lt;=24,(M_Pmt-M_Serv),0)+IF(B131=24,C131,0)</f>
        <v>0</v>
      </c>
      <c r="G131" s="10" t="n">
        <f aca="false">IF(B131&lt;=36,(M_Pmt-M_Serv),0)+IF(B131=36,C131,0)</f>
        <v>0</v>
      </c>
      <c r="H131" s="10" t="n">
        <f aca="false">IF(B131&lt;=M_Rem,M_Pmt,0)+IF(B131=M_Rem,C131,0)</f>
        <v>0</v>
      </c>
      <c r="I131" s="10" t="n">
        <f aca="false">IF(B131&lt;=M_Rem,(M_Pmt-M_Serv),0)+IF(B131=M_Rem,C131,0)</f>
        <v>0</v>
      </c>
      <c r="J131" s="10" t="n">
        <f aca="false">D131</f>
        <v>0</v>
      </c>
      <c r="K131" s="10" t="n">
        <f aca="false">IF(B131&lt;=M_Rem+60,(M_Pmt-M_Serv),0)+IF(B131=M_Rem+60,C131,0)</f>
        <v>0</v>
      </c>
      <c r="L131" s="10" t="n">
        <f aca="false">IF(B131&lt;=M_Amort-M_Paid,(M_Pmt-M_Serv),0)</f>
        <v>1112.56411606159</v>
      </c>
      <c r="M131" s="10" t="n">
        <f aca="false">IF(B131&lt;=M_PartialN,(M_Pmt-M_Serv),0)</f>
        <v>0</v>
      </c>
    </row>
    <row r="132" customFormat="false" ht="15" hidden="false" customHeight="true" outlineLevel="0" collapsed="false">
      <c r="B132" s="1" t="n">
        <v>127</v>
      </c>
      <c r="C132" s="10" t="n">
        <f aca="false">C131*(1+M_Rate/12)-M_Pmt</f>
        <v>119900.9764403</v>
      </c>
      <c r="D132" s="10" t="n">
        <f aca="false">IF(B132&lt;=M_Rem,(M_Pmt-M_Serv),0)+IF(B132=M_Rem,C132,0)</f>
        <v>0</v>
      </c>
      <c r="E132" s="10" t="n">
        <f aca="false">IF(B132&lt;=12,(M_Pmt-M_Serv),0)+IF(B132=12,C132,0)</f>
        <v>0</v>
      </c>
      <c r="F132" s="10" t="n">
        <f aca="false">IF(B132&lt;=24,(M_Pmt-M_Serv),0)+IF(B132=24,C132,0)</f>
        <v>0</v>
      </c>
      <c r="G132" s="10" t="n">
        <f aca="false">IF(B132&lt;=36,(M_Pmt-M_Serv),0)+IF(B132=36,C132,0)</f>
        <v>0</v>
      </c>
      <c r="H132" s="10" t="n">
        <f aca="false">IF(B132&lt;=M_Rem,M_Pmt,0)+IF(B132=M_Rem,C132,0)</f>
        <v>0</v>
      </c>
      <c r="I132" s="10" t="n">
        <f aca="false">IF(B132&lt;=M_Rem,(M_Pmt-M_Serv),0)+IF(B132=M_Rem,C132,0)</f>
        <v>0</v>
      </c>
      <c r="J132" s="10" t="n">
        <f aca="false">D132</f>
        <v>0</v>
      </c>
      <c r="K132" s="10" t="n">
        <f aca="false">IF(B132&lt;=M_Rem+60,(M_Pmt-M_Serv),0)+IF(B132=M_Rem+60,C132,0)</f>
        <v>0</v>
      </c>
      <c r="L132" s="10" t="n">
        <f aca="false">IF(B132&lt;=M_Amort-M_Paid,(M_Pmt-M_Serv),0)</f>
        <v>1112.56411606159</v>
      </c>
      <c r="M132" s="10" t="n">
        <f aca="false">IF(B132&lt;=M_PartialN,(M_Pmt-M_Serv),0)</f>
        <v>0</v>
      </c>
    </row>
    <row r="133" customFormat="false" ht="15" hidden="false" customHeight="true" outlineLevel="0" collapsed="false">
      <c r="B133" s="1" t="n">
        <v>128</v>
      </c>
      <c r="C133" s="10" t="n">
        <f aca="false">C132*(1+M_Rate/12)-M_Pmt</f>
        <v>119657.669647541</v>
      </c>
      <c r="D133" s="10" t="n">
        <f aca="false">IF(B133&lt;=M_Rem,(M_Pmt-M_Serv),0)+IF(B133=M_Rem,C133,0)</f>
        <v>0</v>
      </c>
      <c r="E133" s="10" t="n">
        <f aca="false">IF(B133&lt;=12,(M_Pmt-M_Serv),0)+IF(B133=12,C133,0)</f>
        <v>0</v>
      </c>
      <c r="F133" s="10" t="n">
        <f aca="false">IF(B133&lt;=24,(M_Pmt-M_Serv),0)+IF(B133=24,C133,0)</f>
        <v>0</v>
      </c>
      <c r="G133" s="10" t="n">
        <f aca="false">IF(B133&lt;=36,(M_Pmt-M_Serv),0)+IF(B133=36,C133,0)</f>
        <v>0</v>
      </c>
      <c r="H133" s="10" t="n">
        <f aca="false">IF(B133&lt;=M_Rem,M_Pmt,0)+IF(B133=M_Rem,C133,0)</f>
        <v>0</v>
      </c>
      <c r="I133" s="10" t="n">
        <f aca="false">IF(B133&lt;=M_Rem,(M_Pmt-M_Serv),0)+IF(B133=M_Rem,C133,0)</f>
        <v>0</v>
      </c>
      <c r="J133" s="10" t="n">
        <f aca="false">D133</f>
        <v>0</v>
      </c>
      <c r="K133" s="10" t="n">
        <f aca="false">IF(B133&lt;=M_Rem+60,(M_Pmt-M_Serv),0)+IF(B133=M_Rem+60,C133,0)</f>
        <v>0</v>
      </c>
      <c r="L133" s="10" t="n">
        <f aca="false">IF(B133&lt;=M_Amort-M_Paid,(M_Pmt-M_Serv),0)</f>
        <v>1112.56411606159</v>
      </c>
      <c r="M133" s="10" t="n">
        <f aca="false">IF(B133&lt;=M_PartialN,(M_Pmt-M_Serv),0)</f>
        <v>0</v>
      </c>
    </row>
    <row r="134" customFormat="false" ht="15" hidden="false" customHeight="true" outlineLevel="0" collapsed="false">
      <c r="B134" s="1" t="n">
        <v>129</v>
      </c>
      <c r="C134" s="10" t="n">
        <f aca="false">C133*(1+M_Rate/12)-M_Pmt</f>
        <v>119412.538053836</v>
      </c>
      <c r="D134" s="10" t="n">
        <f aca="false">IF(B134&lt;=M_Rem,(M_Pmt-M_Serv),0)+IF(B134=M_Rem,C134,0)</f>
        <v>0</v>
      </c>
      <c r="E134" s="10" t="n">
        <f aca="false">IF(B134&lt;=12,(M_Pmt-M_Serv),0)+IF(B134=12,C134,0)</f>
        <v>0</v>
      </c>
      <c r="F134" s="10" t="n">
        <f aca="false">IF(B134&lt;=24,(M_Pmt-M_Serv),0)+IF(B134=24,C134,0)</f>
        <v>0</v>
      </c>
      <c r="G134" s="10" t="n">
        <f aca="false">IF(B134&lt;=36,(M_Pmt-M_Serv),0)+IF(B134=36,C134,0)</f>
        <v>0</v>
      </c>
      <c r="H134" s="10" t="n">
        <f aca="false">IF(B134&lt;=M_Rem,M_Pmt,0)+IF(B134=M_Rem,C134,0)</f>
        <v>0</v>
      </c>
      <c r="I134" s="10" t="n">
        <f aca="false">IF(B134&lt;=M_Rem,(M_Pmt-M_Serv),0)+IF(B134=M_Rem,C134,0)</f>
        <v>0</v>
      </c>
      <c r="J134" s="10" t="n">
        <f aca="false">D134</f>
        <v>0</v>
      </c>
      <c r="K134" s="10" t="n">
        <f aca="false">IF(B134&lt;=M_Rem+60,(M_Pmt-M_Serv),0)+IF(B134=M_Rem+60,C134,0)</f>
        <v>0</v>
      </c>
      <c r="L134" s="10" t="n">
        <f aca="false">IF(B134&lt;=M_Amort-M_Paid,(M_Pmt-M_Serv),0)</f>
        <v>1112.56411606159</v>
      </c>
      <c r="M134" s="10" t="n">
        <f aca="false">IF(B134&lt;=M_PartialN,(M_Pmt-M_Serv),0)</f>
        <v>0</v>
      </c>
    </row>
    <row r="135" customFormat="false" ht="15" hidden="false" customHeight="true" outlineLevel="0" collapsed="false">
      <c r="B135" s="1" t="n">
        <v>130</v>
      </c>
      <c r="C135" s="10" t="n">
        <f aca="false">C134*(1+M_Rate/12)-M_Pmt</f>
        <v>119165.567973178</v>
      </c>
      <c r="D135" s="10" t="n">
        <f aca="false">IF(B135&lt;=M_Rem,(M_Pmt-M_Serv),0)+IF(B135=M_Rem,C135,0)</f>
        <v>0</v>
      </c>
      <c r="E135" s="10" t="n">
        <f aca="false">IF(B135&lt;=12,(M_Pmt-M_Serv),0)+IF(B135=12,C135,0)</f>
        <v>0</v>
      </c>
      <c r="F135" s="10" t="n">
        <f aca="false">IF(B135&lt;=24,(M_Pmt-M_Serv),0)+IF(B135=24,C135,0)</f>
        <v>0</v>
      </c>
      <c r="G135" s="10" t="n">
        <f aca="false">IF(B135&lt;=36,(M_Pmt-M_Serv),0)+IF(B135=36,C135,0)</f>
        <v>0</v>
      </c>
      <c r="H135" s="10" t="n">
        <f aca="false">IF(B135&lt;=M_Rem,M_Pmt,0)+IF(B135=M_Rem,C135,0)</f>
        <v>0</v>
      </c>
      <c r="I135" s="10" t="n">
        <f aca="false">IF(B135&lt;=M_Rem,(M_Pmt-M_Serv),0)+IF(B135=M_Rem,C135,0)</f>
        <v>0</v>
      </c>
      <c r="J135" s="10" t="n">
        <f aca="false">D135</f>
        <v>0</v>
      </c>
      <c r="K135" s="10" t="n">
        <f aca="false">IF(B135&lt;=M_Rem+60,(M_Pmt-M_Serv),0)+IF(B135=M_Rem+60,C135,0)</f>
        <v>0</v>
      </c>
      <c r="L135" s="10" t="n">
        <f aca="false">IF(B135&lt;=M_Amort-M_Paid,(M_Pmt-M_Serv),0)</f>
        <v>1112.56411606159</v>
      </c>
      <c r="M135" s="10" t="n">
        <f aca="false">IF(B135&lt;=M_PartialN,(M_Pmt-M_Serv),0)</f>
        <v>0</v>
      </c>
    </row>
    <row r="136" customFormat="false" ht="15" hidden="false" customHeight="true" outlineLevel="0" collapsed="false">
      <c r="B136" s="1" t="n">
        <v>131</v>
      </c>
      <c r="C136" s="10" t="n">
        <f aca="false">C135*(1+M_Rate/12)-M_Pmt</f>
        <v>118916.745616915</v>
      </c>
      <c r="D136" s="10" t="n">
        <f aca="false">IF(B136&lt;=M_Rem,(M_Pmt-M_Serv),0)+IF(B136=M_Rem,C136,0)</f>
        <v>0</v>
      </c>
      <c r="E136" s="10" t="n">
        <f aca="false">IF(B136&lt;=12,(M_Pmt-M_Serv),0)+IF(B136=12,C136,0)</f>
        <v>0</v>
      </c>
      <c r="F136" s="10" t="n">
        <f aca="false">IF(B136&lt;=24,(M_Pmt-M_Serv),0)+IF(B136=24,C136,0)</f>
        <v>0</v>
      </c>
      <c r="G136" s="10" t="n">
        <f aca="false">IF(B136&lt;=36,(M_Pmt-M_Serv),0)+IF(B136=36,C136,0)</f>
        <v>0</v>
      </c>
      <c r="H136" s="10" t="n">
        <f aca="false">IF(B136&lt;=M_Rem,M_Pmt,0)+IF(B136=M_Rem,C136,0)</f>
        <v>0</v>
      </c>
      <c r="I136" s="10" t="n">
        <f aca="false">IF(B136&lt;=M_Rem,(M_Pmt-M_Serv),0)+IF(B136=M_Rem,C136,0)</f>
        <v>0</v>
      </c>
      <c r="J136" s="10" t="n">
        <f aca="false">D136</f>
        <v>0</v>
      </c>
      <c r="K136" s="10" t="n">
        <f aca="false">IF(B136&lt;=M_Rem+60,(M_Pmt-M_Serv),0)+IF(B136=M_Rem+60,C136,0)</f>
        <v>0</v>
      </c>
      <c r="L136" s="10" t="n">
        <f aca="false">IF(B136&lt;=M_Amort-M_Paid,(M_Pmt-M_Serv),0)</f>
        <v>1112.56411606159</v>
      </c>
      <c r="M136" s="10" t="n">
        <f aca="false">IF(B136&lt;=M_PartialN,(M_Pmt-M_Serv),0)</f>
        <v>0</v>
      </c>
    </row>
    <row r="137" customFormat="false" ht="15" hidden="false" customHeight="true" outlineLevel="0" collapsed="false">
      <c r="B137" s="1" t="n">
        <v>132</v>
      </c>
      <c r="C137" s="10" t="n">
        <f aca="false">C136*(1+M_Rate/12)-M_Pmt</f>
        <v>118666.057092981</v>
      </c>
      <c r="D137" s="10" t="n">
        <f aca="false">IF(B137&lt;=M_Rem,(M_Pmt-M_Serv),0)+IF(B137=M_Rem,C137,0)</f>
        <v>0</v>
      </c>
      <c r="E137" s="10" t="n">
        <f aca="false">IF(B137&lt;=12,(M_Pmt-M_Serv),0)+IF(B137=12,C137,0)</f>
        <v>0</v>
      </c>
      <c r="F137" s="10" t="n">
        <f aca="false">IF(B137&lt;=24,(M_Pmt-M_Serv),0)+IF(B137=24,C137,0)</f>
        <v>0</v>
      </c>
      <c r="G137" s="10" t="n">
        <f aca="false">IF(B137&lt;=36,(M_Pmt-M_Serv),0)+IF(B137=36,C137,0)</f>
        <v>0</v>
      </c>
      <c r="H137" s="10" t="n">
        <f aca="false">IF(B137&lt;=M_Rem,M_Pmt,0)+IF(B137=M_Rem,C137,0)</f>
        <v>0</v>
      </c>
      <c r="I137" s="10" t="n">
        <f aca="false">IF(B137&lt;=M_Rem,(M_Pmt-M_Serv),0)+IF(B137=M_Rem,C137,0)</f>
        <v>0</v>
      </c>
      <c r="J137" s="10" t="n">
        <f aca="false">D137</f>
        <v>0</v>
      </c>
      <c r="K137" s="10" t="n">
        <f aca="false">IF(B137&lt;=M_Rem+60,(M_Pmt-M_Serv),0)+IF(B137=M_Rem+60,C137,0)</f>
        <v>0</v>
      </c>
      <c r="L137" s="10" t="n">
        <f aca="false">IF(B137&lt;=M_Amort-M_Paid,(M_Pmt-M_Serv),0)</f>
        <v>1112.56411606159</v>
      </c>
      <c r="M137" s="10" t="n">
        <f aca="false">IF(B137&lt;=M_PartialN,(M_Pmt-M_Serv),0)</f>
        <v>0</v>
      </c>
    </row>
    <row r="138" customFormat="false" ht="15" hidden="false" customHeight="true" outlineLevel="0" collapsed="false">
      <c r="B138" s="1" t="n">
        <v>133</v>
      </c>
      <c r="C138" s="10" t="n">
        <f aca="false">C137*(1+M_Rate/12)-M_Pmt</f>
        <v>118413.488405116</v>
      </c>
      <c r="D138" s="10" t="n">
        <f aca="false">IF(B138&lt;=M_Rem,(M_Pmt-M_Serv),0)+IF(B138=M_Rem,C138,0)</f>
        <v>0</v>
      </c>
      <c r="E138" s="10" t="n">
        <f aca="false">IF(B138&lt;=12,(M_Pmt-M_Serv),0)+IF(B138=12,C138,0)</f>
        <v>0</v>
      </c>
      <c r="F138" s="10" t="n">
        <f aca="false">IF(B138&lt;=24,(M_Pmt-M_Serv),0)+IF(B138=24,C138,0)</f>
        <v>0</v>
      </c>
      <c r="G138" s="10" t="n">
        <f aca="false">IF(B138&lt;=36,(M_Pmt-M_Serv),0)+IF(B138=36,C138,0)</f>
        <v>0</v>
      </c>
      <c r="H138" s="10" t="n">
        <f aca="false">IF(B138&lt;=M_Rem,M_Pmt,0)+IF(B138=M_Rem,C138,0)</f>
        <v>0</v>
      </c>
      <c r="I138" s="10" t="n">
        <f aca="false">IF(B138&lt;=M_Rem,(M_Pmt-M_Serv),0)+IF(B138=M_Rem,C138,0)</f>
        <v>0</v>
      </c>
      <c r="J138" s="10" t="n">
        <f aca="false">D138</f>
        <v>0</v>
      </c>
      <c r="K138" s="10" t="n">
        <f aca="false">IF(B138&lt;=M_Rem+60,(M_Pmt-M_Serv),0)+IF(B138=M_Rem+60,C138,0)</f>
        <v>0</v>
      </c>
      <c r="L138" s="10" t="n">
        <f aca="false">IF(B138&lt;=M_Amort-M_Paid,(M_Pmt-M_Serv),0)</f>
        <v>1112.56411606159</v>
      </c>
      <c r="M138" s="10" t="n">
        <f aca="false">IF(B138&lt;=M_PartialN,(M_Pmt-M_Serv),0)</f>
        <v>0</v>
      </c>
    </row>
    <row r="139" customFormat="false" ht="15" hidden="false" customHeight="true" outlineLevel="0" collapsed="false">
      <c r="B139" s="1" t="n">
        <v>134</v>
      </c>
      <c r="C139" s="10" t="n">
        <f aca="false">C138*(1+M_Rate/12)-M_Pmt</f>
        <v>118159.025452093</v>
      </c>
      <c r="D139" s="10" t="n">
        <f aca="false">IF(B139&lt;=M_Rem,(M_Pmt-M_Serv),0)+IF(B139=M_Rem,C139,0)</f>
        <v>0</v>
      </c>
      <c r="E139" s="10" t="n">
        <f aca="false">IF(B139&lt;=12,(M_Pmt-M_Serv),0)+IF(B139=12,C139,0)</f>
        <v>0</v>
      </c>
      <c r="F139" s="10" t="n">
        <f aca="false">IF(B139&lt;=24,(M_Pmt-M_Serv),0)+IF(B139=24,C139,0)</f>
        <v>0</v>
      </c>
      <c r="G139" s="10" t="n">
        <f aca="false">IF(B139&lt;=36,(M_Pmt-M_Serv),0)+IF(B139=36,C139,0)</f>
        <v>0</v>
      </c>
      <c r="H139" s="10" t="n">
        <f aca="false">IF(B139&lt;=M_Rem,M_Pmt,0)+IF(B139=M_Rem,C139,0)</f>
        <v>0</v>
      </c>
      <c r="I139" s="10" t="n">
        <f aca="false">IF(B139&lt;=M_Rem,(M_Pmt-M_Serv),0)+IF(B139=M_Rem,C139,0)</f>
        <v>0</v>
      </c>
      <c r="J139" s="10" t="n">
        <f aca="false">D139</f>
        <v>0</v>
      </c>
      <c r="K139" s="10" t="n">
        <f aca="false">IF(B139&lt;=M_Rem+60,(M_Pmt-M_Serv),0)+IF(B139=M_Rem+60,C139,0)</f>
        <v>0</v>
      </c>
      <c r="L139" s="10" t="n">
        <f aca="false">IF(B139&lt;=M_Amort-M_Paid,(M_Pmt-M_Serv),0)</f>
        <v>1112.56411606159</v>
      </c>
      <c r="M139" s="10" t="n">
        <f aca="false">IF(B139&lt;=M_PartialN,(M_Pmt-M_Serv),0)</f>
        <v>0</v>
      </c>
    </row>
    <row r="140" customFormat="false" ht="15" hidden="false" customHeight="true" outlineLevel="0" collapsed="false">
      <c r="B140" s="1" t="n">
        <v>135</v>
      </c>
      <c r="C140" s="10" t="n">
        <f aca="false">C139*(1+M_Rate/12)-M_Pmt</f>
        <v>117902.654026922</v>
      </c>
      <c r="D140" s="10" t="n">
        <f aca="false">IF(B140&lt;=M_Rem,(M_Pmt-M_Serv),0)+IF(B140=M_Rem,C140,0)</f>
        <v>0</v>
      </c>
      <c r="E140" s="10" t="n">
        <f aca="false">IF(B140&lt;=12,(M_Pmt-M_Serv),0)+IF(B140=12,C140,0)</f>
        <v>0</v>
      </c>
      <c r="F140" s="10" t="n">
        <f aca="false">IF(B140&lt;=24,(M_Pmt-M_Serv),0)+IF(B140=24,C140,0)</f>
        <v>0</v>
      </c>
      <c r="G140" s="10" t="n">
        <f aca="false">IF(B140&lt;=36,(M_Pmt-M_Serv),0)+IF(B140=36,C140,0)</f>
        <v>0</v>
      </c>
      <c r="H140" s="10" t="n">
        <f aca="false">IF(B140&lt;=M_Rem,M_Pmt,0)+IF(B140=M_Rem,C140,0)</f>
        <v>0</v>
      </c>
      <c r="I140" s="10" t="n">
        <f aca="false">IF(B140&lt;=M_Rem,(M_Pmt-M_Serv),0)+IF(B140=M_Rem,C140,0)</f>
        <v>0</v>
      </c>
      <c r="J140" s="10" t="n">
        <f aca="false">D140</f>
        <v>0</v>
      </c>
      <c r="K140" s="10" t="n">
        <f aca="false">IF(B140&lt;=M_Rem+60,(M_Pmt-M_Serv),0)+IF(B140=M_Rem+60,C140,0)</f>
        <v>0</v>
      </c>
      <c r="L140" s="10" t="n">
        <f aca="false">IF(B140&lt;=M_Amort-M_Paid,(M_Pmt-M_Serv),0)</f>
        <v>1112.56411606159</v>
      </c>
      <c r="M140" s="10" t="n">
        <f aca="false">IF(B140&lt;=M_PartialN,(M_Pmt-M_Serv),0)</f>
        <v>0</v>
      </c>
    </row>
    <row r="141" customFormat="false" ht="15" hidden="false" customHeight="true" outlineLevel="0" collapsed="false">
      <c r="B141" s="1" t="n">
        <v>136</v>
      </c>
      <c r="C141" s="10" t="n">
        <f aca="false">C140*(1+M_Rate/12)-M_Pmt</f>
        <v>117644.359816063</v>
      </c>
      <c r="D141" s="10" t="n">
        <f aca="false">IF(B141&lt;=M_Rem,(M_Pmt-M_Serv),0)+IF(B141=M_Rem,C141,0)</f>
        <v>0</v>
      </c>
      <c r="E141" s="10" t="n">
        <f aca="false">IF(B141&lt;=12,(M_Pmt-M_Serv),0)+IF(B141=12,C141,0)</f>
        <v>0</v>
      </c>
      <c r="F141" s="10" t="n">
        <f aca="false">IF(B141&lt;=24,(M_Pmt-M_Serv),0)+IF(B141=24,C141,0)</f>
        <v>0</v>
      </c>
      <c r="G141" s="10" t="n">
        <f aca="false">IF(B141&lt;=36,(M_Pmt-M_Serv),0)+IF(B141=36,C141,0)</f>
        <v>0</v>
      </c>
      <c r="H141" s="10" t="n">
        <f aca="false">IF(B141&lt;=M_Rem,M_Pmt,0)+IF(B141=M_Rem,C141,0)</f>
        <v>0</v>
      </c>
      <c r="I141" s="10" t="n">
        <f aca="false">IF(B141&lt;=M_Rem,(M_Pmt-M_Serv),0)+IF(B141=M_Rem,C141,0)</f>
        <v>0</v>
      </c>
      <c r="J141" s="10" t="n">
        <f aca="false">D141</f>
        <v>0</v>
      </c>
      <c r="K141" s="10" t="n">
        <f aca="false">IF(B141&lt;=M_Rem+60,(M_Pmt-M_Serv),0)+IF(B141=M_Rem+60,C141,0)</f>
        <v>0</v>
      </c>
      <c r="L141" s="10" t="n">
        <f aca="false">IF(B141&lt;=M_Amort-M_Paid,(M_Pmt-M_Serv),0)</f>
        <v>1112.56411606159</v>
      </c>
      <c r="M141" s="10" t="n">
        <f aca="false">IF(B141&lt;=M_PartialN,(M_Pmt-M_Serv),0)</f>
        <v>0</v>
      </c>
    </row>
    <row r="142" customFormat="false" ht="15" hidden="false" customHeight="true" outlineLevel="0" collapsed="false">
      <c r="B142" s="1" t="n">
        <v>137</v>
      </c>
      <c r="C142" s="10" t="n">
        <f aca="false">C141*(1+M_Rate/12)-M_Pmt</f>
        <v>117384.128398622</v>
      </c>
      <c r="D142" s="10" t="n">
        <f aca="false">IF(B142&lt;=M_Rem,(M_Pmt-M_Serv),0)+IF(B142=M_Rem,C142,0)</f>
        <v>0</v>
      </c>
      <c r="E142" s="10" t="n">
        <f aca="false">IF(B142&lt;=12,(M_Pmt-M_Serv),0)+IF(B142=12,C142,0)</f>
        <v>0</v>
      </c>
      <c r="F142" s="10" t="n">
        <f aca="false">IF(B142&lt;=24,(M_Pmt-M_Serv),0)+IF(B142=24,C142,0)</f>
        <v>0</v>
      </c>
      <c r="G142" s="10" t="n">
        <f aca="false">IF(B142&lt;=36,(M_Pmt-M_Serv),0)+IF(B142=36,C142,0)</f>
        <v>0</v>
      </c>
      <c r="H142" s="10" t="n">
        <f aca="false">IF(B142&lt;=M_Rem,M_Pmt,0)+IF(B142=M_Rem,C142,0)</f>
        <v>0</v>
      </c>
      <c r="I142" s="10" t="n">
        <f aca="false">IF(B142&lt;=M_Rem,(M_Pmt-M_Serv),0)+IF(B142=M_Rem,C142,0)</f>
        <v>0</v>
      </c>
      <c r="J142" s="10" t="n">
        <f aca="false">D142</f>
        <v>0</v>
      </c>
      <c r="K142" s="10" t="n">
        <f aca="false">IF(B142&lt;=M_Rem+60,(M_Pmt-M_Serv),0)+IF(B142=M_Rem+60,C142,0)</f>
        <v>0</v>
      </c>
      <c r="L142" s="10" t="n">
        <f aca="false">IF(B142&lt;=M_Amort-M_Paid,(M_Pmt-M_Serv),0)</f>
        <v>1112.56411606159</v>
      </c>
      <c r="M142" s="10" t="n">
        <f aca="false">IF(B142&lt;=M_PartialN,(M_Pmt-M_Serv),0)</f>
        <v>0</v>
      </c>
    </row>
    <row r="143" customFormat="false" ht="15" hidden="false" customHeight="true" outlineLevel="0" collapsed="false">
      <c r="B143" s="1" t="n">
        <v>138</v>
      </c>
      <c r="C143" s="10" t="n">
        <f aca="false">C142*(1+M_Rate/12)-M_Pmt</f>
        <v>117121.94524555</v>
      </c>
      <c r="D143" s="10" t="n">
        <f aca="false">IF(B143&lt;=M_Rem,(M_Pmt-M_Serv),0)+IF(B143=M_Rem,C143,0)</f>
        <v>0</v>
      </c>
      <c r="E143" s="10" t="n">
        <f aca="false">IF(B143&lt;=12,(M_Pmt-M_Serv),0)+IF(B143=12,C143,0)</f>
        <v>0</v>
      </c>
      <c r="F143" s="10" t="n">
        <f aca="false">IF(B143&lt;=24,(M_Pmt-M_Serv),0)+IF(B143=24,C143,0)</f>
        <v>0</v>
      </c>
      <c r="G143" s="10" t="n">
        <f aca="false">IF(B143&lt;=36,(M_Pmt-M_Serv),0)+IF(B143=36,C143,0)</f>
        <v>0</v>
      </c>
      <c r="H143" s="10" t="n">
        <f aca="false">IF(B143&lt;=M_Rem,M_Pmt,0)+IF(B143=M_Rem,C143,0)</f>
        <v>0</v>
      </c>
      <c r="I143" s="10" t="n">
        <f aca="false">IF(B143&lt;=M_Rem,(M_Pmt-M_Serv),0)+IF(B143=M_Rem,C143,0)</f>
        <v>0</v>
      </c>
      <c r="J143" s="10" t="n">
        <f aca="false">D143</f>
        <v>0</v>
      </c>
      <c r="K143" s="10" t="n">
        <f aca="false">IF(B143&lt;=M_Rem+60,(M_Pmt-M_Serv),0)+IF(B143=M_Rem+60,C143,0)</f>
        <v>0</v>
      </c>
      <c r="L143" s="10" t="n">
        <f aca="false">IF(B143&lt;=M_Amort-M_Paid,(M_Pmt-M_Serv),0)</f>
        <v>1112.56411606159</v>
      </c>
      <c r="M143" s="10" t="n">
        <f aca="false">IF(B143&lt;=M_PartialN,(M_Pmt-M_Serv),0)</f>
        <v>0</v>
      </c>
    </row>
    <row r="144" customFormat="false" ht="15" hidden="false" customHeight="true" outlineLevel="0" collapsed="false">
      <c r="B144" s="1" t="n">
        <v>139</v>
      </c>
      <c r="C144" s="10" t="n">
        <f aca="false">C143*(1+M_Rate/12)-M_Pmt</f>
        <v>116857.79571883</v>
      </c>
      <c r="D144" s="10" t="n">
        <f aca="false">IF(B144&lt;=M_Rem,(M_Pmt-M_Serv),0)+IF(B144=M_Rem,C144,0)</f>
        <v>0</v>
      </c>
      <c r="E144" s="10" t="n">
        <f aca="false">IF(B144&lt;=12,(M_Pmt-M_Serv),0)+IF(B144=12,C144,0)</f>
        <v>0</v>
      </c>
      <c r="F144" s="10" t="n">
        <f aca="false">IF(B144&lt;=24,(M_Pmt-M_Serv),0)+IF(B144=24,C144,0)</f>
        <v>0</v>
      </c>
      <c r="G144" s="10" t="n">
        <f aca="false">IF(B144&lt;=36,(M_Pmt-M_Serv),0)+IF(B144=36,C144,0)</f>
        <v>0</v>
      </c>
      <c r="H144" s="10" t="n">
        <f aca="false">IF(B144&lt;=M_Rem,M_Pmt,0)+IF(B144=M_Rem,C144,0)</f>
        <v>0</v>
      </c>
      <c r="I144" s="10" t="n">
        <f aca="false">IF(B144&lt;=M_Rem,(M_Pmt-M_Serv),0)+IF(B144=M_Rem,C144,0)</f>
        <v>0</v>
      </c>
      <c r="J144" s="10" t="n">
        <f aca="false">D144</f>
        <v>0</v>
      </c>
      <c r="K144" s="10" t="n">
        <f aca="false">IF(B144&lt;=M_Rem+60,(M_Pmt-M_Serv),0)+IF(B144=M_Rem+60,C144,0)</f>
        <v>0</v>
      </c>
      <c r="L144" s="10" t="n">
        <f aca="false">IF(B144&lt;=M_Amort-M_Paid,(M_Pmt-M_Serv),0)</f>
        <v>1112.56411606159</v>
      </c>
      <c r="M144" s="10" t="n">
        <f aca="false">IF(B144&lt;=M_PartialN,(M_Pmt-M_Serv),0)</f>
        <v>0</v>
      </c>
    </row>
    <row r="145" customFormat="false" ht="15" hidden="false" customHeight="true" outlineLevel="0" collapsed="false">
      <c r="B145" s="1" t="n">
        <v>140</v>
      </c>
      <c r="C145" s="10" t="n">
        <f aca="false">C144*(1+M_Rate/12)-M_Pmt</f>
        <v>116591.665070659</v>
      </c>
      <c r="D145" s="10" t="n">
        <f aca="false">IF(B145&lt;=M_Rem,(M_Pmt-M_Serv),0)+IF(B145=M_Rem,C145,0)</f>
        <v>0</v>
      </c>
      <c r="E145" s="10" t="n">
        <f aca="false">IF(B145&lt;=12,(M_Pmt-M_Serv),0)+IF(B145=12,C145,0)</f>
        <v>0</v>
      </c>
      <c r="F145" s="10" t="n">
        <f aca="false">IF(B145&lt;=24,(M_Pmt-M_Serv),0)+IF(B145=24,C145,0)</f>
        <v>0</v>
      </c>
      <c r="G145" s="10" t="n">
        <f aca="false">IF(B145&lt;=36,(M_Pmt-M_Serv),0)+IF(B145=36,C145,0)</f>
        <v>0</v>
      </c>
      <c r="H145" s="10" t="n">
        <f aca="false">IF(B145&lt;=M_Rem,M_Pmt,0)+IF(B145=M_Rem,C145,0)</f>
        <v>0</v>
      </c>
      <c r="I145" s="10" t="n">
        <f aca="false">IF(B145&lt;=M_Rem,(M_Pmt-M_Serv),0)+IF(B145=M_Rem,C145,0)</f>
        <v>0</v>
      </c>
      <c r="J145" s="10" t="n">
        <f aca="false">D145</f>
        <v>0</v>
      </c>
      <c r="K145" s="10" t="n">
        <f aca="false">IF(B145&lt;=M_Rem+60,(M_Pmt-M_Serv),0)+IF(B145=M_Rem+60,C145,0)</f>
        <v>0</v>
      </c>
      <c r="L145" s="10" t="n">
        <f aca="false">IF(B145&lt;=M_Amort-M_Paid,(M_Pmt-M_Serv),0)</f>
        <v>1112.56411606159</v>
      </c>
      <c r="M145" s="10" t="n">
        <f aca="false">IF(B145&lt;=M_PartialN,(M_Pmt-M_Serv),0)</f>
        <v>0</v>
      </c>
    </row>
    <row r="146" customFormat="false" ht="15" hidden="false" customHeight="true" outlineLevel="0" collapsed="false">
      <c r="B146" s="1" t="n">
        <v>141</v>
      </c>
      <c r="C146" s="10" t="n">
        <f aca="false">C145*(1+M_Rate/12)-M_Pmt</f>
        <v>116323.538442628</v>
      </c>
      <c r="D146" s="10" t="n">
        <f aca="false">IF(B146&lt;=M_Rem,(M_Pmt-M_Serv),0)+IF(B146=M_Rem,C146,0)</f>
        <v>0</v>
      </c>
      <c r="E146" s="10" t="n">
        <f aca="false">IF(B146&lt;=12,(M_Pmt-M_Serv),0)+IF(B146=12,C146,0)</f>
        <v>0</v>
      </c>
      <c r="F146" s="10" t="n">
        <f aca="false">IF(B146&lt;=24,(M_Pmt-M_Serv),0)+IF(B146=24,C146,0)</f>
        <v>0</v>
      </c>
      <c r="G146" s="10" t="n">
        <f aca="false">IF(B146&lt;=36,(M_Pmt-M_Serv),0)+IF(B146=36,C146,0)</f>
        <v>0</v>
      </c>
      <c r="H146" s="10" t="n">
        <f aca="false">IF(B146&lt;=M_Rem,M_Pmt,0)+IF(B146=M_Rem,C146,0)</f>
        <v>0</v>
      </c>
      <c r="I146" s="10" t="n">
        <f aca="false">IF(B146&lt;=M_Rem,(M_Pmt-M_Serv),0)+IF(B146=M_Rem,C146,0)</f>
        <v>0</v>
      </c>
      <c r="J146" s="10" t="n">
        <f aca="false">D146</f>
        <v>0</v>
      </c>
      <c r="K146" s="10" t="n">
        <f aca="false">IF(B146&lt;=M_Rem+60,(M_Pmt-M_Serv),0)+IF(B146=M_Rem+60,C146,0)</f>
        <v>0</v>
      </c>
      <c r="L146" s="10" t="n">
        <f aca="false">IF(B146&lt;=M_Amort-M_Paid,(M_Pmt-M_Serv),0)</f>
        <v>1112.56411606159</v>
      </c>
      <c r="M146" s="10" t="n">
        <f aca="false">IF(B146&lt;=M_PartialN,(M_Pmt-M_Serv),0)</f>
        <v>0</v>
      </c>
    </row>
    <row r="147" customFormat="false" ht="15" hidden="false" customHeight="true" outlineLevel="0" collapsed="false">
      <c r="B147" s="1" t="n">
        <v>142</v>
      </c>
      <c r="C147" s="10" t="n">
        <f aca="false">C146*(1+M_Rate/12)-M_Pmt</f>
        <v>116053.400864886</v>
      </c>
      <c r="D147" s="10" t="n">
        <f aca="false">IF(B147&lt;=M_Rem,(M_Pmt-M_Serv),0)+IF(B147=M_Rem,C147,0)</f>
        <v>0</v>
      </c>
      <c r="E147" s="10" t="n">
        <f aca="false">IF(B147&lt;=12,(M_Pmt-M_Serv),0)+IF(B147=12,C147,0)</f>
        <v>0</v>
      </c>
      <c r="F147" s="10" t="n">
        <f aca="false">IF(B147&lt;=24,(M_Pmt-M_Serv),0)+IF(B147=24,C147,0)</f>
        <v>0</v>
      </c>
      <c r="G147" s="10" t="n">
        <f aca="false">IF(B147&lt;=36,(M_Pmt-M_Serv),0)+IF(B147=36,C147,0)</f>
        <v>0</v>
      </c>
      <c r="H147" s="10" t="n">
        <f aca="false">IF(B147&lt;=M_Rem,M_Pmt,0)+IF(B147=M_Rem,C147,0)</f>
        <v>0</v>
      </c>
      <c r="I147" s="10" t="n">
        <f aca="false">IF(B147&lt;=M_Rem,(M_Pmt-M_Serv),0)+IF(B147=M_Rem,C147,0)</f>
        <v>0</v>
      </c>
      <c r="J147" s="10" t="n">
        <f aca="false">D147</f>
        <v>0</v>
      </c>
      <c r="K147" s="10" t="n">
        <f aca="false">IF(B147&lt;=M_Rem+60,(M_Pmt-M_Serv),0)+IF(B147=M_Rem+60,C147,0)</f>
        <v>0</v>
      </c>
      <c r="L147" s="10" t="n">
        <f aca="false">IF(B147&lt;=M_Amort-M_Paid,(M_Pmt-M_Serv),0)</f>
        <v>1112.56411606159</v>
      </c>
      <c r="M147" s="10" t="n">
        <f aca="false">IF(B147&lt;=M_PartialN,(M_Pmt-M_Serv),0)</f>
        <v>0</v>
      </c>
    </row>
    <row r="148" customFormat="false" ht="15" hidden="false" customHeight="true" outlineLevel="0" collapsed="false">
      <c r="B148" s="1" t="n">
        <v>143</v>
      </c>
      <c r="C148" s="10" t="n">
        <f aca="false">C147*(1+M_Rate/12)-M_Pmt</f>
        <v>115781.237255311</v>
      </c>
      <c r="D148" s="10" t="n">
        <f aca="false">IF(B148&lt;=M_Rem,(M_Pmt-M_Serv),0)+IF(B148=M_Rem,C148,0)</f>
        <v>0</v>
      </c>
      <c r="E148" s="10" t="n">
        <f aca="false">IF(B148&lt;=12,(M_Pmt-M_Serv),0)+IF(B148=12,C148,0)</f>
        <v>0</v>
      </c>
      <c r="F148" s="10" t="n">
        <f aca="false">IF(B148&lt;=24,(M_Pmt-M_Serv),0)+IF(B148=24,C148,0)</f>
        <v>0</v>
      </c>
      <c r="G148" s="10" t="n">
        <f aca="false">IF(B148&lt;=36,(M_Pmt-M_Serv),0)+IF(B148=36,C148,0)</f>
        <v>0</v>
      </c>
      <c r="H148" s="10" t="n">
        <f aca="false">IF(B148&lt;=M_Rem,M_Pmt,0)+IF(B148=M_Rem,C148,0)</f>
        <v>0</v>
      </c>
      <c r="I148" s="10" t="n">
        <f aca="false">IF(B148&lt;=M_Rem,(M_Pmt-M_Serv),0)+IF(B148=M_Rem,C148,0)</f>
        <v>0</v>
      </c>
      <c r="J148" s="10" t="n">
        <f aca="false">D148</f>
        <v>0</v>
      </c>
      <c r="K148" s="10" t="n">
        <f aca="false">IF(B148&lt;=M_Rem+60,(M_Pmt-M_Serv),0)+IF(B148=M_Rem+60,C148,0)</f>
        <v>0</v>
      </c>
      <c r="L148" s="10" t="n">
        <f aca="false">IF(B148&lt;=M_Amort-M_Paid,(M_Pmt-M_Serv),0)</f>
        <v>1112.56411606159</v>
      </c>
      <c r="M148" s="10" t="n">
        <f aca="false">IF(B148&lt;=M_PartialN,(M_Pmt-M_Serv),0)</f>
        <v>0</v>
      </c>
    </row>
    <row r="149" customFormat="false" ht="15" hidden="false" customHeight="true" outlineLevel="0" collapsed="false">
      <c r="B149" s="1" t="n">
        <v>144</v>
      </c>
      <c r="C149" s="10" t="n">
        <f aca="false">C148*(1+M_Rate/12)-M_Pmt</f>
        <v>115507.032418664</v>
      </c>
      <c r="D149" s="10" t="n">
        <f aca="false">IF(B149&lt;=M_Rem,(M_Pmt-M_Serv),0)+IF(B149=M_Rem,C149,0)</f>
        <v>0</v>
      </c>
      <c r="E149" s="10" t="n">
        <f aca="false">IF(B149&lt;=12,(M_Pmt-M_Serv),0)+IF(B149=12,C149,0)</f>
        <v>0</v>
      </c>
      <c r="F149" s="10" t="n">
        <f aca="false">IF(B149&lt;=24,(M_Pmt-M_Serv),0)+IF(B149=24,C149,0)</f>
        <v>0</v>
      </c>
      <c r="G149" s="10" t="n">
        <f aca="false">IF(B149&lt;=36,(M_Pmt-M_Serv),0)+IF(B149=36,C149,0)</f>
        <v>0</v>
      </c>
      <c r="H149" s="10" t="n">
        <f aca="false">IF(B149&lt;=M_Rem,M_Pmt,0)+IF(B149=M_Rem,C149,0)</f>
        <v>0</v>
      </c>
      <c r="I149" s="10" t="n">
        <f aca="false">IF(B149&lt;=M_Rem,(M_Pmt-M_Serv),0)+IF(B149=M_Rem,C149,0)</f>
        <v>0</v>
      </c>
      <c r="J149" s="10" t="n">
        <f aca="false">D149</f>
        <v>0</v>
      </c>
      <c r="K149" s="10" t="n">
        <f aca="false">IF(B149&lt;=M_Rem+60,(M_Pmt-M_Serv),0)+IF(B149=M_Rem+60,C149,0)</f>
        <v>0</v>
      </c>
      <c r="L149" s="10" t="n">
        <f aca="false">IF(B149&lt;=M_Amort-M_Paid,(M_Pmt-M_Serv),0)</f>
        <v>1112.56411606159</v>
      </c>
      <c r="M149" s="10" t="n">
        <f aca="false">IF(B149&lt;=M_PartialN,(M_Pmt-M_Serv),0)</f>
        <v>0</v>
      </c>
    </row>
    <row r="150" customFormat="false" ht="15" hidden="false" customHeight="true" outlineLevel="0" collapsed="false">
      <c r="B150" s="1" t="n">
        <v>145</v>
      </c>
      <c r="C150" s="10" t="n">
        <f aca="false">C149*(1+M_Rate/12)-M_Pmt</f>
        <v>115230.771045742</v>
      </c>
      <c r="D150" s="10" t="n">
        <f aca="false">IF(B150&lt;=M_Rem,(M_Pmt-M_Serv),0)+IF(B150=M_Rem,C150,0)</f>
        <v>0</v>
      </c>
      <c r="E150" s="10" t="n">
        <f aca="false">IF(B150&lt;=12,(M_Pmt-M_Serv),0)+IF(B150=12,C150,0)</f>
        <v>0</v>
      </c>
      <c r="F150" s="10" t="n">
        <f aca="false">IF(B150&lt;=24,(M_Pmt-M_Serv),0)+IF(B150=24,C150,0)</f>
        <v>0</v>
      </c>
      <c r="G150" s="10" t="n">
        <f aca="false">IF(B150&lt;=36,(M_Pmt-M_Serv),0)+IF(B150=36,C150,0)</f>
        <v>0</v>
      </c>
      <c r="H150" s="10" t="n">
        <f aca="false">IF(B150&lt;=M_Rem,M_Pmt,0)+IF(B150=M_Rem,C150,0)</f>
        <v>0</v>
      </c>
      <c r="I150" s="10" t="n">
        <f aca="false">IF(B150&lt;=M_Rem,(M_Pmt-M_Serv),0)+IF(B150=M_Rem,C150,0)</f>
        <v>0</v>
      </c>
      <c r="J150" s="10" t="n">
        <f aca="false">D150</f>
        <v>0</v>
      </c>
      <c r="K150" s="10" t="n">
        <f aca="false">IF(B150&lt;=M_Rem+60,(M_Pmt-M_Serv),0)+IF(B150=M_Rem+60,C150,0)</f>
        <v>0</v>
      </c>
      <c r="L150" s="10" t="n">
        <f aca="false">IF(B150&lt;=M_Amort-M_Paid,(M_Pmt-M_Serv),0)</f>
        <v>1112.56411606159</v>
      </c>
      <c r="M150" s="10" t="n">
        <f aca="false">IF(B150&lt;=M_PartialN,(M_Pmt-M_Serv),0)</f>
        <v>0</v>
      </c>
    </row>
    <row r="151" customFormat="false" ht="15" hidden="false" customHeight="true" outlineLevel="0" collapsed="false">
      <c r="B151" s="1" t="n">
        <v>146</v>
      </c>
      <c r="C151" s="10" t="n">
        <f aca="false">C150*(1+M_Rate/12)-M_Pmt</f>
        <v>114952.437712524</v>
      </c>
      <c r="D151" s="10" t="n">
        <f aca="false">IF(B151&lt;=M_Rem,(M_Pmt-M_Serv),0)+IF(B151=M_Rem,C151,0)</f>
        <v>0</v>
      </c>
      <c r="E151" s="10" t="n">
        <f aca="false">IF(B151&lt;=12,(M_Pmt-M_Serv),0)+IF(B151=12,C151,0)</f>
        <v>0</v>
      </c>
      <c r="F151" s="10" t="n">
        <f aca="false">IF(B151&lt;=24,(M_Pmt-M_Serv),0)+IF(B151=24,C151,0)</f>
        <v>0</v>
      </c>
      <c r="G151" s="10" t="n">
        <f aca="false">IF(B151&lt;=36,(M_Pmt-M_Serv),0)+IF(B151=36,C151,0)</f>
        <v>0</v>
      </c>
      <c r="H151" s="10" t="n">
        <f aca="false">IF(B151&lt;=M_Rem,M_Pmt,0)+IF(B151=M_Rem,C151,0)</f>
        <v>0</v>
      </c>
      <c r="I151" s="10" t="n">
        <f aca="false">IF(B151&lt;=M_Rem,(M_Pmt-M_Serv),0)+IF(B151=M_Rem,C151,0)</f>
        <v>0</v>
      </c>
      <c r="J151" s="10" t="n">
        <f aca="false">D151</f>
        <v>0</v>
      </c>
      <c r="K151" s="10" t="n">
        <f aca="false">IF(B151&lt;=M_Rem+60,(M_Pmt-M_Serv),0)+IF(B151=M_Rem+60,C151,0)</f>
        <v>0</v>
      </c>
      <c r="L151" s="10" t="n">
        <f aca="false">IF(B151&lt;=M_Amort-M_Paid,(M_Pmt-M_Serv),0)</f>
        <v>1112.56411606159</v>
      </c>
      <c r="M151" s="10" t="n">
        <f aca="false">IF(B151&lt;=M_PartialN,(M_Pmt-M_Serv),0)</f>
        <v>0</v>
      </c>
    </row>
    <row r="152" customFormat="false" ht="15" hidden="false" customHeight="true" outlineLevel="0" collapsed="false">
      <c r="B152" s="1" t="n">
        <v>147</v>
      </c>
      <c r="C152" s="10" t="n">
        <f aca="false">C151*(1+M_Rate/12)-M_Pmt</f>
        <v>114672.016879306</v>
      </c>
      <c r="D152" s="10" t="n">
        <f aca="false">IF(B152&lt;=M_Rem,(M_Pmt-M_Serv),0)+IF(B152=M_Rem,C152,0)</f>
        <v>0</v>
      </c>
      <c r="E152" s="10" t="n">
        <f aca="false">IF(B152&lt;=12,(M_Pmt-M_Serv),0)+IF(B152=12,C152,0)</f>
        <v>0</v>
      </c>
      <c r="F152" s="10" t="n">
        <f aca="false">IF(B152&lt;=24,(M_Pmt-M_Serv),0)+IF(B152=24,C152,0)</f>
        <v>0</v>
      </c>
      <c r="G152" s="10" t="n">
        <f aca="false">IF(B152&lt;=36,(M_Pmt-M_Serv),0)+IF(B152=36,C152,0)</f>
        <v>0</v>
      </c>
      <c r="H152" s="10" t="n">
        <f aca="false">IF(B152&lt;=M_Rem,M_Pmt,0)+IF(B152=M_Rem,C152,0)</f>
        <v>0</v>
      </c>
      <c r="I152" s="10" t="n">
        <f aca="false">IF(B152&lt;=M_Rem,(M_Pmt-M_Serv),0)+IF(B152=M_Rem,C152,0)</f>
        <v>0</v>
      </c>
      <c r="J152" s="10" t="n">
        <f aca="false">D152</f>
        <v>0</v>
      </c>
      <c r="K152" s="10" t="n">
        <f aca="false">IF(B152&lt;=M_Rem+60,(M_Pmt-M_Serv),0)+IF(B152=M_Rem+60,C152,0)</f>
        <v>0</v>
      </c>
      <c r="L152" s="10" t="n">
        <f aca="false">IF(B152&lt;=M_Amort-M_Paid,(M_Pmt-M_Serv),0)</f>
        <v>1112.56411606159</v>
      </c>
      <c r="M152" s="10" t="n">
        <f aca="false">IF(B152&lt;=M_PartialN,(M_Pmt-M_Serv),0)</f>
        <v>0</v>
      </c>
    </row>
    <row r="153" customFormat="false" ht="15" hidden="false" customHeight="true" outlineLevel="0" collapsed="false">
      <c r="B153" s="1" t="n">
        <v>148</v>
      </c>
      <c r="C153" s="10" t="n">
        <f aca="false">C152*(1+M_Rate/12)-M_Pmt</f>
        <v>114389.49288984</v>
      </c>
      <c r="D153" s="10" t="n">
        <f aca="false">IF(B153&lt;=M_Rem,(M_Pmt-M_Serv),0)+IF(B153=M_Rem,C153,0)</f>
        <v>0</v>
      </c>
      <c r="E153" s="10" t="n">
        <f aca="false">IF(B153&lt;=12,(M_Pmt-M_Serv),0)+IF(B153=12,C153,0)</f>
        <v>0</v>
      </c>
      <c r="F153" s="10" t="n">
        <f aca="false">IF(B153&lt;=24,(M_Pmt-M_Serv),0)+IF(B153=24,C153,0)</f>
        <v>0</v>
      </c>
      <c r="G153" s="10" t="n">
        <f aca="false">IF(B153&lt;=36,(M_Pmt-M_Serv),0)+IF(B153=36,C153,0)</f>
        <v>0</v>
      </c>
      <c r="H153" s="10" t="n">
        <f aca="false">IF(B153&lt;=M_Rem,M_Pmt,0)+IF(B153=M_Rem,C153,0)</f>
        <v>0</v>
      </c>
      <c r="I153" s="10" t="n">
        <f aca="false">IF(B153&lt;=M_Rem,(M_Pmt-M_Serv),0)+IF(B153=M_Rem,C153,0)</f>
        <v>0</v>
      </c>
      <c r="J153" s="10" t="n">
        <f aca="false">D153</f>
        <v>0</v>
      </c>
      <c r="K153" s="10" t="n">
        <f aca="false">IF(B153&lt;=M_Rem+60,(M_Pmt-M_Serv),0)+IF(B153=M_Rem+60,C153,0)</f>
        <v>0</v>
      </c>
      <c r="L153" s="10" t="n">
        <f aca="false">IF(B153&lt;=M_Amort-M_Paid,(M_Pmt-M_Serv),0)</f>
        <v>1112.56411606159</v>
      </c>
      <c r="M153" s="10" t="n">
        <f aca="false">IF(B153&lt;=M_PartialN,(M_Pmt-M_Serv),0)</f>
        <v>0</v>
      </c>
    </row>
    <row r="154" customFormat="false" ht="15" hidden="false" customHeight="true" outlineLevel="0" collapsed="false">
      <c r="B154" s="1" t="n">
        <v>149</v>
      </c>
      <c r="C154" s="10" t="n">
        <f aca="false">C153*(1+M_Rate/12)-M_Pmt</f>
        <v>114104.849970452</v>
      </c>
      <c r="D154" s="10" t="n">
        <f aca="false">IF(B154&lt;=M_Rem,(M_Pmt-M_Serv),0)+IF(B154=M_Rem,C154,0)</f>
        <v>0</v>
      </c>
      <c r="E154" s="10" t="n">
        <f aca="false">IF(B154&lt;=12,(M_Pmt-M_Serv),0)+IF(B154=12,C154,0)</f>
        <v>0</v>
      </c>
      <c r="F154" s="10" t="n">
        <f aca="false">IF(B154&lt;=24,(M_Pmt-M_Serv),0)+IF(B154=24,C154,0)</f>
        <v>0</v>
      </c>
      <c r="G154" s="10" t="n">
        <f aca="false">IF(B154&lt;=36,(M_Pmt-M_Serv),0)+IF(B154=36,C154,0)</f>
        <v>0</v>
      </c>
      <c r="H154" s="10" t="n">
        <f aca="false">IF(B154&lt;=M_Rem,M_Pmt,0)+IF(B154=M_Rem,C154,0)</f>
        <v>0</v>
      </c>
      <c r="I154" s="10" t="n">
        <f aca="false">IF(B154&lt;=M_Rem,(M_Pmt-M_Serv),0)+IF(B154=M_Rem,C154,0)</f>
        <v>0</v>
      </c>
      <c r="J154" s="10" t="n">
        <f aca="false">D154</f>
        <v>0</v>
      </c>
      <c r="K154" s="10" t="n">
        <f aca="false">IF(B154&lt;=M_Rem+60,(M_Pmt-M_Serv),0)+IF(B154=M_Rem+60,C154,0)</f>
        <v>0</v>
      </c>
      <c r="L154" s="10" t="n">
        <f aca="false">IF(B154&lt;=M_Amort-M_Paid,(M_Pmt-M_Serv),0)</f>
        <v>1112.56411606159</v>
      </c>
      <c r="M154" s="10" t="n">
        <f aca="false">IF(B154&lt;=M_PartialN,(M_Pmt-M_Serv),0)</f>
        <v>0</v>
      </c>
    </row>
    <row r="155" customFormat="false" ht="15" hidden="false" customHeight="true" outlineLevel="0" collapsed="false">
      <c r="B155" s="1" t="n">
        <v>150</v>
      </c>
      <c r="C155" s="10" t="n">
        <f aca="false">C154*(1+M_Rate/12)-M_Pmt</f>
        <v>113818.072229169</v>
      </c>
      <c r="D155" s="10" t="n">
        <f aca="false">IF(B155&lt;=M_Rem,(M_Pmt-M_Serv),0)+IF(B155=M_Rem,C155,0)</f>
        <v>0</v>
      </c>
      <c r="E155" s="10" t="n">
        <f aca="false">IF(B155&lt;=12,(M_Pmt-M_Serv),0)+IF(B155=12,C155,0)</f>
        <v>0</v>
      </c>
      <c r="F155" s="10" t="n">
        <f aca="false">IF(B155&lt;=24,(M_Pmt-M_Serv),0)+IF(B155=24,C155,0)</f>
        <v>0</v>
      </c>
      <c r="G155" s="10" t="n">
        <f aca="false">IF(B155&lt;=36,(M_Pmt-M_Serv),0)+IF(B155=36,C155,0)</f>
        <v>0</v>
      </c>
      <c r="H155" s="10" t="n">
        <f aca="false">IF(B155&lt;=M_Rem,M_Pmt,0)+IF(B155=M_Rem,C155,0)</f>
        <v>0</v>
      </c>
      <c r="I155" s="10" t="n">
        <f aca="false">IF(B155&lt;=M_Rem,(M_Pmt-M_Serv),0)+IF(B155=M_Rem,C155,0)</f>
        <v>0</v>
      </c>
      <c r="J155" s="10" t="n">
        <f aca="false">D155</f>
        <v>0</v>
      </c>
      <c r="K155" s="10" t="n">
        <f aca="false">IF(B155&lt;=M_Rem+60,(M_Pmt-M_Serv),0)+IF(B155=M_Rem+60,C155,0)</f>
        <v>0</v>
      </c>
      <c r="L155" s="10" t="n">
        <f aca="false">IF(B155&lt;=M_Amort-M_Paid,(M_Pmt-M_Serv),0)</f>
        <v>1112.56411606159</v>
      </c>
      <c r="M155" s="10" t="n">
        <f aca="false">IF(B155&lt;=M_PartialN,(M_Pmt-M_Serv),0)</f>
        <v>0</v>
      </c>
    </row>
    <row r="156" customFormat="false" ht="15" hidden="false" customHeight="true" outlineLevel="0" collapsed="false">
      <c r="B156" s="1" t="n">
        <v>151</v>
      </c>
      <c r="C156" s="10" t="n">
        <f aca="false">C155*(1+M_Rate/12)-M_Pmt</f>
        <v>113529.143654826</v>
      </c>
      <c r="D156" s="10" t="n">
        <f aca="false">IF(B156&lt;=M_Rem,(M_Pmt-M_Serv),0)+IF(B156=M_Rem,C156,0)</f>
        <v>0</v>
      </c>
      <c r="E156" s="10" t="n">
        <f aca="false">IF(B156&lt;=12,(M_Pmt-M_Serv),0)+IF(B156=12,C156,0)</f>
        <v>0</v>
      </c>
      <c r="F156" s="10" t="n">
        <f aca="false">IF(B156&lt;=24,(M_Pmt-M_Serv),0)+IF(B156=24,C156,0)</f>
        <v>0</v>
      </c>
      <c r="G156" s="10" t="n">
        <f aca="false">IF(B156&lt;=36,(M_Pmt-M_Serv),0)+IF(B156=36,C156,0)</f>
        <v>0</v>
      </c>
      <c r="H156" s="10" t="n">
        <f aca="false">IF(B156&lt;=M_Rem,M_Pmt,0)+IF(B156=M_Rem,C156,0)</f>
        <v>0</v>
      </c>
      <c r="I156" s="10" t="n">
        <f aca="false">IF(B156&lt;=M_Rem,(M_Pmt-M_Serv),0)+IF(B156=M_Rem,C156,0)</f>
        <v>0</v>
      </c>
      <c r="J156" s="10" t="n">
        <f aca="false">D156</f>
        <v>0</v>
      </c>
      <c r="K156" s="10" t="n">
        <f aca="false">IF(B156&lt;=M_Rem+60,(M_Pmt-M_Serv),0)+IF(B156=M_Rem+60,C156,0)</f>
        <v>0</v>
      </c>
      <c r="L156" s="10" t="n">
        <f aca="false">IF(B156&lt;=M_Amort-M_Paid,(M_Pmt-M_Serv),0)</f>
        <v>1112.56411606159</v>
      </c>
      <c r="M156" s="10" t="n">
        <f aca="false">IF(B156&lt;=M_PartialN,(M_Pmt-M_Serv),0)</f>
        <v>0</v>
      </c>
    </row>
    <row r="157" customFormat="false" ht="15" hidden="false" customHeight="true" outlineLevel="0" collapsed="false">
      <c r="B157" s="1" t="n">
        <v>152</v>
      </c>
      <c r="C157" s="10" t="n">
        <f aca="false">C156*(1+M_Rate/12)-M_Pmt</f>
        <v>113238.048116175</v>
      </c>
      <c r="D157" s="10" t="n">
        <f aca="false">IF(B157&lt;=M_Rem,(M_Pmt-M_Serv),0)+IF(B157=M_Rem,C157,0)</f>
        <v>0</v>
      </c>
      <c r="E157" s="10" t="n">
        <f aca="false">IF(B157&lt;=12,(M_Pmt-M_Serv),0)+IF(B157=12,C157,0)</f>
        <v>0</v>
      </c>
      <c r="F157" s="10" t="n">
        <f aca="false">IF(B157&lt;=24,(M_Pmt-M_Serv),0)+IF(B157=24,C157,0)</f>
        <v>0</v>
      </c>
      <c r="G157" s="10" t="n">
        <f aca="false">IF(B157&lt;=36,(M_Pmt-M_Serv),0)+IF(B157=36,C157,0)</f>
        <v>0</v>
      </c>
      <c r="H157" s="10" t="n">
        <f aca="false">IF(B157&lt;=M_Rem,M_Pmt,0)+IF(B157=M_Rem,C157,0)</f>
        <v>0</v>
      </c>
      <c r="I157" s="10" t="n">
        <f aca="false">IF(B157&lt;=M_Rem,(M_Pmt-M_Serv),0)+IF(B157=M_Rem,C157,0)</f>
        <v>0</v>
      </c>
      <c r="J157" s="10" t="n">
        <f aca="false">D157</f>
        <v>0</v>
      </c>
      <c r="K157" s="10" t="n">
        <f aca="false">IF(B157&lt;=M_Rem+60,(M_Pmt-M_Serv),0)+IF(B157=M_Rem+60,C157,0)</f>
        <v>0</v>
      </c>
      <c r="L157" s="10" t="n">
        <f aca="false">IF(B157&lt;=M_Amort-M_Paid,(M_Pmt-M_Serv),0)</f>
        <v>1112.56411606159</v>
      </c>
      <c r="M157" s="10" t="n">
        <f aca="false">IF(B157&lt;=M_PartialN,(M_Pmt-M_Serv),0)</f>
        <v>0</v>
      </c>
    </row>
    <row r="158" customFormat="false" ht="15" hidden="false" customHeight="true" outlineLevel="0" collapsed="false">
      <c r="B158" s="1" t="n">
        <v>153</v>
      </c>
      <c r="C158" s="10" t="n">
        <f aca="false">C157*(1+M_Rate/12)-M_Pmt</f>
        <v>112944.769360985</v>
      </c>
      <c r="D158" s="10" t="n">
        <f aca="false">IF(B158&lt;=M_Rem,(M_Pmt-M_Serv),0)+IF(B158=M_Rem,C158,0)</f>
        <v>0</v>
      </c>
      <c r="E158" s="10" t="n">
        <f aca="false">IF(B158&lt;=12,(M_Pmt-M_Serv),0)+IF(B158=12,C158,0)</f>
        <v>0</v>
      </c>
      <c r="F158" s="10" t="n">
        <f aca="false">IF(B158&lt;=24,(M_Pmt-M_Serv),0)+IF(B158=24,C158,0)</f>
        <v>0</v>
      </c>
      <c r="G158" s="10" t="n">
        <f aca="false">IF(B158&lt;=36,(M_Pmt-M_Serv),0)+IF(B158=36,C158,0)</f>
        <v>0</v>
      </c>
      <c r="H158" s="10" t="n">
        <f aca="false">IF(B158&lt;=M_Rem,M_Pmt,0)+IF(B158=M_Rem,C158,0)</f>
        <v>0</v>
      </c>
      <c r="I158" s="10" t="n">
        <f aca="false">IF(B158&lt;=M_Rem,(M_Pmt-M_Serv),0)+IF(B158=M_Rem,C158,0)</f>
        <v>0</v>
      </c>
      <c r="J158" s="10" t="n">
        <f aca="false">D158</f>
        <v>0</v>
      </c>
      <c r="K158" s="10" t="n">
        <f aca="false">IF(B158&lt;=M_Rem+60,(M_Pmt-M_Serv),0)+IF(B158=M_Rem+60,C158,0)</f>
        <v>0</v>
      </c>
      <c r="L158" s="10" t="n">
        <f aca="false">IF(B158&lt;=M_Amort-M_Paid,(M_Pmt-M_Serv),0)</f>
        <v>1112.56411606159</v>
      </c>
      <c r="M158" s="10" t="n">
        <f aca="false">IF(B158&lt;=M_PartialN,(M_Pmt-M_Serv),0)</f>
        <v>0</v>
      </c>
    </row>
    <row r="159" customFormat="false" ht="15" hidden="false" customHeight="true" outlineLevel="0" collapsed="false">
      <c r="B159" s="1" t="n">
        <v>154</v>
      </c>
      <c r="C159" s="10" t="n">
        <f aca="false">C158*(1+M_Rate/12)-M_Pmt</f>
        <v>112649.291015131</v>
      </c>
      <c r="D159" s="10" t="n">
        <f aca="false">IF(B159&lt;=M_Rem,(M_Pmt-M_Serv),0)+IF(B159=M_Rem,C159,0)</f>
        <v>0</v>
      </c>
      <c r="E159" s="10" t="n">
        <f aca="false">IF(B159&lt;=12,(M_Pmt-M_Serv),0)+IF(B159=12,C159,0)</f>
        <v>0</v>
      </c>
      <c r="F159" s="10" t="n">
        <f aca="false">IF(B159&lt;=24,(M_Pmt-M_Serv),0)+IF(B159=24,C159,0)</f>
        <v>0</v>
      </c>
      <c r="G159" s="10" t="n">
        <f aca="false">IF(B159&lt;=36,(M_Pmt-M_Serv),0)+IF(B159=36,C159,0)</f>
        <v>0</v>
      </c>
      <c r="H159" s="10" t="n">
        <f aca="false">IF(B159&lt;=M_Rem,M_Pmt,0)+IF(B159=M_Rem,C159,0)</f>
        <v>0</v>
      </c>
      <c r="I159" s="10" t="n">
        <f aca="false">IF(B159&lt;=M_Rem,(M_Pmt-M_Serv),0)+IF(B159=M_Rem,C159,0)</f>
        <v>0</v>
      </c>
      <c r="J159" s="10" t="n">
        <f aca="false">D159</f>
        <v>0</v>
      </c>
      <c r="K159" s="10" t="n">
        <f aca="false">IF(B159&lt;=M_Rem+60,(M_Pmt-M_Serv),0)+IF(B159=M_Rem+60,C159,0)</f>
        <v>0</v>
      </c>
      <c r="L159" s="10" t="n">
        <f aca="false">IF(B159&lt;=M_Amort-M_Paid,(M_Pmt-M_Serv),0)</f>
        <v>1112.56411606159</v>
      </c>
      <c r="M159" s="10" t="n">
        <f aca="false">IF(B159&lt;=M_PartialN,(M_Pmt-M_Serv),0)</f>
        <v>0</v>
      </c>
    </row>
    <row r="160" customFormat="false" ht="15" hidden="false" customHeight="true" outlineLevel="0" collapsed="false">
      <c r="B160" s="1" t="n">
        <v>155</v>
      </c>
      <c r="C160" s="10" t="n">
        <f aca="false">C159*(1+M_Rate/12)-M_Pmt</f>
        <v>112351.596581683</v>
      </c>
      <c r="D160" s="10" t="n">
        <f aca="false">IF(B160&lt;=M_Rem,(M_Pmt-M_Serv),0)+IF(B160=M_Rem,C160,0)</f>
        <v>0</v>
      </c>
      <c r="E160" s="10" t="n">
        <f aca="false">IF(B160&lt;=12,(M_Pmt-M_Serv),0)+IF(B160=12,C160,0)</f>
        <v>0</v>
      </c>
      <c r="F160" s="10" t="n">
        <f aca="false">IF(B160&lt;=24,(M_Pmt-M_Serv),0)+IF(B160=24,C160,0)</f>
        <v>0</v>
      </c>
      <c r="G160" s="10" t="n">
        <f aca="false">IF(B160&lt;=36,(M_Pmt-M_Serv),0)+IF(B160=36,C160,0)</f>
        <v>0</v>
      </c>
      <c r="H160" s="10" t="n">
        <f aca="false">IF(B160&lt;=M_Rem,M_Pmt,0)+IF(B160=M_Rem,C160,0)</f>
        <v>0</v>
      </c>
      <c r="I160" s="10" t="n">
        <f aca="false">IF(B160&lt;=M_Rem,(M_Pmt-M_Serv),0)+IF(B160=M_Rem,C160,0)</f>
        <v>0</v>
      </c>
      <c r="J160" s="10" t="n">
        <f aca="false">D160</f>
        <v>0</v>
      </c>
      <c r="K160" s="10" t="n">
        <f aca="false">IF(B160&lt;=M_Rem+60,(M_Pmt-M_Serv),0)+IF(B160=M_Rem+60,C160,0)</f>
        <v>0</v>
      </c>
      <c r="L160" s="10" t="n">
        <f aca="false">IF(B160&lt;=M_Amort-M_Paid,(M_Pmt-M_Serv),0)</f>
        <v>1112.56411606159</v>
      </c>
      <c r="M160" s="10" t="n">
        <f aca="false">IF(B160&lt;=M_PartialN,(M_Pmt-M_Serv),0)</f>
        <v>0</v>
      </c>
    </row>
    <row r="161" customFormat="false" ht="15" hidden="false" customHeight="true" outlineLevel="0" collapsed="false">
      <c r="B161" s="1" t="n">
        <v>156</v>
      </c>
      <c r="C161" s="10" t="n">
        <f aca="false">C160*(1+M_Rate/12)-M_Pmt</f>
        <v>112051.669439984</v>
      </c>
      <c r="D161" s="10" t="n">
        <f aca="false">IF(B161&lt;=M_Rem,(M_Pmt-M_Serv),0)+IF(B161=M_Rem,C161,0)</f>
        <v>0</v>
      </c>
      <c r="E161" s="10" t="n">
        <f aca="false">IF(B161&lt;=12,(M_Pmt-M_Serv),0)+IF(B161=12,C161,0)</f>
        <v>0</v>
      </c>
      <c r="F161" s="10" t="n">
        <f aca="false">IF(B161&lt;=24,(M_Pmt-M_Serv),0)+IF(B161=24,C161,0)</f>
        <v>0</v>
      </c>
      <c r="G161" s="10" t="n">
        <f aca="false">IF(B161&lt;=36,(M_Pmt-M_Serv),0)+IF(B161=36,C161,0)</f>
        <v>0</v>
      </c>
      <c r="H161" s="10" t="n">
        <f aca="false">IF(B161&lt;=M_Rem,M_Pmt,0)+IF(B161=M_Rem,C161,0)</f>
        <v>0</v>
      </c>
      <c r="I161" s="10" t="n">
        <f aca="false">IF(B161&lt;=M_Rem,(M_Pmt-M_Serv),0)+IF(B161=M_Rem,C161,0)</f>
        <v>0</v>
      </c>
      <c r="J161" s="10" t="n">
        <f aca="false">D161</f>
        <v>0</v>
      </c>
      <c r="K161" s="10" t="n">
        <f aca="false">IF(B161&lt;=M_Rem+60,(M_Pmt-M_Serv),0)+IF(B161=M_Rem+60,C161,0)</f>
        <v>0</v>
      </c>
      <c r="L161" s="10" t="n">
        <f aca="false">IF(B161&lt;=M_Amort-M_Paid,(M_Pmt-M_Serv),0)</f>
        <v>1112.56411606159</v>
      </c>
      <c r="M161" s="10" t="n">
        <f aca="false">IF(B161&lt;=M_PartialN,(M_Pmt-M_Serv),0)</f>
        <v>0</v>
      </c>
    </row>
    <row r="162" customFormat="false" ht="15" hidden="false" customHeight="true" outlineLevel="0" collapsed="false">
      <c r="B162" s="1" t="n">
        <v>157</v>
      </c>
      <c r="C162" s="10" t="n">
        <f aca="false">C161*(1+M_Rate/12)-M_Pmt</f>
        <v>111749.492844722</v>
      </c>
      <c r="D162" s="10" t="n">
        <f aca="false">IF(B162&lt;=M_Rem,(M_Pmt-M_Serv),0)+IF(B162=M_Rem,C162,0)</f>
        <v>0</v>
      </c>
      <c r="E162" s="10" t="n">
        <f aca="false">IF(B162&lt;=12,(M_Pmt-M_Serv),0)+IF(B162=12,C162,0)</f>
        <v>0</v>
      </c>
      <c r="F162" s="10" t="n">
        <f aca="false">IF(B162&lt;=24,(M_Pmt-M_Serv),0)+IF(B162=24,C162,0)</f>
        <v>0</v>
      </c>
      <c r="G162" s="10" t="n">
        <f aca="false">IF(B162&lt;=36,(M_Pmt-M_Serv),0)+IF(B162=36,C162,0)</f>
        <v>0</v>
      </c>
      <c r="H162" s="10" t="n">
        <f aca="false">IF(B162&lt;=M_Rem,M_Pmt,0)+IF(B162=M_Rem,C162,0)</f>
        <v>0</v>
      </c>
      <c r="I162" s="10" t="n">
        <f aca="false">IF(B162&lt;=M_Rem,(M_Pmt-M_Serv),0)+IF(B162=M_Rem,C162,0)</f>
        <v>0</v>
      </c>
      <c r="J162" s="10" t="n">
        <f aca="false">D162</f>
        <v>0</v>
      </c>
      <c r="K162" s="10" t="n">
        <f aca="false">IF(B162&lt;=M_Rem+60,(M_Pmt-M_Serv),0)+IF(B162=M_Rem+60,C162,0)</f>
        <v>0</v>
      </c>
      <c r="L162" s="10" t="n">
        <f aca="false">IF(B162&lt;=M_Amort-M_Paid,(M_Pmt-M_Serv),0)</f>
        <v>1112.56411606159</v>
      </c>
      <c r="M162" s="10" t="n">
        <f aca="false">IF(B162&lt;=M_PartialN,(M_Pmt-M_Serv),0)</f>
        <v>0</v>
      </c>
    </row>
    <row r="163" customFormat="false" ht="15" hidden="false" customHeight="true" outlineLevel="0" collapsed="false">
      <c r="B163" s="1" t="n">
        <v>158</v>
      </c>
      <c r="C163" s="10" t="n">
        <f aca="false">C162*(1+M_Rate/12)-M_Pmt</f>
        <v>111445.049924996</v>
      </c>
      <c r="D163" s="10" t="n">
        <f aca="false">IF(B163&lt;=M_Rem,(M_Pmt-M_Serv),0)+IF(B163=M_Rem,C163,0)</f>
        <v>0</v>
      </c>
      <c r="E163" s="10" t="n">
        <f aca="false">IF(B163&lt;=12,(M_Pmt-M_Serv),0)+IF(B163=12,C163,0)</f>
        <v>0</v>
      </c>
      <c r="F163" s="10" t="n">
        <f aca="false">IF(B163&lt;=24,(M_Pmt-M_Serv),0)+IF(B163=24,C163,0)</f>
        <v>0</v>
      </c>
      <c r="G163" s="10" t="n">
        <f aca="false">IF(B163&lt;=36,(M_Pmt-M_Serv),0)+IF(B163=36,C163,0)</f>
        <v>0</v>
      </c>
      <c r="H163" s="10" t="n">
        <f aca="false">IF(B163&lt;=M_Rem,M_Pmt,0)+IF(B163=M_Rem,C163,0)</f>
        <v>0</v>
      </c>
      <c r="I163" s="10" t="n">
        <f aca="false">IF(B163&lt;=M_Rem,(M_Pmt-M_Serv),0)+IF(B163=M_Rem,C163,0)</f>
        <v>0</v>
      </c>
      <c r="J163" s="10" t="n">
        <f aca="false">D163</f>
        <v>0</v>
      </c>
      <c r="K163" s="10" t="n">
        <f aca="false">IF(B163&lt;=M_Rem+60,(M_Pmt-M_Serv),0)+IF(B163=M_Rem+60,C163,0)</f>
        <v>0</v>
      </c>
      <c r="L163" s="10" t="n">
        <f aca="false">IF(B163&lt;=M_Amort-M_Paid,(M_Pmt-M_Serv),0)</f>
        <v>1112.56411606159</v>
      </c>
      <c r="M163" s="10" t="n">
        <f aca="false">IF(B163&lt;=M_PartialN,(M_Pmt-M_Serv),0)</f>
        <v>0</v>
      </c>
    </row>
    <row r="164" customFormat="false" ht="15" hidden="false" customHeight="true" outlineLevel="0" collapsed="false">
      <c r="B164" s="1" t="n">
        <v>159</v>
      </c>
      <c r="C164" s="10" t="n">
        <f aca="false">C163*(1+M_Rate/12)-M_Pmt</f>
        <v>111138.323683372</v>
      </c>
      <c r="D164" s="10" t="n">
        <f aca="false">IF(B164&lt;=M_Rem,(M_Pmt-M_Serv),0)+IF(B164=M_Rem,C164,0)</f>
        <v>0</v>
      </c>
      <c r="E164" s="10" t="n">
        <f aca="false">IF(B164&lt;=12,(M_Pmt-M_Serv),0)+IF(B164=12,C164,0)</f>
        <v>0</v>
      </c>
      <c r="F164" s="10" t="n">
        <f aca="false">IF(B164&lt;=24,(M_Pmt-M_Serv),0)+IF(B164=24,C164,0)</f>
        <v>0</v>
      </c>
      <c r="G164" s="10" t="n">
        <f aca="false">IF(B164&lt;=36,(M_Pmt-M_Serv),0)+IF(B164=36,C164,0)</f>
        <v>0</v>
      </c>
      <c r="H164" s="10" t="n">
        <f aca="false">IF(B164&lt;=M_Rem,M_Pmt,0)+IF(B164=M_Rem,C164,0)</f>
        <v>0</v>
      </c>
      <c r="I164" s="10" t="n">
        <f aca="false">IF(B164&lt;=M_Rem,(M_Pmt-M_Serv),0)+IF(B164=M_Rem,C164,0)</f>
        <v>0</v>
      </c>
      <c r="J164" s="10" t="n">
        <f aca="false">D164</f>
        <v>0</v>
      </c>
      <c r="K164" s="10" t="n">
        <f aca="false">IF(B164&lt;=M_Rem+60,(M_Pmt-M_Serv),0)+IF(B164=M_Rem+60,C164,0)</f>
        <v>0</v>
      </c>
      <c r="L164" s="10" t="n">
        <f aca="false">IF(B164&lt;=M_Amort-M_Paid,(M_Pmt-M_Serv),0)</f>
        <v>1112.56411606159</v>
      </c>
      <c r="M164" s="10" t="n">
        <f aca="false">IF(B164&lt;=M_PartialN,(M_Pmt-M_Serv),0)</f>
        <v>0</v>
      </c>
    </row>
    <row r="165" customFormat="false" ht="15" hidden="false" customHeight="true" outlineLevel="0" collapsed="false">
      <c r="B165" s="1" t="n">
        <v>160</v>
      </c>
      <c r="C165" s="10" t="n">
        <f aca="false">C164*(1+M_Rate/12)-M_Pmt</f>
        <v>110829.296994936</v>
      </c>
      <c r="D165" s="10" t="n">
        <f aca="false">IF(B165&lt;=M_Rem,(M_Pmt-M_Serv),0)+IF(B165=M_Rem,C165,0)</f>
        <v>0</v>
      </c>
      <c r="E165" s="10" t="n">
        <f aca="false">IF(B165&lt;=12,(M_Pmt-M_Serv),0)+IF(B165=12,C165,0)</f>
        <v>0</v>
      </c>
      <c r="F165" s="10" t="n">
        <f aca="false">IF(B165&lt;=24,(M_Pmt-M_Serv),0)+IF(B165=24,C165,0)</f>
        <v>0</v>
      </c>
      <c r="G165" s="10" t="n">
        <f aca="false">IF(B165&lt;=36,(M_Pmt-M_Serv),0)+IF(B165=36,C165,0)</f>
        <v>0</v>
      </c>
      <c r="H165" s="10" t="n">
        <f aca="false">IF(B165&lt;=M_Rem,M_Pmt,0)+IF(B165=M_Rem,C165,0)</f>
        <v>0</v>
      </c>
      <c r="I165" s="10" t="n">
        <f aca="false">IF(B165&lt;=M_Rem,(M_Pmt-M_Serv),0)+IF(B165=M_Rem,C165,0)</f>
        <v>0</v>
      </c>
      <c r="J165" s="10" t="n">
        <f aca="false">D165</f>
        <v>0</v>
      </c>
      <c r="K165" s="10" t="n">
        <f aca="false">IF(B165&lt;=M_Rem+60,(M_Pmt-M_Serv),0)+IF(B165=M_Rem+60,C165,0)</f>
        <v>0</v>
      </c>
      <c r="L165" s="10" t="n">
        <f aca="false">IF(B165&lt;=M_Amort-M_Paid,(M_Pmt-M_Serv),0)</f>
        <v>1112.56411606159</v>
      </c>
      <c r="M165" s="10" t="n">
        <f aca="false">IF(B165&lt;=M_PartialN,(M_Pmt-M_Serv),0)</f>
        <v>0</v>
      </c>
    </row>
    <row r="166" customFormat="false" ht="15" hidden="false" customHeight="true" outlineLevel="0" collapsed="false">
      <c r="B166" s="1" t="n">
        <v>161</v>
      </c>
      <c r="C166" s="10" t="n">
        <f aca="false">C165*(1+M_Rate/12)-M_Pmt</f>
        <v>110517.952606336</v>
      </c>
      <c r="D166" s="10" t="n">
        <f aca="false">IF(B166&lt;=M_Rem,(M_Pmt-M_Serv),0)+IF(B166=M_Rem,C166,0)</f>
        <v>0</v>
      </c>
      <c r="E166" s="10" t="n">
        <f aca="false">IF(B166&lt;=12,(M_Pmt-M_Serv),0)+IF(B166=12,C166,0)</f>
        <v>0</v>
      </c>
      <c r="F166" s="10" t="n">
        <f aca="false">IF(B166&lt;=24,(M_Pmt-M_Serv),0)+IF(B166=24,C166,0)</f>
        <v>0</v>
      </c>
      <c r="G166" s="10" t="n">
        <f aca="false">IF(B166&lt;=36,(M_Pmt-M_Serv),0)+IF(B166=36,C166,0)</f>
        <v>0</v>
      </c>
      <c r="H166" s="10" t="n">
        <f aca="false">IF(B166&lt;=M_Rem,M_Pmt,0)+IF(B166=M_Rem,C166,0)</f>
        <v>0</v>
      </c>
      <c r="I166" s="10" t="n">
        <f aca="false">IF(B166&lt;=M_Rem,(M_Pmt-M_Serv),0)+IF(B166=M_Rem,C166,0)</f>
        <v>0</v>
      </c>
      <c r="J166" s="10" t="n">
        <f aca="false">D166</f>
        <v>0</v>
      </c>
      <c r="K166" s="10" t="n">
        <f aca="false">IF(B166&lt;=M_Rem+60,(M_Pmt-M_Serv),0)+IF(B166=M_Rem+60,C166,0)</f>
        <v>0</v>
      </c>
      <c r="L166" s="10" t="n">
        <f aca="false">IF(B166&lt;=M_Amort-M_Paid,(M_Pmt-M_Serv),0)</f>
        <v>1112.56411606159</v>
      </c>
      <c r="M166" s="10" t="n">
        <f aca="false">IF(B166&lt;=M_PartialN,(M_Pmt-M_Serv),0)</f>
        <v>0</v>
      </c>
    </row>
    <row r="167" customFormat="false" ht="15" hidden="false" customHeight="true" outlineLevel="0" collapsed="false">
      <c r="B167" s="1" t="n">
        <v>162</v>
      </c>
      <c r="C167" s="10" t="n">
        <f aca="false">C166*(1+M_Rate/12)-M_Pmt</f>
        <v>110204.273134822</v>
      </c>
      <c r="D167" s="10" t="n">
        <f aca="false">IF(B167&lt;=M_Rem,(M_Pmt-M_Serv),0)+IF(B167=M_Rem,C167,0)</f>
        <v>0</v>
      </c>
      <c r="E167" s="10" t="n">
        <f aca="false">IF(B167&lt;=12,(M_Pmt-M_Serv),0)+IF(B167=12,C167,0)</f>
        <v>0</v>
      </c>
      <c r="F167" s="10" t="n">
        <f aca="false">IF(B167&lt;=24,(M_Pmt-M_Serv),0)+IF(B167=24,C167,0)</f>
        <v>0</v>
      </c>
      <c r="G167" s="10" t="n">
        <f aca="false">IF(B167&lt;=36,(M_Pmt-M_Serv),0)+IF(B167=36,C167,0)</f>
        <v>0</v>
      </c>
      <c r="H167" s="10" t="n">
        <f aca="false">IF(B167&lt;=M_Rem,M_Pmt,0)+IF(B167=M_Rem,C167,0)</f>
        <v>0</v>
      </c>
      <c r="I167" s="10" t="n">
        <f aca="false">IF(B167&lt;=M_Rem,(M_Pmt-M_Serv),0)+IF(B167=M_Rem,C167,0)</f>
        <v>0</v>
      </c>
      <c r="J167" s="10" t="n">
        <f aca="false">D167</f>
        <v>0</v>
      </c>
      <c r="K167" s="10" t="n">
        <f aca="false">IF(B167&lt;=M_Rem+60,(M_Pmt-M_Serv),0)+IF(B167=M_Rem+60,C167,0)</f>
        <v>0</v>
      </c>
      <c r="L167" s="10" t="n">
        <f aca="false">IF(B167&lt;=M_Amort-M_Paid,(M_Pmt-M_Serv),0)</f>
        <v>1112.56411606159</v>
      </c>
      <c r="M167" s="10" t="n">
        <f aca="false">IF(B167&lt;=M_PartialN,(M_Pmt-M_Serv),0)</f>
        <v>0</v>
      </c>
    </row>
    <row r="168" customFormat="false" ht="15" hidden="false" customHeight="true" outlineLevel="0" collapsed="false">
      <c r="B168" s="1" t="n">
        <v>163</v>
      </c>
      <c r="C168" s="10" t="n">
        <f aca="false">C167*(1+M_Rate/12)-M_Pmt</f>
        <v>109888.241067271</v>
      </c>
      <c r="D168" s="10" t="n">
        <f aca="false">IF(B168&lt;=M_Rem,(M_Pmt-M_Serv),0)+IF(B168=M_Rem,C168,0)</f>
        <v>0</v>
      </c>
      <c r="E168" s="10" t="n">
        <f aca="false">IF(B168&lt;=12,(M_Pmt-M_Serv),0)+IF(B168=12,C168,0)</f>
        <v>0</v>
      </c>
      <c r="F168" s="10" t="n">
        <f aca="false">IF(B168&lt;=24,(M_Pmt-M_Serv),0)+IF(B168=24,C168,0)</f>
        <v>0</v>
      </c>
      <c r="G168" s="10" t="n">
        <f aca="false">IF(B168&lt;=36,(M_Pmt-M_Serv),0)+IF(B168=36,C168,0)</f>
        <v>0</v>
      </c>
      <c r="H168" s="10" t="n">
        <f aca="false">IF(B168&lt;=M_Rem,M_Pmt,0)+IF(B168=M_Rem,C168,0)</f>
        <v>0</v>
      </c>
      <c r="I168" s="10" t="n">
        <f aca="false">IF(B168&lt;=M_Rem,(M_Pmt-M_Serv),0)+IF(B168=M_Rem,C168,0)</f>
        <v>0</v>
      </c>
      <c r="J168" s="10" t="n">
        <f aca="false">D168</f>
        <v>0</v>
      </c>
      <c r="K168" s="10" t="n">
        <f aca="false">IF(B168&lt;=M_Rem+60,(M_Pmt-M_Serv),0)+IF(B168=M_Rem+60,C168,0)</f>
        <v>0</v>
      </c>
      <c r="L168" s="10" t="n">
        <f aca="false">IF(B168&lt;=M_Amort-M_Paid,(M_Pmt-M_Serv),0)</f>
        <v>1112.56411606159</v>
      </c>
      <c r="M168" s="10" t="n">
        <f aca="false">IF(B168&lt;=M_PartialN,(M_Pmt-M_Serv),0)</f>
        <v>0</v>
      </c>
    </row>
    <row r="169" customFormat="false" ht="15" hidden="false" customHeight="true" outlineLevel="0" collapsed="false">
      <c r="B169" s="1" t="n">
        <v>164</v>
      </c>
      <c r="C169" s="10" t="n">
        <f aca="false">C168*(1+M_Rate/12)-M_Pmt</f>
        <v>109569.838759214</v>
      </c>
      <c r="D169" s="10" t="n">
        <f aca="false">IF(B169&lt;=M_Rem,(M_Pmt-M_Serv),0)+IF(B169=M_Rem,C169,0)</f>
        <v>0</v>
      </c>
      <c r="E169" s="10" t="n">
        <f aca="false">IF(B169&lt;=12,(M_Pmt-M_Serv),0)+IF(B169=12,C169,0)</f>
        <v>0</v>
      </c>
      <c r="F169" s="10" t="n">
        <f aca="false">IF(B169&lt;=24,(M_Pmt-M_Serv),0)+IF(B169=24,C169,0)</f>
        <v>0</v>
      </c>
      <c r="G169" s="10" t="n">
        <f aca="false">IF(B169&lt;=36,(M_Pmt-M_Serv),0)+IF(B169=36,C169,0)</f>
        <v>0</v>
      </c>
      <c r="H169" s="10" t="n">
        <f aca="false">IF(B169&lt;=M_Rem,M_Pmt,0)+IF(B169=M_Rem,C169,0)</f>
        <v>0</v>
      </c>
      <c r="I169" s="10" t="n">
        <f aca="false">IF(B169&lt;=M_Rem,(M_Pmt-M_Serv),0)+IF(B169=M_Rem,C169,0)</f>
        <v>0</v>
      </c>
      <c r="J169" s="10" t="n">
        <f aca="false">D169</f>
        <v>0</v>
      </c>
      <c r="K169" s="10" t="n">
        <f aca="false">IF(B169&lt;=M_Rem+60,(M_Pmt-M_Serv),0)+IF(B169=M_Rem+60,C169,0)</f>
        <v>0</v>
      </c>
      <c r="L169" s="10" t="n">
        <f aca="false">IF(B169&lt;=M_Amort-M_Paid,(M_Pmt-M_Serv),0)</f>
        <v>1112.56411606159</v>
      </c>
      <c r="M169" s="10" t="n">
        <f aca="false">IF(B169&lt;=M_PartialN,(M_Pmt-M_Serv),0)</f>
        <v>0</v>
      </c>
    </row>
    <row r="170" customFormat="false" ht="15" hidden="false" customHeight="true" outlineLevel="0" collapsed="false">
      <c r="B170" s="1" t="n">
        <v>165</v>
      </c>
      <c r="C170" s="10" t="n">
        <f aca="false">C169*(1+M_Rate/12)-M_Pmt</f>
        <v>109249.048433847</v>
      </c>
      <c r="D170" s="10" t="n">
        <f aca="false">IF(B170&lt;=M_Rem,(M_Pmt-M_Serv),0)+IF(B170=M_Rem,C170,0)</f>
        <v>0</v>
      </c>
      <c r="E170" s="10" t="n">
        <f aca="false">IF(B170&lt;=12,(M_Pmt-M_Serv),0)+IF(B170=12,C170,0)</f>
        <v>0</v>
      </c>
      <c r="F170" s="10" t="n">
        <f aca="false">IF(B170&lt;=24,(M_Pmt-M_Serv),0)+IF(B170=24,C170,0)</f>
        <v>0</v>
      </c>
      <c r="G170" s="10" t="n">
        <f aca="false">IF(B170&lt;=36,(M_Pmt-M_Serv),0)+IF(B170=36,C170,0)</f>
        <v>0</v>
      </c>
      <c r="H170" s="10" t="n">
        <f aca="false">IF(B170&lt;=M_Rem,M_Pmt,0)+IF(B170=M_Rem,C170,0)</f>
        <v>0</v>
      </c>
      <c r="I170" s="10" t="n">
        <f aca="false">IF(B170&lt;=M_Rem,(M_Pmt-M_Serv),0)+IF(B170=M_Rem,C170,0)</f>
        <v>0</v>
      </c>
      <c r="J170" s="10" t="n">
        <f aca="false">D170</f>
        <v>0</v>
      </c>
      <c r="K170" s="10" t="n">
        <f aca="false">IF(B170&lt;=M_Rem+60,(M_Pmt-M_Serv),0)+IF(B170=M_Rem+60,C170,0)</f>
        <v>0</v>
      </c>
      <c r="L170" s="10" t="n">
        <f aca="false">IF(B170&lt;=M_Amort-M_Paid,(M_Pmt-M_Serv),0)</f>
        <v>1112.56411606159</v>
      </c>
      <c r="M170" s="10" t="n">
        <f aca="false">IF(B170&lt;=M_PartialN,(M_Pmt-M_Serv),0)</f>
        <v>0</v>
      </c>
    </row>
    <row r="171" customFormat="false" ht="15" hidden="false" customHeight="true" outlineLevel="0" collapsed="false">
      <c r="B171" s="1" t="n">
        <v>166</v>
      </c>
      <c r="C171" s="10" t="n">
        <f aca="false">C170*(1+M_Rate/12)-M_Pmt</f>
        <v>108925.852181039</v>
      </c>
      <c r="D171" s="10" t="n">
        <f aca="false">IF(B171&lt;=M_Rem,(M_Pmt-M_Serv),0)+IF(B171=M_Rem,C171,0)</f>
        <v>0</v>
      </c>
      <c r="E171" s="10" t="n">
        <f aca="false">IF(B171&lt;=12,(M_Pmt-M_Serv),0)+IF(B171=12,C171,0)</f>
        <v>0</v>
      </c>
      <c r="F171" s="10" t="n">
        <f aca="false">IF(B171&lt;=24,(M_Pmt-M_Serv),0)+IF(B171=24,C171,0)</f>
        <v>0</v>
      </c>
      <c r="G171" s="10" t="n">
        <f aca="false">IF(B171&lt;=36,(M_Pmt-M_Serv),0)+IF(B171=36,C171,0)</f>
        <v>0</v>
      </c>
      <c r="H171" s="10" t="n">
        <f aca="false">IF(B171&lt;=M_Rem,M_Pmt,0)+IF(B171=M_Rem,C171,0)</f>
        <v>0</v>
      </c>
      <c r="I171" s="10" t="n">
        <f aca="false">IF(B171&lt;=M_Rem,(M_Pmt-M_Serv),0)+IF(B171=M_Rem,C171,0)</f>
        <v>0</v>
      </c>
      <c r="J171" s="10" t="n">
        <f aca="false">D171</f>
        <v>0</v>
      </c>
      <c r="K171" s="10" t="n">
        <f aca="false">IF(B171&lt;=M_Rem+60,(M_Pmt-M_Serv),0)+IF(B171=M_Rem+60,C171,0)</f>
        <v>0</v>
      </c>
      <c r="L171" s="10" t="n">
        <f aca="false">IF(B171&lt;=M_Amort-M_Paid,(M_Pmt-M_Serv),0)</f>
        <v>1112.56411606159</v>
      </c>
      <c r="M171" s="10" t="n">
        <f aca="false">IF(B171&lt;=M_PartialN,(M_Pmt-M_Serv),0)</f>
        <v>0</v>
      </c>
    </row>
    <row r="172" customFormat="false" ht="15" hidden="false" customHeight="true" outlineLevel="0" collapsed="false">
      <c r="B172" s="1" t="n">
        <v>167</v>
      </c>
      <c r="C172" s="10" t="n">
        <f aca="false">C171*(1+M_Rate/12)-M_Pmt</f>
        <v>108600.231956335</v>
      </c>
      <c r="D172" s="10" t="n">
        <f aca="false">IF(B172&lt;=M_Rem,(M_Pmt-M_Serv),0)+IF(B172=M_Rem,C172,0)</f>
        <v>0</v>
      </c>
      <c r="E172" s="10" t="n">
        <f aca="false">IF(B172&lt;=12,(M_Pmt-M_Serv),0)+IF(B172=12,C172,0)</f>
        <v>0</v>
      </c>
      <c r="F172" s="10" t="n">
        <f aca="false">IF(B172&lt;=24,(M_Pmt-M_Serv),0)+IF(B172=24,C172,0)</f>
        <v>0</v>
      </c>
      <c r="G172" s="10" t="n">
        <f aca="false">IF(B172&lt;=36,(M_Pmt-M_Serv),0)+IF(B172=36,C172,0)</f>
        <v>0</v>
      </c>
      <c r="H172" s="10" t="n">
        <f aca="false">IF(B172&lt;=M_Rem,M_Pmt,0)+IF(B172=M_Rem,C172,0)</f>
        <v>0</v>
      </c>
      <c r="I172" s="10" t="n">
        <f aca="false">IF(B172&lt;=M_Rem,(M_Pmt-M_Serv),0)+IF(B172=M_Rem,C172,0)</f>
        <v>0</v>
      </c>
      <c r="J172" s="10" t="n">
        <f aca="false">D172</f>
        <v>0</v>
      </c>
      <c r="K172" s="10" t="n">
        <f aca="false">IF(B172&lt;=M_Rem+60,(M_Pmt-M_Serv),0)+IF(B172=M_Rem+60,C172,0)</f>
        <v>0</v>
      </c>
      <c r="L172" s="10" t="n">
        <f aca="false">IF(B172&lt;=M_Amort-M_Paid,(M_Pmt-M_Serv),0)</f>
        <v>1112.56411606159</v>
      </c>
      <c r="M172" s="10" t="n">
        <f aca="false">IF(B172&lt;=M_PartialN,(M_Pmt-M_Serv),0)</f>
        <v>0</v>
      </c>
    </row>
    <row r="173" customFormat="false" ht="15" hidden="false" customHeight="true" outlineLevel="0" collapsed="false">
      <c r="B173" s="1" t="n">
        <v>168</v>
      </c>
      <c r="C173" s="10" t="n">
        <f aca="false">C172*(1+M_Rate/12)-M_Pmt</f>
        <v>108272.169579946</v>
      </c>
      <c r="D173" s="10" t="n">
        <f aca="false">IF(B173&lt;=M_Rem,(M_Pmt-M_Serv),0)+IF(B173=M_Rem,C173,0)</f>
        <v>0</v>
      </c>
      <c r="E173" s="10" t="n">
        <f aca="false">IF(B173&lt;=12,(M_Pmt-M_Serv),0)+IF(B173=12,C173,0)</f>
        <v>0</v>
      </c>
      <c r="F173" s="10" t="n">
        <f aca="false">IF(B173&lt;=24,(M_Pmt-M_Serv),0)+IF(B173=24,C173,0)</f>
        <v>0</v>
      </c>
      <c r="G173" s="10" t="n">
        <f aca="false">IF(B173&lt;=36,(M_Pmt-M_Serv),0)+IF(B173=36,C173,0)</f>
        <v>0</v>
      </c>
      <c r="H173" s="10" t="n">
        <f aca="false">IF(B173&lt;=M_Rem,M_Pmt,0)+IF(B173=M_Rem,C173,0)</f>
        <v>0</v>
      </c>
      <c r="I173" s="10" t="n">
        <f aca="false">IF(B173&lt;=M_Rem,(M_Pmt-M_Serv),0)+IF(B173=M_Rem,C173,0)</f>
        <v>0</v>
      </c>
      <c r="J173" s="10" t="n">
        <f aca="false">D173</f>
        <v>0</v>
      </c>
      <c r="K173" s="10" t="n">
        <f aca="false">IF(B173&lt;=M_Rem+60,(M_Pmt-M_Serv),0)+IF(B173=M_Rem+60,C173,0)</f>
        <v>0</v>
      </c>
      <c r="L173" s="10" t="n">
        <f aca="false">IF(B173&lt;=M_Amort-M_Paid,(M_Pmt-M_Serv),0)</f>
        <v>1112.56411606159</v>
      </c>
      <c r="M173" s="10" t="n">
        <f aca="false">IF(B173&lt;=M_PartialN,(M_Pmt-M_Serv),0)</f>
        <v>0</v>
      </c>
    </row>
    <row r="174" customFormat="false" ht="15" hidden="false" customHeight="true" outlineLevel="0" collapsed="false">
      <c r="B174" s="1" t="n">
        <v>169</v>
      </c>
      <c r="C174" s="10" t="n">
        <f aca="false">C173*(1+M_Rate/12)-M_Pmt</f>
        <v>107941.646735734</v>
      </c>
      <c r="D174" s="10" t="n">
        <f aca="false">IF(B174&lt;=M_Rem,(M_Pmt-M_Serv),0)+IF(B174=M_Rem,C174,0)</f>
        <v>0</v>
      </c>
      <c r="E174" s="10" t="n">
        <f aca="false">IF(B174&lt;=12,(M_Pmt-M_Serv),0)+IF(B174=12,C174,0)</f>
        <v>0</v>
      </c>
      <c r="F174" s="10" t="n">
        <f aca="false">IF(B174&lt;=24,(M_Pmt-M_Serv),0)+IF(B174=24,C174,0)</f>
        <v>0</v>
      </c>
      <c r="G174" s="10" t="n">
        <f aca="false">IF(B174&lt;=36,(M_Pmt-M_Serv),0)+IF(B174=36,C174,0)</f>
        <v>0</v>
      </c>
      <c r="H174" s="10" t="n">
        <f aca="false">IF(B174&lt;=M_Rem,M_Pmt,0)+IF(B174=M_Rem,C174,0)</f>
        <v>0</v>
      </c>
      <c r="I174" s="10" t="n">
        <f aca="false">IF(B174&lt;=M_Rem,(M_Pmt-M_Serv),0)+IF(B174=M_Rem,C174,0)</f>
        <v>0</v>
      </c>
      <c r="J174" s="10" t="n">
        <f aca="false">D174</f>
        <v>0</v>
      </c>
      <c r="K174" s="10" t="n">
        <f aca="false">IF(B174&lt;=M_Rem+60,(M_Pmt-M_Serv),0)+IF(B174=M_Rem+60,C174,0)</f>
        <v>0</v>
      </c>
      <c r="L174" s="10" t="n">
        <f aca="false">IF(B174&lt;=M_Amort-M_Paid,(M_Pmt-M_Serv),0)</f>
        <v>1112.56411606159</v>
      </c>
      <c r="M174" s="10" t="n">
        <f aca="false">IF(B174&lt;=M_PartialN,(M_Pmt-M_Serv),0)</f>
        <v>0</v>
      </c>
    </row>
    <row r="175" customFormat="false" ht="15" hidden="false" customHeight="true" outlineLevel="0" collapsed="false">
      <c r="B175" s="1" t="n">
        <v>170</v>
      </c>
      <c r="C175" s="10" t="n">
        <f aca="false">C174*(1+M_Rate/12)-M_Pmt</f>
        <v>107608.644970191</v>
      </c>
      <c r="D175" s="10" t="n">
        <f aca="false">IF(B175&lt;=M_Rem,(M_Pmt-M_Serv),0)+IF(B175=M_Rem,C175,0)</f>
        <v>0</v>
      </c>
      <c r="E175" s="10" t="n">
        <f aca="false">IF(B175&lt;=12,(M_Pmt-M_Serv),0)+IF(B175=12,C175,0)</f>
        <v>0</v>
      </c>
      <c r="F175" s="10" t="n">
        <f aca="false">IF(B175&lt;=24,(M_Pmt-M_Serv),0)+IF(B175=24,C175,0)</f>
        <v>0</v>
      </c>
      <c r="G175" s="10" t="n">
        <f aca="false">IF(B175&lt;=36,(M_Pmt-M_Serv),0)+IF(B175=36,C175,0)</f>
        <v>0</v>
      </c>
      <c r="H175" s="10" t="n">
        <f aca="false">IF(B175&lt;=M_Rem,M_Pmt,0)+IF(B175=M_Rem,C175,0)</f>
        <v>0</v>
      </c>
      <c r="I175" s="10" t="n">
        <f aca="false">IF(B175&lt;=M_Rem,(M_Pmt-M_Serv),0)+IF(B175=M_Rem,C175,0)</f>
        <v>0</v>
      </c>
      <c r="J175" s="10" t="n">
        <f aca="false">D175</f>
        <v>0</v>
      </c>
      <c r="K175" s="10" t="n">
        <f aca="false">IF(B175&lt;=M_Rem+60,(M_Pmt-M_Serv),0)+IF(B175=M_Rem+60,C175,0)</f>
        <v>0</v>
      </c>
      <c r="L175" s="10" t="n">
        <f aca="false">IF(B175&lt;=M_Amort-M_Paid,(M_Pmt-M_Serv),0)</f>
        <v>1112.56411606159</v>
      </c>
      <c r="M175" s="10" t="n">
        <f aca="false">IF(B175&lt;=M_PartialN,(M_Pmt-M_Serv),0)</f>
        <v>0</v>
      </c>
    </row>
    <row r="176" customFormat="false" ht="15" hidden="false" customHeight="true" outlineLevel="0" collapsed="false">
      <c r="B176" s="1" t="n">
        <v>171</v>
      </c>
      <c r="C176" s="10" t="n">
        <f aca="false">C175*(1+M_Rate/12)-M_Pmt</f>
        <v>107273.145691406</v>
      </c>
      <c r="D176" s="10" t="n">
        <f aca="false">IF(B176&lt;=M_Rem,(M_Pmt-M_Serv),0)+IF(B176=M_Rem,C176,0)</f>
        <v>0</v>
      </c>
      <c r="E176" s="10" t="n">
        <f aca="false">IF(B176&lt;=12,(M_Pmt-M_Serv),0)+IF(B176=12,C176,0)</f>
        <v>0</v>
      </c>
      <c r="F176" s="10" t="n">
        <f aca="false">IF(B176&lt;=24,(M_Pmt-M_Serv),0)+IF(B176=24,C176,0)</f>
        <v>0</v>
      </c>
      <c r="G176" s="10" t="n">
        <f aca="false">IF(B176&lt;=36,(M_Pmt-M_Serv),0)+IF(B176=36,C176,0)</f>
        <v>0</v>
      </c>
      <c r="H176" s="10" t="n">
        <f aca="false">IF(B176&lt;=M_Rem,M_Pmt,0)+IF(B176=M_Rem,C176,0)</f>
        <v>0</v>
      </c>
      <c r="I176" s="10" t="n">
        <f aca="false">IF(B176&lt;=M_Rem,(M_Pmt-M_Serv),0)+IF(B176=M_Rem,C176,0)</f>
        <v>0</v>
      </c>
      <c r="J176" s="10" t="n">
        <f aca="false">D176</f>
        <v>0</v>
      </c>
      <c r="K176" s="10" t="n">
        <f aca="false">IF(B176&lt;=M_Rem+60,(M_Pmt-M_Serv),0)+IF(B176=M_Rem+60,C176,0)</f>
        <v>0</v>
      </c>
      <c r="L176" s="10" t="n">
        <f aca="false">IF(B176&lt;=M_Amort-M_Paid,(M_Pmt-M_Serv),0)</f>
        <v>1112.56411606159</v>
      </c>
      <c r="M176" s="10" t="n">
        <f aca="false">IF(B176&lt;=M_PartialN,(M_Pmt-M_Serv),0)</f>
        <v>0</v>
      </c>
    </row>
    <row r="177" customFormat="false" ht="15" hidden="false" customHeight="true" outlineLevel="0" collapsed="false">
      <c r="B177" s="1" t="n">
        <v>172</v>
      </c>
      <c r="C177" s="10" t="n">
        <f aca="false">C176*(1+M_Rate/12)-M_Pmt</f>
        <v>106935.13016803</v>
      </c>
      <c r="D177" s="10" t="n">
        <f aca="false">IF(B177&lt;=M_Rem,(M_Pmt-M_Serv),0)+IF(B177=M_Rem,C177,0)</f>
        <v>0</v>
      </c>
      <c r="E177" s="10" t="n">
        <f aca="false">IF(B177&lt;=12,(M_Pmt-M_Serv),0)+IF(B177=12,C177,0)</f>
        <v>0</v>
      </c>
      <c r="F177" s="10" t="n">
        <f aca="false">IF(B177&lt;=24,(M_Pmt-M_Serv),0)+IF(B177=24,C177,0)</f>
        <v>0</v>
      </c>
      <c r="G177" s="10" t="n">
        <f aca="false">IF(B177&lt;=36,(M_Pmt-M_Serv),0)+IF(B177=36,C177,0)</f>
        <v>0</v>
      </c>
      <c r="H177" s="10" t="n">
        <f aca="false">IF(B177&lt;=M_Rem,M_Pmt,0)+IF(B177=M_Rem,C177,0)</f>
        <v>0</v>
      </c>
      <c r="I177" s="10" t="n">
        <f aca="false">IF(B177&lt;=M_Rem,(M_Pmt-M_Serv),0)+IF(B177=M_Rem,C177,0)</f>
        <v>0</v>
      </c>
      <c r="J177" s="10" t="n">
        <f aca="false">D177</f>
        <v>0</v>
      </c>
      <c r="K177" s="10" t="n">
        <f aca="false">IF(B177&lt;=M_Rem+60,(M_Pmt-M_Serv),0)+IF(B177=M_Rem+60,C177,0)</f>
        <v>0</v>
      </c>
      <c r="L177" s="10" t="n">
        <f aca="false">IF(B177&lt;=M_Amort-M_Paid,(M_Pmt-M_Serv),0)</f>
        <v>1112.56411606159</v>
      </c>
      <c r="M177" s="10" t="n">
        <f aca="false">IF(B177&lt;=M_PartialN,(M_Pmt-M_Serv),0)</f>
        <v>0</v>
      </c>
    </row>
    <row r="178" customFormat="false" ht="15" hidden="false" customHeight="true" outlineLevel="0" collapsed="false">
      <c r="B178" s="1" t="n">
        <v>173</v>
      </c>
      <c r="C178" s="10" t="n">
        <f aca="false">C177*(1+M_Rate/12)-M_Pmt</f>
        <v>106594.579528228</v>
      </c>
      <c r="D178" s="10" t="n">
        <f aca="false">IF(B178&lt;=M_Rem,(M_Pmt-M_Serv),0)+IF(B178=M_Rem,C178,0)</f>
        <v>0</v>
      </c>
      <c r="E178" s="10" t="n">
        <f aca="false">IF(B178&lt;=12,(M_Pmt-M_Serv),0)+IF(B178=12,C178,0)</f>
        <v>0</v>
      </c>
      <c r="F178" s="10" t="n">
        <f aca="false">IF(B178&lt;=24,(M_Pmt-M_Serv),0)+IF(B178=24,C178,0)</f>
        <v>0</v>
      </c>
      <c r="G178" s="10" t="n">
        <f aca="false">IF(B178&lt;=36,(M_Pmt-M_Serv),0)+IF(B178=36,C178,0)</f>
        <v>0</v>
      </c>
      <c r="H178" s="10" t="n">
        <f aca="false">IF(B178&lt;=M_Rem,M_Pmt,0)+IF(B178=M_Rem,C178,0)</f>
        <v>0</v>
      </c>
      <c r="I178" s="10" t="n">
        <f aca="false">IF(B178&lt;=M_Rem,(M_Pmt-M_Serv),0)+IF(B178=M_Rem,C178,0)</f>
        <v>0</v>
      </c>
      <c r="J178" s="10" t="n">
        <f aca="false">D178</f>
        <v>0</v>
      </c>
      <c r="K178" s="10" t="n">
        <f aca="false">IF(B178&lt;=M_Rem+60,(M_Pmt-M_Serv),0)+IF(B178=M_Rem+60,C178,0)</f>
        <v>0</v>
      </c>
      <c r="L178" s="10" t="n">
        <f aca="false">IF(B178&lt;=M_Amort-M_Paid,(M_Pmt-M_Serv),0)</f>
        <v>1112.56411606159</v>
      </c>
      <c r="M178" s="10" t="n">
        <f aca="false">IF(B178&lt;=M_PartialN,(M_Pmt-M_Serv),0)</f>
        <v>0</v>
      </c>
    </row>
    <row r="179" customFormat="false" ht="15" hidden="false" customHeight="true" outlineLevel="0" collapsed="false">
      <c r="B179" s="1" t="n">
        <v>174</v>
      </c>
      <c r="C179" s="10" t="n">
        <f aca="false">C178*(1+M_Rate/12)-M_Pmt</f>
        <v>106251.474758628</v>
      </c>
      <c r="D179" s="10" t="n">
        <f aca="false">IF(B179&lt;=M_Rem,(M_Pmt-M_Serv),0)+IF(B179=M_Rem,C179,0)</f>
        <v>0</v>
      </c>
      <c r="E179" s="10" t="n">
        <f aca="false">IF(B179&lt;=12,(M_Pmt-M_Serv),0)+IF(B179=12,C179,0)</f>
        <v>0</v>
      </c>
      <c r="F179" s="10" t="n">
        <f aca="false">IF(B179&lt;=24,(M_Pmt-M_Serv),0)+IF(B179=24,C179,0)</f>
        <v>0</v>
      </c>
      <c r="G179" s="10" t="n">
        <f aca="false">IF(B179&lt;=36,(M_Pmt-M_Serv),0)+IF(B179=36,C179,0)</f>
        <v>0</v>
      </c>
      <c r="H179" s="10" t="n">
        <f aca="false">IF(B179&lt;=M_Rem,M_Pmt,0)+IF(B179=M_Rem,C179,0)</f>
        <v>0</v>
      </c>
      <c r="I179" s="10" t="n">
        <f aca="false">IF(B179&lt;=M_Rem,(M_Pmt-M_Serv),0)+IF(B179=M_Rem,C179,0)</f>
        <v>0</v>
      </c>
      <c r="J179" s="10" t="n">
        <f aca="false">D179</f>
        <v>0</v>
      </c>
      <c r="K179" s="10" t="n">
        <f aca="false">IF(B179&lt;=M_Rem+60,(M_Pmt-M_Serv),0)+IF(B179=M_Rem+60,C179,0)</f>
        <v>0</v>
      </c>
      <c r="L179" s="10" t="n">
        <f aca="false">IF(B179&lt;=M_Amort-M_Paid,(M_Pmt-M_Serv),0)</f>
        <v>1112.56411606159</v>
      </c>
      <c r="M179" s="10" t="n">
        <f aca="false">IF(B179&lt;=M_PartialN,(M_Pmt-M_Serv),0)</f>
        <v>0</v>
      </c>
    </row>
    <row r="180" customFormat="false" ht="15" hidden="false" customHeight="true" outlineLevel="0" collapsed="false">
      <c r="B180" s="1" t="n">
        <v>175</v>
      </c>
      <c r="C180" s="10" t="n">
        <f aca="false">C179*(1+M_Rate/12)-M_Pmt</f>
        <v>105905.796703256</v>
      </c>
      <c r="D180" s="10" t="n">
        <f aca="false">IF(B180&lt;=M_Rem,(M_Pmt-M_Serv),0)+IF(B180=M_Rem,C180,0)</f>
        <v>0</v>
      </c>
      <c r="E180" s="10" t="n">
        <f aca="false">IF(B180&lt;=12,(M_Pmt-M_Serv),0)+IF(B180=12,C180,0)</f>
        <v>0</v>
      </c>
      <c r="F180" s="10" t="n">
        <f aca="false">IF(B180&lt;=24,(M_Pmt-M_Serv),0)+IF(B180=24,C180,0)</f>
        <v>0</v>
      </c>
      <c r="G180" s="10" t="n">
        <f aca="false">IF(B180&lt;=36,(M_Pmt-M_Serv),0)+IF(B180=36,C180,0)</f>
        <v>0</v>
      </c>
      <c r="H180" s="10" t="n">
        <f aca="false">IF(B180&lt;=M_Rem,M_Pmt,0)+IF(B180=M_Rem,C180,0)</f>
        <v>0</v>
      </c>
      <c r="I180" s="10" t="n">
        <f aca="false">IF(B180&lt;=M_Rem,(M_Pmt-M_Serv),0)+IF(B180=M_Rem,C180,0)</f>
        <v>0</v>
      </c>
      <c r="J180" s="10" t="n">
        <f aca="false">D180</f>
        <v>0</v>
      </c>
      <c r="K180" s="10" t="n">
        <f aca="false">IF(B180&lt;=M_Rem+60,(M_Pmt-M_Serv),0)+IF(B180=M_Rem+60,C180,0)</f>
        <v>0</v>
      </c>
      <c r="L180" s="10" t="n">
        <f aca="false">IF(B180&lt;=M_Amort-M_Paid,(M_Pmt-M_Serv),0)</f>
        <v>1112.56411606159</v>
      </c>
      <c r="M180" s="10" t="n">
        <f aca="false">IF(B180&lt;=M_PartialN,(M_Pmt-M_Serv),0)</f>
        <v>0</v>
      </c>
    </row>
    <row r="181" customFormat="false" ht="15" hidden="false" customHeight="true" outlineLevel="0" collapsed="false">
      <c r="B181" s="1" t="n">
        <v>176</v>
      </c>
      <c r="C181" s="10" t="n">
        <f aca="false">C180*(1+M_Rate/12)-M_Pmt</f>
        <v>105557.526062469</v>
      </c>
      <c r="D181" s="10" t="n">
        <f aca="false">IF(B181&lt;=M_Rem,(M_Pmt-M_Serv),0)+IF(B181=M_Rem,C181,0)</f>
        <v>0</v>
      </c>
      <c r="E181" s="10" t="n">
        <f aca="false">IF(B181&lt;=12,(M_Pmt-M_Serv),0)+IF(B181=12,C181,0)</f>
        <v>0</v>
      </c>
      <c r="F181" s="10" t="n">
        <f aca="false">IF(B181&lt;=24,(M_Pmt-M_Serv),0)+IF(B181=24,C181,0)</f>
        <v>0</v>
      </c>
      <c r="G181" s="10" t="n">
        <f aca="false">IF(B181&lt;=36,(M_Pmt-M_Serv),0)+IF(B181=36,C181,0)</f>
        <v>0</v>
      </c>
      <c r="H181" s="10" t="n">
        <f aca="false">IF(B181&lt;=M_Rem,M_Pmt,0)+IF(B181=M_Rem,C181,0)</f>
        <v>0</v>
      </c>
      <c r="I181" s="10" t="n">
        <f aca="false">IF(B181&lt;=M_Rem,(M_Pmt-M_Serv),0)+IF(B181=M_Rem,C181,0)</f>
        <v>0</v>
      </c>
      <c r="J181" s="10" t="n">
        <f aca="false">D181</f>
        <v>0</v>
      </c>
      <c r="K181" s="10" t="n">
        <f aca="false">IF(B181&lt;=M_Rem+60,(M_Pmt-M_Serv),0)+IF(B181=M_Rem+60,C181,0)</f>
        <v>0</v>
      </c>
      <c r="L181" s="10" t="n">
        <f aca="false">IF(B181&lt;=M_Amort-M_Paid,(M_Pmt-M_Serv),0)</f>
        <v>1112.56411606159</v>
      </c>
      <c r="M181" s="10" t="n">
        <f aca="false">IF(B181&lt;=M_PartialN,(M_Pmt-M_Serv),0)</f>
        <v>0</v>
      </c>
    </row>
    <row r="182" customFormat="false" ht="15" hidden="false" customHeight="true" outlineLevel="0" collapsed="false">
      <c r="B182" s="1" t="n">
        <v>177</v>
      </c>
      <c r="C182" s="10" t="n">
        <f aca="false">C181*(1+M_Rate/12)-M_Pmt</f>
        <v>105206.643391876</v>
      </c>
      <c r="D182" s="10" t="n">
        <f aca="false">IF(B182&lt;=M_Rem,(M_Pmt-M_Serv),0)+IF(B182=M_Rem,C182,0)</f>
        <v>0</v>
      </c>
      <c r="E182" s="10" t="n">
        <f aca="false">IF(B182&lt;=12,(M_Pmt-M_Serv),0)+IF(B182=12,C182,0)</f>
        <v>0</v>
      </c>
      <c r="F182" s="10" t="n">
        <f aca="false">IF(B182&lt;=24,(M_Pmt-M_Serv),0)+IF(B182=24,C182,0)</f>
        <v>0</v>
      </c>
      <c r="G182" s="10" t="n">
        <f aca="false">IF(B182&lt;=36,(M_Pmt-M_Serv),0)+IF(B182=36,C182,0)</f>
        <v>0</v>
      </c>
      <c r="H182" s="10" t="n">
        <f aca="false">IF(B182&lt;=M_Rem,M_Pmt,0)+IF(B182=M_Rem,C182,0)</f>
        <v>0</v>
      </c>
      <c r="I182" s="10" t="n">
        <f aca="false">IF(B182&lt;=M_Rem,(M_Pmt-M_Serv),0)+IF(B182=M_Rem,C182,0)</f>
        <v>0</v>
      </c>
      <c r="J182" s="10" t="n">
        <f aca="false">D182</f>
        <v>0</v>
      </c>
      <c r="K182" s="10" t="n">
        <f aca="false">IF(B182&lt;=M_Rem+60,(M_Pmt-M_Serv),0)+IF(B182=M_Rem+60,C182,0)</f>
        <v>0</v>
      </c>
      <c r="L182" s="10" t="n">
        <f aca="false">IF(B182&lt;=M_Amort-M_Paid,(M_Pmt-M_Serv),0)</f>
        <v>1112.56411606159</v>
      </c>
      <c r="M182" s="10" t="n">
        <f aca="false">IF(B182&lt;=M_PartialN,(M_Pmt-M_Serv),0)</f>
        <v>0</v>
      </c>
    </row>
    <row r="183" customFormat="false" ht="15" hidden="false" customHeight="true" outlineLevel="0" collapsed="false">
      <c r="B183" s="1" t="n">
        <v>178</v>
      </c>
      <c r="C183" s="10" t="n">
        <f aca="false">C182*(1+M_Rate/12)-M_Pmt</f>
        <v>104853.129101254</v>
      </c>
      <c r="D183" s="10" t="n">
        <f aca="false">IF(B183&lt;=M_Rem,(M_Pmt-M_Serv),0)+IF(B183=M_Rem,C183,0)</f>
        <v>0</v>
      </c>
      <c r="E183" s="10" t="n">
        <f aca="false">IF(B183&lt;=12,(M_Pmt-M_Serv),0)+IF(B183=12,C183,0)</f>
        <v>0</v>
      </c>
      <c r="F183" s="10" t="n">
        <f aca="false">IF(B183&lt;=24,(M_Pmt-M_Serv),0)+IF(B183=24,C183,0)</f>
        <v>0</v>
      </c>
      <c r="G183" s="10" t="n">
        <f aca="false">IF(B183&lt;=36,(M_Pmt-M_Serv),0)+IF(B183=36,C183,0)</f>
        <v>0</v>
      </c>
      <c r="H183" s="10" t="n">
        <f aca="false">IF(B183&lt;=M_Rem,M_Pmt,0)+IF(B183=M_Rem,C183,0)</f>
        <v>0</v>
      </c>
      <c r="I183" s="10" t="n">
        <f aca="false">IF(B183&lt;=M_Rem,(M_Pmt-M_Serv),0)+IF(B183=M_Rem,C183,0)</f>
        <v>0</v>
      </c>
      <c r="J183" s="10" t="n">
        <f aca="false">D183</f>
        <v>0</v>
      </c>
      <c r="K183" s="10" t="n">
        <f aca="false">IF(B183&lt;=M_Rem+60,(M_Pmt-M_Serv),0)+IF(B183=M_Rem+60,C183,0)</f>
        <v>0</v>
      </c>
      <c r="L183" s="10" t="n">
        <f aca="false">IF(B183&lt;=M_Amort-M_Paid,(M_Pmt-M_Serv),0)</f>
        <v>1112.56411606159</v>
      </c>
      <c r="M183" s="10" t="n">
        <f aca="false">IF(B183&lt;=M_PartialN,(M_Pmt-M_Serv),0)</f>
        <v>0</v>
      </c>
    </row>
    <row r="184" customFormat="false" ht="15" hidden="false" customHeight="true" outlineLevel="0" collapsed="false">
      <c r="B184" s="1" t="n">
        <v>179</v>
      </c>
      <c r="C184" s="10" t="n">
        <f aca="false">C183*(1+M_Rate/12)-M_Pmt</f>
        <v>104496.963453452</v>
      </c>
      <c r="D184" s="10" t="n">
        <f aca="false">IF(B184&lt;=M_Rem,(M_Pmt-M_Serv),0)+IF(B184=M_Rem,C184,0)</f>
        <v>0</v>
      </c>
      <c r="E184" s="10" t="n">
        <f aca="false">IF(B184&lt;=12,(M_Pmt-M_Serv),0)+IF(B184=12,C184,0)</f>
        <v>0</v>
      </c>
      <c r="F184" s="10" t="n">
        <f aca="false">IF(B184&lt;=24,(M_Pmt-M_Serv),0)+IF(B184=24,C184,0)</f>
        <v>0</v>
      </c>
      <c r="G184" s="10" t="n">
        <f aca="false">IF(B184&lt;=36,(M_Pmt-M_Serv),0)+IF(B184=36,C184,0)</f>
        <v>0</v>
      </c>
      <c r="H184" s="10" t="n">
        <f aca="false">IF(B184&lt;=M_Rem,M_Pmt,0)+IF(B184=M_Rem,C184,0)</f>
        <v>0</v>
      </c>
      <c r="I184" s="10" t="n">
        <f aca="false">IF(B184&lt;=M_Rem,(M_Pmt-M_Serv),0)+IF(B184=M_Rem,C184,0)</f>
        <v>0</v>
      </c>
      <c r="J184" s="10" t="n">
        <f aca="false">D184</f>
        <v>0</v>
      </c>
      <c r="K184" s="10" t="n">
        <f aca="false">IF(B184&lt;=M_Rem+60,(M_Pmt-M_Serv),0)+IF(B184=M_Rem+60,C184,0)</f>
        <v>0</v>
      </c>
      <c r="L184" s="10" t="n">
        <f aca="false">IF(B184&lt;=M_Amort-M_Paid,(M_Pmt-M_Serv),0)</f>
        <v>1112.56411606159</v>
      </c>
      <c r="M184" s="10" t="n">
        <f aca="false">IF(B184&lt;=M_PartialN,(M_Pmt-M_Serv),0)</f>
        <v>0</v>
      </c>
    </row>
    <row r="185" customFormat="false" ht="15" hidden="false" customHeight="true" outlineLevel="0" collapsed="false">
      <c r="B185" s="1" t="n">
        <v>180</v>
      </c>
      <c r="C185" s="10" t="n">
        <f aca="false">C184*(1+M_Rate/12)-M_Pmt</f>
        <v>104138.126563291</v>
      </c>
      <c r="D185" s="10" t="n">
        <f aca="false">IF(B185&lt;=M_Rem,(M_Pmt-M_Serv),0)+IF(B185=M_Rem,C185,0)</f>
        <v>0</v>
      </c>
      <c r="E185" s="10" t="n">
        <f aca="false">IF(B185&lt;=12,(M_Pmt-M_Serv),0)+IF(B185=12,C185,0)</f>
        <v>0</v>
      </c>
      <c r="F185" s="10" t="n">
        <f aca="false">IF(B185&lt;=24,(M_Pmt-M_Serv),0)+IF(B185=24,C185,0)</f>
        <v>0</v>
      </c>
      <c r="G185" s="10" t="n">
        <f aca="false">IF(B185&lt;=36,(M_Pmt-M_Serv),0)+IF(B185=36,C185,0)</f>
        <v>0</v>
      </c>
      <c r="H185" s="10" t="n">
        <f aca="false">IF(B185&lt;=M_Rem,M_Pmt,0)+IF(B185=M_Rem,C185,0)</f>
        <v>0</v>
      </c>
      <c r="I185" s="10" t="n">
        <f aca="false">IF(B185&lt;=M_Rem,(M_Pmt-M_Serv),0)+IF(B185=M_Rem,C185,0)</f>
        <v>0</v>
      </c>
      <c r="J185" s="10" t="n">
        <f aca="false">D185</f>
        <v>0</v>
      </c>
      <c r="K185" s="10" t="n">
        <f aca="false">IF(B185&lt;=M_Rem+60,(M_Pmt-M_Serv),0)+IF(B185=M_Rem+60,C185,0)</f>
        <v>0</v>
      </c>
      <c r="L185" s="10" t="n">
        <f aca="false">IF(B185&lt;=M_Amort-M_Paid,(M_Pmt-M_Serv),0)</f>
        <v>1112.56411606159</v>
      </c>
      <c r="M185" s="10" t="n">
        <f aca="false">IF(B185&lt;=M_PartialN,(M_Pmt-M_Serv),0)</f>
        <v>0</v>
      </c>
    </row>
    <row r="186" customFormat="false" ht="15" hidden="false" customHeight="true" outlineLevel="0" collapsed="false">
      <c r="B186" s="1" t="n">
        <v>181</v>
      </c>
      <c r="C186" s="10" t="n">
        <f aca="false">C185*(1+M_Rate/12)-M_Pmt</f>
        <v>103776.598396454</v>
      </c>
      <c r="D186" s="10" t="n">
        <f aca="false">IF(B186&lt;=M_Rem,(M_Pmt-M_Serv),0)+IF(B186=M_Rem,C186,0)</f>
        <v>0</v>
      </c>
      <c r="E186" s="10" t="n">
        <f aca="false">IF(B186&lt;=12,(M_Pmt-M_Serv),0)+IF(B186=12,C186,0)</f>
        <v>0</v>
      </c>
      <c r="F186" s="10" t="n">
        <f aca="false">IF(B186&lt;=24,(M_Pmt-M_Serv),0)+IF(B186=24,C186,0)</f>
        <v>0</v>
      </c>
      <c r="G186" s="10" t="n">
        <f aca="false">IF(B186&lt;=36,(M_Pmt-M_Serv),0)+IF(B186=36,C186,0)</f>
        <v>0</v>
      </c>
      <c r="H186" s="10" t="n">
        <f aca="false">IF(B186&lt;=M_Rem,M_Pmt,0)+IF(B186=M_Rem,C186,0)</f>
        <v>0</v>
      </c>
      <c r="I186" s="10" t="n">
        <f aca="false">IF(B186&lt;=M_Rem,(M_Pmt-M_Serv),0)+IF(B186=M_Rem,C186,0)</f>
        <v>0</v>
      </c>
      <c r="J186" s="10" t="n">
        <f aca="false">D186</f>
        <v>0</v>
      </c>
      <c r="K186" s="10" t="n">
        <f aca="false">IF(B186&lt;=M_Rem+60,(M_Pmt-M_Serv),0)+IF(B186=M_Rem+60,C186,0)</f>
        <v>0</v>
      </c>
      <c r="L186" s="10" t="n">
        <f aca="false">IF(B186&lt;=M_Amort-M_Paid,(M_Pmt-M_Serv),0)</f>
        <v>1112.56411606159</v>
      </c>
      <c r="M186" s="10" t="n">
        <f aca="false">IF(B186&lt;=M_PartialN,(M_Pmt-M_Serv),0)</f>
        <v>0</v>
      </c>
    </row>
    <row r="187" customFormat="false" ht="15" hidden="false" customHeight="true" outlineLevel="0" collapsed="false">
      <c r="B187" s="1" t="n">
        <v>182</v>
      </c>
      <c r="C187" s="10" t="n">
        <f aca="false">C186*(1+M_Rate/12)-M_Pmt</f>
        <v>103412.358768366</v>
      </c>
      <c r="D187" s="10" t="n">
        <f aca="false">IF(B187&lt;=M_Rem,(M_Pmt-M_Serv),0)+IF(B187=M_Rem,C187,0)</f>
        <v>0</v>
      </c>
      <c r="E187" s="10" t="n">
        <f aca="false">IF(B187&lt;=12,(M_Pmt-M_Serv),0)+IF(B187=12,C187,0)</f>
        <v>0</v>
      </c>
      <c r="F187" s="10" t="n">
        <f aca="false">IF(B187&lt;=24,(M_Pmt-M_Serv),0)+IF(B187=24,C187,0)</f>
        <v>0</v>
      </c>
      <c r="G187" s="10" t="n">
        <f aca="false">IF(B187&lt;=36,(M_Pmt-M_Serv),0)+IF(B187=36,C187,0)</f>
        <v>0</v>
      </c>
      <c r="H187" s="10" t="n">
        <f aca="false">IF(B187&lt;=M_Rem,M_Pmt,0)+IF(B187=M_Rem,C187,0)</f>
        <v>0</v>
      </c>
      <c r="I187" s="10" t="n">
        <f aca="false">IF(B187&lt;=M_Rem,(M_Pmt-M_Serv),0)+IF(B187=M_Rem,C187,0)</f>
        <v>0</v>
      </c>
      <c r="J187" s="10" t="n">
        <f aca="false">D187</f>
        <v>0</v>
      </c>
      <c r="K187" s="10" t="n">
        <f aca="false">IF(B187&lt;=M_Rem+60,(M_Pmt-M_Serv),0)+IF(B187=M_Rem+60,C187,0)</f>
        <v>0</v>
      </c>
      <c r="L187" s="10" t="n">
        <f aca="false">IF(B187&lt;=M_Amort-M_Paid,(M_Pmt-M_Serv),0)</f>
        <v>1112.56411606159</v>
      </c>
      <c r="M187" s="10" t="n">
        <f aca="false">IF(B187&lt;=M_PartialN,(M_Pmt-M_Serv),0)</f>
        <v>0</v>
      </c>
    </row>
    <row r="188" customFormat="false" ht="15" hidden="false" customHeight="true" outlineLevel="0" collapsed="false">
      <c r="B188" s="1" t="n">
        <v>183</v>
      </c>
      <c r="C188" s="10" t="n">
        <f aca="false">C187*(1+M_Rate/12)-M_Pmt</f>
        <v>103045.387343067</v>
      </c>
      <c r="D188" s="10" t="n">
        <f aca="false">IF(B188&lt;=M_Rem,(M_Pmt-M_Serv),0)+IF(B188=M_Rem,C188,0)</f>
        <v>0</v>
      </c>
      <c r="E188" s="10" t="n">
        <f aca="false">IF(B188&lt;=12,(M_Pmt-M_Serv),0)+IF(B188=12,C188,0)</f>
        <v>0</v>
      </c>
      <c r="F188" s="10" t="n">
        <f aca="false">IF(B188&lt;=24,(M_Pmt-M_Serv),0)+IF(B188=24,C188,0)</f>
        <v>0</v>
      </c>
      <c r="G188" s="10" t="n">
        <f aca="false">IF(B188&lt;=36,(M_Pmt-M_Serv),0)+IF(B188=36,C188,0)</f>
        <v>0</v>
      </c>
      <c r="H188" s="10" t="n">
        <f aca="false">IF(B188&lt;=M_Rem,M_Pmt,0)+IF(B188=M_Rem,C188,0)</f>
        <v>0</v>
      </c>
      <c r="I188" s="10" t="n">
        <f aca="false">IF(B188&lt;=M_Rem,(M_Pmt-M_Serv),0)+IF(B188=M_Rem,C188,0)</f>
        <v>0</v>
      </c>
      <c r="J188" s="10" t="n">
        <f aca="false">D188</f>
        <v>0</v>
      </c>
      <c r="K188" s="10" t="n">
        <f aca="false">IF(B188&lt;=M_Rem+60,(M_Pmt-M_Serv),0)+IF(B188=M_Rem+60,C188,0)</f>
        <v>0</v>
      </c>
      <c r="L188" s="10" t="n">
        <f aca="false">IF(B188&lt;=M_Amort-M_Paid,(M_Pmt-M_Serv),0)</f>
        <v>1112.56411606159</v>
      </c>
      <c r="M188" s="10" t="n">
        <f aca="false">IF(B188&lt;=M_PartialN,(M_Pmt-M_Serv),0)</f>
        <v>0</v>
      </c>
    </row>
    <row r="189" customFormat="false" ht="15" hidden="false" customHeight="true" outlineLevel="0" collapsed="false">
      <c r="B189" s="1" t="n">
        <v>184</v>
      </c>
      <c r="C189" s="10" t="n">
        <f aca="false">C188*(1+M_Rate/12)-M_Pmt</f>
        <v>102675.663632078</v>
      </c>
      <c r="D189" s="10" t="n">
        <f aca="false">IF(B189&lt;=M_Rem,(M_Pmt-M_Serv),0)+IF(B189=M_Rem,C189,0)</f>
        <v>0</v>
      </c>
      <c r="E189" s="10" t="n">
        <f aca="false">IF(B189&lt;=12,(M_Pmt-M_Serv),0)+IF(B189=12,C189,0)</f>
        <v>0</v>
      </c>
      <c r="F189" s="10" t="n">
        <f aca="false">IF(B189&lt;=24,(M_Pmt-M_Serv),0)+IF(B189=24,C189,0)</f>
        <v>0</v>
      </c>
      <c r="G189" s="10" t="n">
        <f aca="false">IF(B189&lt;=36,(M_Pmt-M_Serv),0)+IF(B189=36,C189,0)</f>
        <v>0</v>
      </c>
      <c r="H189" s="10" t="n">
        <f aca="false">IF(B189&lt;=M_Rem,M_Pmt,0)+IF(B189=M_Rem,C189,0)</f>
        <v>0</v>
      </c>
      <c r="I189" s="10" t="n">
        <f aca="false">IF(B189&lt;=M_Rem,(M_Pmt-M_Serv),0)+IF(B189=M_Rem,C189,0)</f>
        <v>0</v>
      </c>
      <c r="J189" s="10" t="n">
        <f aca="false">D189</f>
        <v>0</v>
      </c>
      <c r="K189" s="10" t="n">
        <f aca="false">IF(B189&lt;=M_Rem+60,(M_Pmt-M_Serv),0)+IF(B189=M_Rem+60,C189,0)</f>
        <v>0</v>
      </c>
      <c r="L189" s="10" t="n">
        <f aca="false">IF(B189&lt;=M_Amort-M_Paid,(M_Pmt-M_Serv),0)</f>
        <v>1112.56411606159</v>
      </c>
      <c r="M189" s="10" t="n">
        <f aca="false">IF(B189&lt;=M_PartialN,(M_Pmt-M_Serv),0)</f>
        <v>0</v>
      </c>
    </row>
    <row r="190" customFormat="false" ht="15" hidden="false" customHeight="true" outlineLevel="0" collapsed="false">
      <c r="B190" s="1" t="n">
        <v>185</v>
      </c>
      <c r="C190" s="10" t="n">
        <f aca="false">C189*(1+M_Rate/12)-M_Pmt</f>
        <v>102303.166993257</v>
      </c>
      <c r="D190" s="10" t="n">
        <f aca="false">IF(B190&lt;=M_Rem,(M_Pmt-M_Serv),0)+IF(B190=M_Rem,C190,0)</f>
        <v>0</v>
      </c>
      <c r="E190" s="10" t="n">
        <f aca="false">IF(B190&lt;=12,(M_Pmt-M_Serv),0)+IF(B190=12,C190,0)</f>
        <v>0</v>
      </c>
      <c r="F190" s="10" t="n">
        <f aca="false">IF(B190&lt;=24,(M_Pmt-M_Serv),0)+IF(B190=24,C190,0)</f>
        <v>0</v>
      </c>
      <c r="G190" s="10" t="n">
        <f aca="false">IF(B190&lt;=36,(M_Pmt-M_Serv),0)+IF(B190=36,C190,0)</f>
        <v>0</v>
      </c>
      <c r="H190" s="10" t="n">
        <f aca="false">IF(B190&lt;=M_Rem,M_Pmt,0)+IF(B190=M_Rem,C190,0)</f>
        <v>0</v>
      </c>
      <c r="I190" s="10" t="n">
        <f aca="false">IF(B190&lt;=M_Rem,(M_Pmt-M_Serv),0)+IF(B190=M_Rem,C190,0)</f>
        <v>0</v>
      </c>
      <c r="J190" s="10" t="n">
        <f aca="false">D190</f>
        <v>0</v>
      </c>
      <c r="K190" s="10" t="n">
        <f aca="false">IF(B190&lt;=M_Rem+60,(M_Pmt-M_Serv),0)+IF(B190=M_Rem+60,C190,0)</f>
        <v>0</v>
      </c>
      <c r="L190" s="10" t="n">
        <f aca="false">IF(B190&lt;=M_Amort-M_Paid,(M_Pmt-M_Serv),0)</f>
        <v>1112.56411606159</v>
      </c>
      <c r="M190" s="10" t="n">
        <f aca="false">IF(B190&lt;=M_PartialN,(M_Pmt-M_Serv),0)</f>
        <v>0</v>
      </c>
    </row>
    <row r="191" customFormat="false" ht="15" hidden="false" customHeight="true" outlineLevel="0" collapsed="false">
      <c r="B191" s="1" t="n">
        <v>186</v>
      </c>
      <c r="C191" s="10" t="n">
        <f aca="false">C190*(1+M_Rate/12)-M_Pmt</f>
        <v>101927.876629645</v>
      </c>
      <c r="D191" s="10" t="n">
        <f aca="false">IF(B191&lt;=M_Rem,(M_Pmt-M_Serv),0)+IF(B191=M_Rem,C191,0)</f>
        <v>0</v>
      </c>
      <c r="E191" s="10" t="n">
        <f aca="false">IF(B191&lt;=12,(M_Pmt-M_Serv),0)+IF(B191=12,C191,0)</f>
        <v>0</v>
      </c>
      <c r="F191" s="10" t="n">
        <f aca="false">IF(B191&lt;=24,(M_Pmt-M_Serv),0)+IF(B191=24,C191,0)</f>
        <v>0</v>
      </c>
      <c r="G191" s="10" t="n">
        <f aca="false">IF(B191&lt;=36,(M_Pmt-M_Serv),0)+IF(B191=36,C191,0)</f>
        <v>0</v>
      </c>
      <c r="H191" s="10" t="n">
        <f aca="false">IF(B191&lt;=M_Rem,M_Pmt,0)+IF(B191=M_Rem,C191,0)</f>
        <v>0</v>
      </c>
      <c r="I191" s="10" t="n">
        <f aca="false">IF(B191&lt;=M_Rem,(M_Pmt-M_Serv),0)+IF(B191=M_Rem,C191,0)</f>
        <v>0</v>
      </c>
      <c r="J191" s="10" t="n">
        <f aca="false">D191</f>
        <v>0</v>
      </c>
      <c r="K191" s="10" t="n">
        <f aca="false">IF(B191&lt;=M_Rem+60,(M_Pmt-M_Serv),0)+IF(B191=M_Rem+60,C191,0)</f>
        <v>0</v>
      </c>
      <c r="L191" s="10" t="n">
        <f aca="false">IF(B191&lt;=M_Amort-M_Paid,(M_Pmt-M_Serv),0)</f>
        <v>1112.56411606159</v>
      </c>
      <c r="M191" s="10" t="n">
        <f aca="false">IF(B191&lt;=M_PartialN,(M_Pmt-M_Serv),0)</f>
        <v>0</v>
      </c>
    </row>
    <row r="192" customFormat="false" ht="15" hidden="false" customHeight="true" outlineLevel="0" collapsed="false">
      <c r="B192" s="1" t="n">
        <v>187</v>
      </c>
      <c r="C192" s="10" t="n">
        <f aca="false">C191*(1+M_Rate/12)-M_Pmt</f>
        <v>101549.771588306</v>
      </c>
      <c r="D192" s="10" t="n">
        <f aca="false">IF(B192&lt;=M_Rem,(M_Pmt-M_Serv),0)+IF(B192=M_Rem,C192,0)</f>
        <v>0</v>
      </c>
      <c r="E192" s="10" t="n">
        <f aca="false">IF(B192&lt;=12,(M_Pmt-M_Serv),0)+IF(B192=12,C192,0)</f>
        <v>0</v>
      </c>
      <c r="F192" s="10" t="n">
        <f aca="false">IF(B192&lt;=24,(M_Pmt-M_Serv),0)+IF(B192=24,C192,0)</f>
        <v>0</v>
      </c>
      <c r="G192" s="10" t="n">
        <f aca="false">IF(B192&lt;=36,(M_Pmt-M_Serv),0)+IF(B192=36,C192,0)</f>
        <v>0</v>
      </c>
      <c r="H192" s="10" t="n">
        <f aca="false">IF(B192&lt;=M_Rem,M_Pmt,0)+IF(B192=M_Rem,C192,0)</f>
        <v>0</v>
      </c>
      <c r="I192" s="10" t="n">
        <f aca="false">IF(B192&lt;=M_Rem,(M_Pmt-M_Serv),0)+IF(B192=M_Rem,C192,0)</f>
        <v>0</v>
      </c>
      <c r="J192" s="10" t="n">
        <f aca="false">D192</f>
        <v>0</v>
      </c>
      <c r="K192" s="10" t="n">
        <f aca="false">IF(B192&lt;=M_Rem+60,(M_Pmt-M_Serv),0)+IF(B192=M_Rem+60,C192,0)</f>
        <v>0</v>
      </c>
      <c r="L192" s="10" t="n">
        <f aca="false">IF(B192&lt;=M_Amort-M_Paid,(M_Pmt-M_Serv),0)</f>
        <v>1112.56411606159</v>
      </c>
      <c r="M192" s="10" t="n">
        <f aca="false">IF(B192&lt;=M_PartialN,(M_Pmt-M_Serv),0)</f>
        <v>0</v>
      </c>
    </row>
    <row r="193" customFormat="false" ht="15" hidden="false" customHeight="true" outlineLevel="0" collapsed="false">
      <c r="B193" s="1" t="n">
        <v>188</v>
      </c>
      <c r="C193" s="10" t="n">
        <f aca="false">C192*(1+M_Rate/12)-M_Pmt</f>
        <v>101168.830759157</v>
      </c>
      <c r="D193" s="10" t="n">
        <f aca="false">IF(B193&lt;=M_Rem,(M_Pmt-M_Serv),0)+IF(B193=M_Rem,C193,0)</f>
        <v>0</v>
      </c>
      <c r="E193" s="10" t="n">
        <f aca="false">IF(B193&lt;=12,(M_Pmt-M_Serv),0)+IF(B193=12,C193,0)</f>
        <v>0</v>
      </c>
      <c r="F193" s="10" t="n">
        <f aca="false">IF(B193&lt;=24,(M_Pmt-M_Serv),0)+IF(B193=24,C193,0)</f>
        <v>0</v>
      </c>
      <c r="G193" s="10" t="n">
        <f aca="false">IF(B193&lt;=36,(M_Pmt-M_Serv),0)+IF(B193=36,C193,0)</f>
        <v>0</v>
      </c>
      <c r="H193" s="10" t="n">
        <f aca="false">IF(B193&lt;=M_Rem,M_Pmt,0)+IF(B193=M_Rem,C193,0)</f>
        <v>0</v>
      </c>
      <c r="I193" s="10" t="n">
        <f aca="false">IF(B193&lt;=M_Rem,(M_Pmt-M_Serv),0)+IF(B193=M_Rem,C193,0)</f>
        <v>0</v>
      </c>
      <c r="J193" s="10" t="n">
        <f aca="false">D193</f>
        <v>0</v>
      </c>
      <c r="K193" s="10" t="n">
        <f aca="false">IF(B193&lt;=M_Rem+60,(M_Pmt-M_Serv),0)+IF(B193=M_Rem+60,C193,0)</f>
        <v>0</v>
      </c>
      <c r="L193" s="10" t="n">
        <f aca="false">IF(B193&lt;=M_Amort-M_Paid,(M_Pmt-M_Serv),0)</f>
        <v>1112.56411606159</v>
      </c>
      <c r="M193" s="10" t="n">
        <f aca="false">IF(B193&lt;=M_PartialN,(M_Pmt-M_Serv),0)</f>
        <v>0</v>
      </c>
    </row>
    <row r="194" customFormat="false" ht="15" hidden="false" customHeight="true" outlineLevel="0" collapsed="false">
      <c r="B194" s="1" t="n">
        <v>189</v>
      </c>
      <c r="C194" s="10" t="n">
        <f aca="false">C193*(1+M_Rate/12)-M_Pmt</f>
        <v>100785.032873789</v>
      </c>
      <c r="D194" s="10" t="n">
        <f aca="false">IF(B194&lt;=M_Rem,(M_Pmt-M_Serv),0)+IF(B194=M_Rem,C194,0)</f>
        <v>0</v>
      </c>
      <c r="E194" s="10" t="n">
        <f aca="false">IF(B194&lt;=12,(M_Pmt-M_Serv),0)+IF(B194=12,C194,0)</f>
        <v>0</v>
      </c>
      <c r="F194" s="10" t="n">
        <f aca="false">IF(B194&lt;=24,(M_Pmt-M_Serv),0)+IF(B194=24,C194,0)</f>
        <v>0</v>
      </c>
      <c r="G194" s="10" t="n">
        <f aca="false">IF(B194&lt;=36,(M_Pmt-M_Serv),0)+IF(B194=36,C194,0)</f>
        <v>0</v>
      </c>
      <c r="H194" s="10" t="n">
        <f aca="false">IF(B194&lt;=M_Rem,M_Pmt,0)+IF(B194=M_Rem,C194,0)</f>
        <v>0</v>
      </c>
      <c r="I194" s="10" t="n">
        <f aca="false">IF(B194&lt;=M_Rem,(M_Pmt-M_Serv),0)+IF(B194=M_Rem,C194,0)</f>
        <v>0</v>
      </c>
      <c r="J194" s="10" t="n">
        <f aca="false">D194</f>
        <v>0</v>
      </c>
      <c r="K194" s="10" t="n">
        <f aca="false">IF(B194&lt;=M_Rem+60,(M_Pmt-M_Serv),0)+IF(B194=M_Rem+60,C194,0)</f>
        <v>0</v>
      </c>
      <c r="L194" s="10" t="n">
        <f aca="false">IF(B194&lt;=M_Amort-M_Paid,(M_Pmt-M_Serv),0)</f>
        <v>1112.56411606159</v>
      </c>
      <c r="M194" s="10" t="n">
        <f aca="false">IF(B194&lt;=M_PartialN,(M_Pmt-M_Serv),0)</f>
        <v>0</v>
      </c>
    </row>
    <row r="195" customFormat="false" ht="15" hidden="false" customHeight="true" outlineLevel="0" collapsed="false">
      <c r="B195" s="1" t="n">
        <v>190</v>
      </c>
      <c r="C195" s="10" t="n">
        <f aca="false">C194*(1+M_Rate/12)-M_Pmt</f>
        <v>100398.356504281</v>
      </c>
      <c r="D195" s="10" t="n">
        <f aca="false">IF(B195&lt;=M_Rem,(M_Pmt-M_Serv),0)+IF(B195=M_Rem,C195,0)</f>
        <v>0</v>
      </c>
      <c r="E195" s="10" t="n">
        <f aca="false">IF(B195&lt;=12,(M_Pmt-M_Serv),0)+IF(B195=12,C195,0)</f>
        <v>0</v>
      </c>
      <c r="F195" s="10" t="n">
        <f aca="false">IF(B195&lt;=24,(M_Pmt-M_Serv),0)+IF(B195=24,C195,0)</f>
        <v>0</v>
      </c>
      <c r="G195" s="10" t="n">
        <f aca="false">IF(B195&lt;=36,(M_Pmt-M_Serv),0)+IF(B195=36,C195,0)</f>
        <v>0</v>
      </c>
      <c r="H195" s="10" t="n">
        <f aca="false">IF(B195&lt;=M_Rem,M_Pmt,0)+IF(B195=M_Rem,C195,0)</f>
        <v>0</v>
      </c>
      <c r="I195" s="10" t="n">
        <f aca="false">IF(B195&lt;=M_Rem,(M_Pmt-M_Serv),0)+IF(B195=M_Rem,C195,0)</f>
        <v>0</v>
      </c>
      <c r="J195" s="10" t="n">
        <f aca="false">D195</f>
        <v>0</v>
      </c>
      <c r="K195" s="10" t="n">
        <f aca="false">IF(B195&lt;=M_Rem+60,(M_Pmt-M_Serv),0)+IF(B195=M_Rem+60,C195,0)</f>
        <v>0</v>
      </c>
      <c r="L195" s="10" t="n">
        <f aca="false">IF(B195&lt;=M_Amort-M_Paid,(M_Pmt-M_Serv),0)</f>
        <v>1112.56411606159</v>
      </c>
      <c r="M195" s="10" t="n">
        <f aca="false">IF(B195&lt;=M_PartialN,(M_Pmt-M_Serv),0)</f>
        <v>0</v>
      </c>
    </row>
    <row r="196" customFormat="false" ht="15" hidden="false" customHeight="true" outlineLevel="0" collapsed="false">
      <c r="B196" s="1" t="n">
        <v>191</v>
      </c>
      <c r="C196" s="10" t="n">
        <f aca="false">C195*(1+M_Rate/12)-M_Pmt</f>
        <v>100008.780062001</v>
      </c>
      <c r="D196" s="10" t="n">
        <f aca="false">IF(B196&lt;=M_Rem,(M_Pmt-M_Serv),0)+IF(B196=M_Rem,C196,0)</f>
        <v>0</v>
      </c>
      <c r="E196" s="10" t="n">
        <f aca="false">IF(B196&lt;=12,(M_Pmt-M_Serv),0)+IF(B196=12,C196,0)</f>
        <v>0</v>
      </c>
      <c r="F196" s="10" t="n">
        <f aca="false">IF(B196&lt;=24,(M_Pmt-M_Serv),0)+IF(B196=24,C196,0)</f>
        <v>0</v>
      </c>
      <c r="G196" s="10" t="n">
        <f aca="false">IF(B196&lt;=36,(M_Pmt-M_Serv),0)+IF(B196=36,C196,0)</f>
        <v>0</v>
      </c>
      <c r="H196" s="10" t="n">
        <f aca="false">IF(B196&lt;=M_Rem,M_Pmt,0)+IF(B196=M_Rem,C196,0)</f>
        <v>0</v>
      </c>
      <c r="I196" s="10" t="n">
        <f aca="false">IF(B196&lt;=M_Rem,(M_Pmt-M_Serv),0)+IF(B196=M_Rem,C196,0)</f>
        <v>0</v>
      </c>
      <c r="J196" s="10" t="n">
        <f aca="false">D196</f>
        <v>0</v>
      </c>
      <c r="K196" s="10" t="n">
        <f aca="false">IF(B196&lt;=M_Rem+60,(M_Pmt-M_Serv),0)+IF(B196=M_Rem+60,C196,0)</f>
        <v>0</v>
      </c>
      <c r="L196" s="10" t="n">
        <f aca="false">IF(B196&lt;=M_Amort-M_Paid,(M_Pmt-M_Serv),0)</f>
        <v>1112.56411606159</v>
      </c>
      <c r="M196" s="10" t="n">
        <f aca="false">IF(B196&lt;=M_PartialN,(M_Pmt-M_Serv),0)</f>
        <v>0</v>
      </c>
    </row>
    <row r="197" customFormat="false" ht="15" hidden="false" customHeight="true" outlineLevel="0" collapsed="false">
      <c r="B197" s="1" t="n">
        <v>192</v>
      </c>
      <c r="C197" s="10" t="n">
        <f aca="false">C196*(1+M_Rate/12)-M_Pmt</f>
        <v>99616.2817964045</v>
      </c>
      <c r="D197" s="10" t="n">
        <f aca="false">IF(B197&lt;=M_Rem,(M_Pmt-M_Serv),0)+IF(B197=M_Rem,C197,0)</f>
        <v>0</v>
      </c>
      <c r="E197" s="10" t="n">
        <f aca="false">IF(B197&lt;=12,(M_Pmt-M_Serv),0)+IF(B197=12,C197,0)</f>
        <v>0</v>
      </c>
      <c r="F197" s="10" t="n">
        <f aca="false">IF(B197&lt;=24,(M_Pmt-M_Serv),0)+IF(B197=24,C197,0)</f>
        <v>0</v>
      </c>
      <c r="G197" s="10" t="n">
        <f aca="false">IF(B197&lt;=36,(M_Pmt-M_Serv),0)+IF(B197=36,C197,0)</f>
        <v>0</v>
      </c>
      <c r="H197" s="10" t="n">
        <f aca="false">IF(B197&lt;=M_Rem,M_Pmt,0)+IF(B197=M_Rem,C197,0)</f>
        <v>0</v>
      </c>
      <c r="I197" s="10" t="n">
        <f aca="false">IF(B197&lt;=M_Rem,(M_Pmt-M_Serv),0)+IF(B197=M_Rem,C197,0)</f>
        <v>0</v>
      </c>
      <c r="J197" s="10" t="n">
        <f aca="false">D197</f>
        <v>0</v>
      </c>
      <c r="K197" s="10" t="n">
        <f aca="false">IF(B197&lt;=M_Rem+60,(M_Pmt-M_Serv),0)+IF(B197=M_Rem+60,C197,0)</f>
        <v>0</v>
      </c>
      <c r="L197" s="10" t="n">
        <f aca="false">IF(B197&lt;=M_Amort-M_Paid,(M_Pmt-M_Serv),0)</f>
        <v>1112.56411606159</v>
      </c>
      <c r="M197" s="10" t="n">
        <f aca="false">IF(B197&lt;=M_PartialN,(M_Pmt-M_Serv),0)</f>
        <v>0</v>
      </c>
    </row>
    <row r="198" customFormat="false" ht="15" hidden="false" customHeight="true" outlineLevel="0" collapsed="false">
      <c r="B198" s="1" t="n">
        <v>193</v>
      </c>
      <c r="C198" s="10" t="n">
        <f aca="false">C197*(1+M_Rate/12)-M_Pmt</f>
        <v>99220.8397938159</v>
      </c>
      <c r="D198" s="10" t="n">
        <f aca="false">IF(B198&lt;=M_Rem,(M_Pmt-M_Serv),0)+IF(B198=M_Rem,C198,0)</f>
        <v>0</v>
      </c>
      <c r="E198" s="10" t="n">
        <f aca="false">IF(B198&lt;=12,(M_Pmt-M_Serv),0)+IF(B198=12,C198,0)</f>
        <v>0</v>
      </c>
      <c r="F198" s="10" t="n">
        <f aca="false">IF(B198&lt;=24,(M_Pmt-M_Serv),0)+IF(B198=24,C198,0)</f>
        <v>0</v>
      </c>
      <c r="G198" s="10" t="n">
        <f aca="false">IF(B198&lt;=36,(M_Pmt-M_Serv),0)+IF(B198=36,C198,0)</f>
        <v>0</v>
      </c>
      <c r="H198" s="10" t="n">
        <f aca="false">IF(B198&lt;=M_Rem,M_Pmt,0)+IF(B198=M_Rem,C198,0)</f>
        <v>0</v>
      </c>
      <c r="I198" s="10" t="n">
        <f aca="false">IF(B198&lt;=M_Rem,(M_Pmt-M_Serv),0)+IF(B198=M_Rem,C198,0)</f>
        <v>0</v>
      </c>
      <c r="J198" s="10" t="n">
        <f aca="false">D198</f>
        <v>0</v>
      </c>
      <c r="K198" s="10" t="n">
        <f aca="false">IF(B198&lt;=M_Rem+60,(M_Pmt-M_Serv),0)+IF(B198=M_Rem+60,C198,0)</f>
        <v>0</v>
      </c>
      <c r="L198" s="10" t="n">
        <f aca="false">IF(B198&lt;=M_Amort-M_Paid,(M_Pmt-M_Serv),0)</f>
        <v>1112.56411606159</v>
      </c>
      <c r="M198" s="10" t="n">
        <f aca="false">IF(B198&lt;=M_PartialN,(M_Pmt-M_Serv),0)</f>
        <v>0</v>
      </c>
    </row>
    <row r="199" customFormat="false" ht="15" hidden="false" customHeight="true" outlineLevel="0" collapsed="false">
      <c r="B199" s="1" t="n">
        <v>194</v>
      </c>
      <c r="C199" s="10" t="n">
        <f aca="false">C198*(1+M_Rate/12)-M_Pmt</f>
        <v>98822.431976208</v>
      </c>
      <c r="D199" s="10" t="n">
        <f aca="false">IF(B199&lt;=M_Rem,(M_Pmt-M_Serv),0)+IF(B199=M_Rem,C199,0)</f>
        <v>0</v>
      </c>
      <c r="E199" s="10" t="n">
        <f aca="false">IF(B199&lt;=12,(M_Pmt-M_Serv),0)+IF(B199=12,C199,0)</f>
        <v>0</v>
      </c>
      <c r="F199" s="10" t="n">
        <f aca="false">IF(B199&lt;=24,(M_Pmt-M_Serv),0)+IF(B199=24,C199,0)</f>
        <v>0</v>
      </c>
      <c r="G199" s="10" t="n">
        <f aca="false">IF(B199&lt;=36,(M_Pmt-M_Serv),0)+IF(B199=36,C199,0)</f>
        <v>0</v>
      </c>
      <c r="H199" s="10" t="n">
        <f aca="false">IF(B199&lt;=M_Rem,M_Pmt,0)+IF(B199=M_Rem,C199,0)</f>
        <v>0</v>
      </c>
      <c r="I199" s="10" t="n">
        <f aca="false">IF(B199&lt;=M_Rem,(M_Pmt-M_Serv),0)+IF(B199=M_Rem,C199,0)</f>
        <v>0</v>
      </c>
      <c r="J199" s="10" t="n">
        <f aca="false">D199</f>
        <v>0</v>
      </c>
      <c r="K199" s="10" t="n">
        <f aca="false">IF(B199&lt;=M_Rem+60,(M_Pmt-M_Serv),0)+IF(B199=M_Rem+60,C199,0)</f>
        <v>0</v>
      </c>
      <c r="L199" s="10" t="n">
        <f aca="false">IF(B199&lt;=M_Amort-M_Paid,(M_Pmt-M_Serv),0)</f>
        <v>1112.56411606159</v>
      </c>
      <c r="M199" s="10" t="n">
        <f aca="false">IF(B199&lt;=M_PartialN,(M_Pmt-M_Serv),0)</f>
        <v>0</v>
      </c>
    </row>
    <row r="200" customFormat="false" ht="15" hidden="false" customHeight="true" outlineLevel="0" collapsed="false">
      <c r="B200" s="1" t="n">
        <v>195</v>
      </c>
      <c r="C200" s="10" t="n">
        <f aca="false">C199*(1+M_Rate/12)-M_Pmt</f>
        <v>98421.0360999679</v>
      </c>
      <c r="D200" s="10" t="n">
        <f aca="false">IF(B200&lt;=M_Rem,(M_Pmt-M_Serv),0)+IF(B200=M_Rem,C200,0)</f>
        <v>0</v>
      </c>
      <c r="E200" s="10" t="n">
        <f aca="false">IF(B200&lt;=12,(M_Pmt-M_Serv),0)+IF(B200=12,C200,0)</f>
        <v>0</v>
      </c>
      <c r="F200" s="10" t="n">
        <f aca="false">IF(B200&lt;=24,(M_Pmt-M_Serv),0)+IF(B200=24,C200,0)</f>
        <v>0</v>
      </c>
      <c r="G200" s="10" t="n">
        <f aca="false">IF(B200&lt;=36,(M_Pmt-M_Serv),0)+IF(B200=36,C200,0)</f>
        <v>0</v>
      </c>
      <c r="H200" s="10" t="n">
        <f aca="false">IF(B200&lt;=M_Rem,M_Pmt,0)+IF(B200=M_Rem,C200,0)</f>
        <v>0</v>
      </c>
      <c r="I200" s="10" t="n">
        <f aca="false">IF(B200&lt;=M_Rem,(M_Pmt-M_Serv),0)+IF(B200=M_Rem,C200,0)</f>
        <v>0</v>
      </c>
      <c r="J200" s="10" t="n">
        <f aca="false">D200</f>
        <v>0</v>
      </c>
      <c r="K200" s="10" t="n">
        <f aca="false">IF(B200&lt;=M_Rem+60,(M_Pmt-M_Serv),0)+IF(B200=M_Rem+60,C200,0)</f>
        <v>0</v>
      </c>
      <c r="L200" s="10" t="n">
        <f aca="false">IF(B200&lt;=M_Amort-M_Paid,(M_Pmt-M_Serv),0)</f>
        <v>1112.56411606159</v>
      </c>
      <c r="M200" s="10" t="n">
        <f aca="false">IF(B200&lt;=M_PartialN,(M_Pmt-M_Serv),0)</f>
        <v>0</v>
      </c>
    </row>
    <row r="201" customFormat="false" ht="15" hidden="false" customHeight="true" outlineLevel="0" collapsed="false">
      <c r="B201" s="1" t="n">
        <v>196</v>
      </c>
      <c r="C201" s="10" t="n">
        <f aca="false">C200*(1+M_Rate/12)-M_Pmt</f>
        <v>98016.6297546561</v>
      </c>
      <c r="D201" s="10" t="n">
        <f aca="false">IF(B201&lt;=M_Rem,(M_Pmt-M_Serv),0)+IF(B201=M_Rem,C201,0)</f>
        <v>0</v>
      </c>
      <c r="E201" s="10" t="n">
        <f aca="false">IF(B201&lt;=12,(M_Pmt-M_Serv),0)+IF(B201=12,C201,0)</f>
        <v>0</v>
      </c>
      <c r="F201" s="10" t="n">
        <f aca="false">IF(B201&lt;=24,(M_Pmt-M_Serv),0)+IF(B201=24,C201,0)</f>
        <v>0</v>
      </c>
      <c r="G201" s="10" t="n">
        <f aca="false">IF(B201&lt;=36,(M_Pmt-M_Serv),0)+IF(B201=36,C201,0)</f>
        <v>0</v>
      </c>
      <c r="H201" s="10" t="n">
        <f aca="false">IF(B201&lt;=M_Rem,M_Pmt,0)+IF(B201=M_Rem,C201,0)</f>
        <v>0</v>
      </c>
      <c r="I201" s="10" t="n">
        <f aca="false">IF(B201&lt;=M_Rem,(M_Pmt-M_Serv),0)+IF(B201=M_Rem,C201,0)</f>
        <v>0</v>
      </c>
      <c r="J201" s="10" t="n">
        <f aca="false">D201</f>
        <v>0</v>
      </c>
      <c r="K201" s="10" t="n">
        <f aca="false">IF(B201&lt;=M_Rem+60,(M_Pmt-M_Serv),0)+IF(B201=M_Rem+60,C201,0)</f>
        <v>0</v>
      </c>
      <c r="L201" s="10" t="n">
        <f aca="false">IF(B201&lt;=M_Amort-M_Paid,(M_Pmt-M_Serv),0)</f>
        <v>1112.56411606159</v>
      </c>
      <c r="M201" s="10" t="n">
        <f aca="false">IF(B201&lt;=M_PartialN,(M_Pmt-M_Serv),0)</f>
        <v>0</v>
      </c>
    </row>
    <row r="202" customFormat="false" ht="15" hidden="false" customHeight="true" outlineLevel="0" collapsed="false">
      <c r="B202" s="1" t="n">
        <v>197</v>
      </c>
      <c r="C202" s="10" t="n">
        <f aca="false">C201*(1+M_Rate/12)-M_Pmt</f>
        <v>97609.1903617544</v>
      </c>
      <c r="D202" s="10" t="n">
        <f aca="false">IF(B202&lt;=M_Rem,(M_Pmt-M_Serv),0)+IF(B202=M_Rem,C202,0)</f>
        <v>0</v>
      </c>
      <c r="E202" s="10" t="n">
        <f aca="false">IF(B202&lt;=12,(M_Pmt-M_Serv),0)+IF(B202=12,C202,0)</f>
        <v>0</v>
      </c>
      <c r="F202" s="10" t="n">
        <f aca="false">IF(B202&lt;=24,(M_Pmt-M_Serv),0)+IF(B202=24,C202,0)</f>
        <v>0</v>
      </c>
      <c r="G202" s="10" t="n">
        <f aca="false">IF(B202&lt;=36,(M_Pmt-M_Serv),0)+IF(B202=36,C202,0)</f>
        <v>0</v>
      </c>
      <c r="H202" s="10" t="n">
        <f aca="false">IF(B202&lt;=M_Rem,M_Pmt,0)+IF(B202=M_Rem,C202,0)</f>
        <v>0</v>
      </c>
      <c r="I202" s="10" t="n">
        <f aca="false">IF(B202&lt;=M_Rem,(M_Pmt-M_Serv),0)+IF(B202=M_Rem,C202,0)</f>
        <v>0</v>
      </c>
      <c r="J202" s="10" t="n">
        <f aca="false">D202</f>
        <v>0</v>
      </c>
      <c r="K202" s="10" t="n">
        <f aca="false">IF(B202&lt;=M_Rem+60,(M_Pmt-M_Serv),0)+IF(B202=M_Rem+60,C202,0)</f>
        <v>0</v>
      </c>
      <c r="L202" s="10" t="n">
        <f aca="false">IF(B202&lt;=M_Amort-M_Paid,(M_Pmt-M_Serv),0)</f>
        <v>1112.56411606159</v>
      </c>
      <c r="M202" s="10" t="n">
        <f aca="false">IF(B202&lt;=M_PartialN,(M_Pmt-M_Serv),0)</f>
        <v>0</v>
      </c>
    </row>
    <row r="203" customFormat="false" ht="15" hidden="false" customHeight="true" outlineLevel="0" collapsed="false">
      <c r="B203" s="1" t="n">
        <v>198</v>
      </c>
      <c r="C203" s="10" t="n">
        <f aca="false">C202*(1+M_Rate/12)-M_Pmt</f>
        <v>97198.695173406</v>
      </c>
      <c r="D203" s="10" t="n">
        <f aca="false">IF(B203&lt;=M_Rem,(M_Pmt-M_Serv),0)+IF(B203=M_Rem,C203,0)</f>
        <v>0</v>
      </c>
      <c r="E203" s="10" t="n">
        <f aca="false">IF(B203&lt;=12,(M_Pmt-M_Serv),0)+IF(B203=12,C203,0)</f>
        <v>0</v>
      </c>
      <c r="F203" s="10" t="n">
        <f aca="false">IF(B203&lt;=24,(M_Pmt-M_Serv),0)+IF(B203=24,C203,0)</f>
        <v>0</v>
      </c>
      <c r="G203" s="10" t="n">
        <f aca="false">IF(B203&lt;=36,(M_Pmt-M_Serv),0)+IF(B203=36,C203,0)</f>
        <v>0</v>
      </c>
      <c r="H203" s="10" t="n">
        <f aca="false">IF(B203&lt;=M_Rem,M_Pmt,0)+IF(B203=M_Rem,C203,0)</f>
        <v>0</v>
      </c>
      <c r="I203" s="10" t="n">
        <f aca="false">IF(B203&lt;=M_Rem,(M_Pmt-M_Serv),0)+IF(B203=M_Rem,C203,0)</f>
        <v>0</v>
      </c>
      <c r="J203" s="10" t="n">
        <f aca="false">D203</f>
        <v>0</v>
      </c>
      <c r="K203" s="10" t="n">
        <f aca="false">IF(B203&lt;=M_Rem+60,(M_Pmt-M_Serv),0)+IF(B203=M_Rem+60,C203,0)</f>
        <v>0</v>
      </c>
      <c r="L203" s="10" t="n">
        <f aca="false">IF(B203&lt;=M_Amort-M_Paid,(M_Pmt-M_Serv),0)</f>
        <v>1112.56411606159</v>
      </c>
      <c r="M203" s="10" t="n">
        <f aca="false">IF(B203&lt;=M_PartialN,(M_Pmt-M_Serv),0)</f>
        <v>0</v>
      </c>
    </row>
    <row r="204" customFormat="false" ht="15" hidden="false" customHeight="true" outlineLevel="0" collapsed="false">
      <c r="B204" s="1" t="n">
        <v>199</v>
      </c>
      <c r="C204" s="10" t="n">
        <f aca="false">C203*(1+M_Rate/12)-M_Pmt</f>
        <v>96785.121271145</v>
      </c>
      <c r="D204" s="10" t="n">
        <f aca="false">IF(B204&lt;=M_Rem,(M_Pmt-M_Serv),0)+IF(B204=M_Rem,C204,0)</f>
        <v>0</v>
      </c>
      <c r="E204" s="10" t="n">
        <f aca="false">IF(B204&lt;=12,(M_Pmt-M_Serv),0)+IF(B204=12,C204,0)</f>
        <v>0</v>
      </c>
      <c r="F204" s="10" t="n">
        <f aca="false">IF(B204&lt;=24,(M_Pmt-M_Serv),0)+IF(B204=24,C204,0)</f>
        <v>0</v>
      </c>
      <c r="G204" s="10" t="n">
        <f aca="false">IF(B204&lt;=36,(M_Pmt-M_Serv),0)+IF(B204=36,C204,0)</f>
        <v>0</v>
      </c>
      <c r="H204" s="10" t="n">
        <f aca="false">IF(B204&lt;=M_Rem,M_Pmt,0)+IF(B204=M_Rem,C204,0)</f>
        <v>0</v>
      </c>
      <c r="I204" s="10" t="n">
        <f aca="false">IF(B204&lt;=M_Rem,(M_Pmt-M_Serv),0)+IF(B204=M_Rem,C204,0)</f>
        <v>0</v>
      </c>
      <c r="J204" s="10" t="n">
        <f aca="false">D204</f>
        <v>0</v>
      </c>
      <c r="K204" s="10" t="n">
        <f aca="false">IF(B204&lt;=M_Rem+60,(M_Pmt-M_Serv),0)+IF(B204=M_Rem+60,C204,0)</f>
        <v>0</v>
      </c>
      <c r="L204" s="10" t="n">
        <f aca="false">IF(B204&lt;=M_Amort-M_Paid,(M_Pmt-M_Serv),0)</f>
        <v>1112.56411606159</v>
      </c>
      <c r="M204" s="10" t="n">
        <f aca="false">IF(B204&lt;=M_PartialN,(M_Pmt-M_Serv),0)</f>
        <v>0</v>
      </c>
    </row>
    <row r="205" customFormat="false" ht="15" hidden="false" customHeight="true" outlineLevel="0" collapsed="false">
      <c r="B205" s="1" t="n">
        <v>200</v>
      </c>
      <c r="C205" s="10" t="n">
        <f aca="false">C204*(1+M_Rate/12)-M_Pmt</f>
        <v>96368.445564617</v>
      </c>
      <c r="D205" s="10" t="n">
        <f aca="false">IF(B205&lt;=M_Rem,(M_Pmt-M_Serv),0)+IF(B205=M_Rem,C205,0)</f>
        <v>0</v>
      </c>
      <c r="E205" s="10" t="n">
        <f aca="false">IF(B205&lt;=12,(M_Pmt-M_Serv),0)+IF(B205=12,C205,0)</f>
        <v>0</v>
      </c>
      <c r="F205" s="10" t="n">
        <f aca="false">IF(B205&lt;=24,(M_Pmt-M_Serv),0)+IF(B205=24,C205,0)</f>
        <v>0</v>
      </c>
      <c r="G205" s="10" t="n">
        <f aca="false">IF(B205&lt;=36,(M_Pmt-M_Serv),0)+IF(B205=36,C205,0)</f>
        <v>0</v>
      </c>
      <c r="H205" s="10" t="n">
        <f aca="false">IF(B205&lt;=M_Rem,M_Pmt,0)+IF(B205=M_Rem,C205,0)</f>
        <v>0</v>
      </c>
      <c r="I205" s="10" t="n">
        <f aca="false">IF(B205&lt;=M_Rem,(M_Pmt-M_Serv),0)+IF(B205=M_Rem,C205,0)</f>
        <v>0</v>
      </c>
      <c r="J205" s="10" t="n">
        <f aca="false">D205</f>
        <v>0</v>
      </c>
      <c r="K205" s="10" t="n">
        <f aca="false">IF(B205&lt;=M_Rem+60,(M_Pmt-M_Serv),0)+IF(B205=M_Rem+60,C205,0)</f>
        <v>0</v>
      </c>
      <c r="L205" s="10" t="n">
        <f aca="false">IF(B205&lt;=M_Amort-M_Paid,(M_Pmt-M_Serv),0)</f>
        <v>1112.56411606159</v>
      </c>
      <c r="M205" s="10" t="n">
        <f aca="false">IF(B205&lt;=M_PartialN,(M_Pmt-M_Serv),0)</f>
        <v>0</v>
      </c>
    </row>
    <row r="206" customFormat="false" ht="15" hidden="false" customHeight="true" outlineLevel="0" collapsed="false">
      <c r="B206" s="1" t="n">
        <v>201</v>
      </c>
      <c r="C206" s="10" t="n">
        <f aca="false">C205*(1+M_Rate/12)-M_Pmt</f>
        <v>95948.64479029</v>
      </c>
      <c r="D206" s="10" t="n">
        <f aca="false">IF(B206&lt;=M_Rem,(M_Pmt-M_Serv),0)+IF(B206=M_Rem,C206,0)</f>
        <v>0</v>
      </c>
      <c r="E206" s="10" t="n">
        <f aca="false">IF(B206&lt;=12,(M_Pmt-M_Serv),0)+IF(B206=12,C206,0)</f>
        <v>0</v>
      </c>
      <c r="F206" s="10" t="n">
        <f aca="false">IF(B206&lt;=24,(M_Pmt-M_Serv),0)+IF(B206=24,C206,0)</f>
        <v>0</v>
      </c>
      <c r="G206" s="10" t="n">
        <f aca="false">IF(B206&lt;=36,(M_Pmt-M_Serv),0)+IF(B206=36,C206,0)</f>
        <v>0</v>
      </c>
      <c r="H206" s="10" t="n">
        <f aca="false">IF(B206&lt;=M_Rem,M_Pmt,0)+IF(B206=M_Rem,C206,0)</f>
        <v>0</v>
      </c>
      <c r="I206" s="10" t="n">
        <f aca="false">IF(B206&lt;=M_Rem,(M_Pmt-M_Serv),0)+IF(B206=M_Rem,C206,0)</f>
        <v>0</v>
      </c>
      <c r="J206" s="10" t="n">
        <f aca="false">D206</f>
        <v>0</v>
      </c>
      <c r="K206" s="10" t="n">
        <f aca="false">IF(B206&lt;=M_Rem+60,(M_Pmt-M_Serv),0)+IF(B206=M_Rem+60,C206,0)</f>
        <v>0</v>
      </c>
      <c r="L206" s="10" t="n">
        <f aca="false">IF(B206&lt;=M_Amort-M_Paid,(M_Pmt-M_Serv),0)</f>
        <v>1112.56411606159</v>
      </c>
      <c r="M206" s="10" t="n">
        <f aca="false">IF(B206&lt;=M_PartialN,(M_Pmt-M_Serv),0)</f>
        <v>0</v>
      </c>
    </row>
    <row r="207" customFormat="false" ht="15" hidden="false" customHeight="true" outlineLevel="0" collapsed="false">
      <c r="B207" s="1" t="n">
        <v>202</v>
      </c>
      <c r="C207" s="10" t="n">
        <f aca="false">C206*(1+M_Rate/12)-M_Pmt</f>
        <v>95525.6955101556</v>
      </c>
      <c r="D207" s="10" t="n">
        <f aca="false">IF(B207&lt;=M_Rem,(M_Pmt-M_Serv),0)+IF(B207=M_Rem,C207,0)</f>
        <v>0</v>
      </c>
      <c r="E207" s="10" t="n">
        <f aca="false">IF(B207&lt;=12,(M_Pmt-M_Serv),0)+IF(B207=12,C207,0)</f>
        <v>0</v>
      </c>
      <c r="F207" s="10" t="n">
        <f aca="false">IF(B207&lt;=24,(M_Pmt-M_Serv),0)+IF(B207=24,C207,0)</f>
        <v>0</v>
      </c>
      <c r="G207" s="10" t="n">
        <f aca="false">IF(B207&lt;=36,(M_Pmt-M_Serv),0)+IF(B207=36,C207,0)</f>
        <v>0</v>
      </c>
      <c r="H207" s="10" t="n">
        <f aca="false">IF(B207&lt;=M_Rem,M_Pmt,0)+IF(B207=M_Rem,C207,0)</f>
        <v>0</v>
      </c>
      <c r="I207" s="10" t="n">
        <f aca="false">IF(B207&lt;=M_Rem,(M_Pmt-M_Serv),0)+IF(B207=M_Rem,C207,0)</f>
        <v>0</v>
      </c>
      <c r="J207" s="10" t="n">
        <f aca="false">D207</f>
        <v>0</v>
      </c>
      <c r="K207" s="10" t="n">
        <f aca="false">IF(B207&lt;=M_Rem+60,(M_Pmt-M_Serv),0)+IF(B207=M_Rem+60,C207,0)</f>
        <v>0</v>
      </c>
      <c r="L207" s="10" t="n">
        <f aca="false">IF(B207&lt;=M_Amort-M_Paid,(M_Pmt-M_Serv),0)</f>
        <v>1112.56411606159</v>
      </c>
      <c r="M207" s="10" t="n">
        <f aca="false">IF(B207&lt;=M_PartialN,(M_Pmt-M_Serv),0)</f>
        <v>0</v>
      </c>
    </row>
    <row r="208" customFormat="false" ht="15" hidden="false" customHeight="true" outlineLevel="0" collapsed="false">
      <c r="B208" s="1" t="n">
        <v>203</v>
      </c>
      <c r="C208" s="10" t="n">
        <f aca="false">C207*(1+M_Rate/12)-M_Pmt</f>
        <v>95099.5741104202</v>
      </c>
      <c r="D208" s="10" t="n">
        <f aca="false">IF(B208&lt;=M_Rem,(M_Pmt-M_Serv),0)+IF(B208=M_Rem,C208,0)</f>
        <v>0</v>
      </c>
      <c r="E208" s="10" t="n">
        <f aca="false">IF(B208&lt;=12,(M_Pmt-M_Serv),0)+IF(B208=12,C208,0)</f>
        <v>0</v>
      </c>
      <c r="F208" s="10" t="n">
        <f aca="false">IF(B208&lt;=24,(M_Pmt-M_Serv),0)+IF(B208=24,C208,0)</f>
        <v>0</v>
      </c>
      <c r="G208" s="10" t="n">
        <f aca="false">IF(B208&lt;=36,(M_Pmt-M_Serv),0)+IF(B208=36,C208,0)</f>
        <v>0</v>
      </c>
      <c r="H208" s="10" t="n">
        <f aca="false">IF(B208&lt;=M_Rem,M_Pmt,0)+IF(B208=M_Rem,C208,0)</f>
        <v>0</v>
      </c>
      <c r="I208" s="10" t="n">
        <f aca="false">IF(B208&lt;=M_Rem,(M_Pmt-M_Serv),0)+IF(B208=M_Rem,C208,0)</f>
        <v>0</v>
      </c>
      <c r="J208" s="10" t="n">
        <f aca="false">D208</f>
        <v>0</v>
      </c>
      <c r="K208" s="10" t="n">
        <f aca="false">IF(B208&lt;=M_Rem+60,(M_Pmt-M_Serv),0)+IF(B208=M_Rem+60,C208,0)</f>
        <v>0</v>
      </c>
      <c r="L208" s="10" t="n">
        <f aca="false">IF(B208&lt;=M_Amort-M_Paid,(M_Pmt-M_Serv),0)</f>
        <v>1112.56411606159</v>
      </c>
      <c r="M208" s="10" t="n">
        <f aca="false">IF(B208&lt;=M_PartialN,(M_Pmt-M_Serv),0)</f>
        <v>0</v>
      </c>
    </row>
    <row r="209" customFormat="false" ht="15" hidden="false" customHeight="true" outlineLevel="0" collapsed="false">
      <c r="B209" s="1" t="n">
        <v>204</v>
      </c>
      <c r="C209" s="10" t="n">
        <f aca="false">C208*(1+M_Rate/12)-M_Pmt</f>
        <v>94670.2568001868</v>
      </c>
      <c r="D209" s="10" t="n">
        <f aca="false">IF(B209&lt;=M_Rem,(M_Pmt-M_Serv),0)+IF(B209=M_Rem,C209,0)</f>
        <v>0</v>
      </c>
      <c r="E209" s="10" t="n">
        <f aca="false">IF(B209&lt;=12,(M_Pmt-M_Serv),0)+IF(B209=12,C209,0)</f>
        <v>0</v>
      </c>
      <c r="F209" s="10" t="n">
        <f aca="false">IF(B209&lt;=24,(M_Pmt-M_Serv),0)+IF(B209=24,C209,0)</f>
        <v>0</v>
      </c>
      <c r="G209" s="10" t="n">
        <f aca="false">IF(B209&lt;=36,(M_Pmt-M_Serv),0)+IF(B209=36,C209,0)</f>
        <v>0</v>
      </c>
      <c r="H209" s="10" t="n">
        <f aca="false">IF(B209&lt;=M_Rem,M_Pmt,0)+IF(B209=M_Rem,C209,0)</f>
        <v>0</v>
      </c>
      <c r="I209" s="10" t="n">
        <f aca="false">IF(B209&lt;=M_Rem,(M_Pmt-M_Serv),0)+IF(B209=M_Rem,C209,0)</f>
        <v>0</v>
      </c>
      <c r="J209" s="10" t="n">
        <f aca="false">D209</f>
        <v>0</v>
      </c>
      <c r="K209" s="10" t="n">
        <f aca="false">IF(B209&lt;=M_Rem+60,(M_Pmt-M_Serv),0)+IF(B209=M_Rem+60,C209,0)</f>
        <v>0</v>
      </c>
      <c r="L209" s="10" t="n">
        <f aca="false">IF(B209&lt;=M_Amort-M_Paid,(M_Pmt-M_Serv),0)</f>
        <v>1112.56411606159</v>
      </c>
      <c r="M209" s="10" t="n">
        <f aca="false">IF(B209&lt;=M_PartialN,(M_Pmt-M_Serv),0)</f>
        <v>0</v>
      </c>
    </row>
    <row r="210" customFormat="false" ht="15" hidden="false" customHeight="true" outlineLevel="0" collapsed="false">
      <c r="B210" s="1" t="n">
        <v>205</v>
      </c>
      <c r="C210" s="10" t="n">
        <f aca="false">C209*(1+M_Rate/12)-M_Pmt</f>
        <v>94237.7196101266</v>
      </c>
      <c r="D210" s="10" t="n">
        <f aca="false">IF(B210&lt;=M_Rem,(M_Pmt-M_Serv),0)+IF(B210=M_Rem,C210,0)</f>
        <v>0</v>
      </c>
      <c r="E210" s="10" t="n">
        <f aca="false">IF(B210&lt;=12,(M_Pmt-M_Serv),0)+IF(B210=12,C210,0)</f>
        <v>0</v>
      </c>
      <c r="F210" s="10" t="n">
        <f aca="false">IF(B210&lt;=24,(M_Pmt-M_Serv),0)+IF(B210=24,C210,0)</f>
        <v>0</v>
      </c>
      <c r="G210" s="10" t="n">
        <f aca="false">IF(B210&lt;=36,(M_Pmt-M_Serv),0)+IF(B210=36,C210,0)</f>
        <v>0</v>
      </c>
      <c r="H210" s="10" t="n">
        <f aca="false">IF(B210&lt;=M_Rem,M_Pmt,0)+IF(B210=M_Rem,C210,0)</f>
        <v>0</v>
      </c>
      <c r="I210" s="10" t="n">
        <f aca="false">IF(B210&lt;=M_Rem,(M_Pmt-M_Serv),0)+IF(B210=M_Rem,C210,0)</f>
        <v>0</v>
      </c>
      <c r="J210" s="10" t="n">
        <f aca="false">D210</f>
        <v>0</v>
      </c>
      <c r="K210" s="10" t="n">
        <f aca="false">IF(B210&lt;=M_Rem+60,(M_Pmt-M_Serv),0)+IF(B210=M_Rem+60,C210,0)</f>
        <v>0</v>
      </c>
      <c r="L210" s="10" t="n">
        <f aca="false">IF(B210&lt;=M_Amort-M_Paid,(M_Pmt-M_Serv),0)</f>
        <v>1112.56411606159</v>
      </c>
      <c r="M210" s="10" t="n">
        <f aca="false">IF(B210&lt;=M_PartialN,(M_Pmt-M_Serv),0)</f>
        <v>0</v>
      </c>
    </row>
    <row r="211" customFormat="false" ht="15" hidden="false" customHeight="true" outlineLevel="0" collapsed="false">
      <c r="B211" s="1" t="n">
        <v>206</v>
      </c>
      <c r="C211" s="10" t="n">
        <f aca="false">C210*(1+M_Rate/12)-M_Pmt</f>
        <v>93801.9383911409</v>
      </c>
      <c r="D211" s="10" t="n">
        <f aca="false">IF(B211&lt;=M_Rem,(M_Pmt-M_Serv),0)+IF(B211=M_Rem,C211,0)</f>
        <v>0</v>
      </c>
      <c r="E211" s="10" t="n">
        <f aca="false">IF(B211&lt;=12,(M_Pmt-M_Serv),0)+IF(B211=12,C211,0)</f>
        <v>0</v>
      </c>
      <c r="F211" s="10" t="n">
        <f aca="false">IF(B211&lt;=24,(M_Pmt-M_Serv),0)+IF(B211=24,C211,0)</f>
        <v>0</v>
      </c>
      <c r="G211" s="10" t="n">
        <f aca="false">IF(B211&lt;=36,(M_Pmt-M_Serv),0)+IF(B211=36,C211,0)</f>
        <v>0</v>
      </c>
      <c r="H211" s="10" t="n">
        <f aca="false">IF(B211&lt;=M_Rem,M_Pmt,0)+IF(B211=M_Rem,C211,0)</f>
        <v>0</v>
      </c>
      <c r="I211" s="10" t="n">
        <f aca="false">IF(B211&lt;=M_Rem,(M_Pmt-M_Serv),0)+IF(B211=M_Rem,C211,0)</f>
        <v>0</v>
      </c>
      <c r="J211" s="10" t="n">
        <f aca="false">D211</f>
        <v>0</v>
      </c>
      <c r="K211" s="10" t="n">
        <f aca="false">IF(B211&lt;=M_Rem+60,(M_Pmt-M_Serv),0)+IF(B211=M_Rem+60,C211,0)</f>
        <v>0</v>
      </c>
      <c r="L211" s="10" t="n">
        <f aca="false">IF(B211&lt;=M_Amort-M_Paid,(M_Pmt-M_Serv),0)</f>
        <v>1112.56411606159</v>
      </c>
      <c r="M211" s="10" t="n">
        <f aca="false">IF(B211&lt;=M_PartialN,(M_Pmt-M_Serv),0)</f>
        <v>0</v>
      </c>
    </row>
    <row r="212" customFormat="false" ht="15" hidden="false" customHeight="true" outlineLevel="0" collapsed="false">
      <c r="B212" s="1" t="n">
        <v>207</v>
      </c>
      <c r="C212" s="10" t="n">
        <f aca="false">C211*(1+M_Rate/12)-M_Pmt</f>
        <v>93362.8888130129</v>
      </c>
      <c r="D212" s="10" t="n">
        <f aca="false">IF(B212&lt;=M_Rem,(M_Pmt-M_Serv),0)+IF(B212=M_Rem,C212,0)</f>
        <v>0</v>
      </c>
      <c r="E212" s="10" t="n">
        <f aca="false">IF(B212&lt;=12,(M_Pmt-M_Serv),0)+IF(B212=12,C212,0)</f>
        <v>0</v>
      </c>
      <c r="F212" s="10" t="n">
        <f aca="false">IF(B212&lt;=24,(M_Pmt-M_Serv),0)+IF(B212=24,C212,0)</f>
        <v>0</v>
      </c>
      <c r="G212" s="10" t="n">
        <f aca="false">IF(B212&lt;=36,(M_Pmt-M_Serv),0)+IF(B212=36,C212,0)</f>
        <v>0</v>
      </c>
      <c r="H212" s="10" t="n">
        <f aca="false">IF(B212&lt;=M_Rem,M_Pmt,0)+IF(B212=M_Rem,C212,0)</f>
        <v>0</v>
      </c>
      <c r="I212" s="10" t="n">
        <f aca="false">IF(B212&lt;=M_Rem,(M_Pmt-M_Serv),0)+IF(B212=M_Rem,C212,0)</f>
        <v>0</v>
      </c>
      <c r="J212" s="10" t="n">
        <f aca="false">D212</f>
        <v>0</v>
      </c>
      <c r="K212" s="10" t="n">
        <f aca="false">IF(B212&lt;=M_Rem+60,(M_Pmt-M_Serv),0)+IF(B212=M_Rem+60,C212,0)</f>
        <v>0</v>
      </c>
      <c r="L212" s="10" t="n">
        <f aca="false">IF(B212&lt;=M_Amort-M_Paid,(M_Pmt-M_Serv),0)</f>
        <v>1112.56411606159</v>
      </c>
      <c r="M212" s="10" t="n">
        <f aca="false">IF(B212&lt;=M_PartialN,(M_Pmt-M_Serv),0)</f>
        <v>0</v>
      </c>
    </row>
    <row r="213" customFormat="false" ht="15" hidden="false" customHeight="true" outlineLevel="0" collapsed="false">
      <c r="B213" s="1" t="n">
        <v>208</v>
      </c>
      <c r="C213" s="10" t="n">
        <f aca="false">C212*(1+M_Rate/12)-M_Pmt</f>
        <v>92920.5463630489</v>
      </c>
      <c r="D213" s="10" t="n">
        <f aca="false">IF(B213&lt;=M_Rem,(M_Pmt-M_Serv),0)+IF(B213=M_Rem,C213,0)</f>
        <v>0</v>
      </c>
      <c r="E213" s="10" t="n">
        <f aca="false">IF(B213&lt;=12,(M_Pmt-M_Serv),0)+IF(B213=12,C213,0)</f>
        <v>0</v>
      </c>
      <c r="F213" s="10" t="n">
        <f aca="false">IF(B213&lt;=24,(M_Pmt-M_Serv),0)+IF(B213=24,C213,0)</f>
        <v>0</v>
      </c>
      <c r="G213" s="10" t="n">
        <f aca="false">IF(B213&lt;=36,(M_Pmt-M_Serv),0)+IF(B213=36,C213,0)</f>
        <v>0</v>
      </c>
      <c r="H213" s="10" t="n">
        <f aca="false">IF(B213&lt;=M_Rem,M_Pmt,0)+IF(B213=M_Rem,C213,0)</f>
        <v>0</v>
      </c>
      <c r="I213" s="10" t="n">
        <f aca="false">IF(B213&lt;=M_Rem,(M_Pmt-M_Serv),0)+IF(B213=M_Rem,C213,0)</f>
        <v>0</v>
      </c>
      <c r="J213" s="10" t="n">
        <f aca="false">D213</f>
        <v>0</v>
      </c>
      <c r="K213" s="10" t="n">
        <f aca="false">IF(B213&lt;=M_Rem+60,(M_Pmt-M_Serv),0)+IF(B213=M_Rem+60,C213,0)</f>
        <v>0</v>
      </c>
      <c r="L213" s="10" t="n">
        <f aca="false">IF(B213&lt;=M_Amort-M_Paid,(M_Pmt-M_Serv),0)</f>
        <v>1112.56411606159</v>
      </c>
      <c r="M213" s="10" t="n">
        <f aca="false">IF(B213&lt;=M_PartialN,(M_Pmt-M_Serv),0)</f>
        <v>0</v>
      </c>
    </row>
    <row r="214" customFormat="false" ht="15" hidden="false" customHeight="true" outlineLevel="0" collapsed="false">
      <c r="B214" s="1" t="n">
        <v>209</v>
      </c>
      <c r="C214" s="10" t="n">
        <f aca="false">C213*(1+M_Rate/12)-M_Pmt</f>
        <v>92474.8863447102</v>
      </c>
      <c r="D214" s="10" t="n">
        <f aca="false">IF(B214&lt;=M_Rem,(M_Pmt-M_Serv),0)+IF(B214=M_Rem,C214,0)</f>
        <v>0</v>
      </c>
      <c r="E214" s="10" t="n">
        <f aca="false">IF(B214&lt;=12,(M_Pmt-M_Serv),0)+IF(B214=12,C214,0)</f>
        <v>0</v>
      </c>
      <c r="F214" s="10" t="n">
        <f aca="false">IF(B214&lt;=24,(M_Pmt-M_Serv),0)+IF(B214=24,C214,0)</f>
        <v>0</v>
      </c>
      <c r="G214" s="10" t="n">
        <f aca="false">IF(B214&lt;=36,(M_Pmt-M_Serv),0)+IF(B214=36,C214,0)</f>
        <v>0</v>
      </c>
      <c r="H214" s="10" t="n">
        <f aca="false">IF(B214&lt;=M_Rem,M_Pmt,0)+IF(B214=M_Rem,C214,0)</f>
        <v>0</v>
      </c>
      <c r="I214" s="10" t="n">
        <f aca="false">IF(B214&lt;=M_Rem,(M_Pmt-M_Serv),0)+IF(B214=M_Rem,C214,0)</f>
        <v>0</v>
      </c>
      <c r="J214" s="10" t="n">
        <f aca="false">D214</f>
        <v>0</v>
      </c>
      <c r="K214" s="10" t="n">
        <f aca="false">IF(B214&lt;=M_Rem+60,(M_Pmt-M_Serv),0)+IF(B214=M_Rem+60,C214,0)</f>
        <v>0</v>
      </c>
      <c r="L214" s="10" t="n">
        <f aca="false">IF(B214&lt;=M_Amort-M_Paid,(M_Pmt-M_Serv),0)</f>
        <v>1112.56411606159</v>
      </c>
      <c r="M214" s="10" t="n">
        <f aca="false">IF(B214&lt;=M_PartialN,(M_Pmt-M_Serv),0)</f>
        <v>0</v>
      </c>
    </row>
    <row r="215" customFormat="false" ht="15" hidden="false" customHeight="true" outlineLevel="0" collapsed="false">
      <c r="B215" s="1" t="n">
        <v>210</v>
      </c>
      <c r="C215" s="10" t="n">
        <f aca="false">C214*(1+M_Rate/12)-M_Pmt</f>
        <v>92025.8838762339</v>
      </c>
      <c r="D215" s="10" t="n">
        <f aca="false">IF(B215&lt;=M_Rem,(M_Pmt-M_Serv),0)+IF(B215=M_Rem,C215,0)</f>
        <v>0</v>
      </c>
      <c r="E215" s="10" t="n">
        <f aca="false">IF(B215&lt;=12,(M_Pmt-M_Serv),0)+IF(B215=12,C215,0)</f>
        <v>0</v>
      </c>
      <c r="F215" s="10" t="n">
        <f aca="false">IF(B215&lt;=24,(M_Pmt-M_Serv),0)+IF(B215=24,C215,0)</f>
        <v>0</v>
      </c>
      <c r="G215" s="10" t="n">
        <f aca="false">IF(B215&lt;=36,(M_Pmt-M_Serv),0)+IF(B215=36,C215,0)</f>
        <v>0</v>
      </c>
      <c r="H215" s="10" t="n">
        <f aca="false">IF(B215&lt;=M_Rem,M_Pmt,0)+IF(B215=M_Rem,C215,0)</f>
        <v>0</v>
      </c>
      <c r="I215" s="10" t="n">
        <f aca="false">IF(B215&lt;=M_Rem,(M_Pmt-M_Serv),0)+IF(B215=M_Rem,C215,0)</f>
        <v>0</v>
      </c>
      <c r="J215" s="10" t="n">
        <f aca="false">D215</f>
        <v>0</v>
      </c>
      <c r="K215" s="10" t="n">
        <f aca="false">IF(B215&lt;=M_Rem+60,(M_Pmt-M_Serv),0)+IF(B215=M_Rem+60,C215,0)</f>
        <v>0</v>
      </c>
      <c r="L215" s="10" t="n">
        <f aca="false">IF(B215&lt;=M_Amort-M_Paid,(M_Pmt-M_Serv),0)</f>
        <v>1112.56411606159</v>
      </c>
      <c r="M215" s="10" t="n">
        <f aca="false">IF(B215&lt;=M_PartialN,(M_Pmt-M_Serv),0)</f>
        <v>0</v>
      </c>
    </row>
    <row r="216" customFormat="false" ht="15" hidden="false" customHeight="true" outlineLevel="0" collapsed="false">
      <c r="B216" s="1" t="n">
        <v>211</v>
      </c>
      <c r="C216" s="10" t="n">
        <f aca="false">C215*(1+M_Rate/12)-M_Pmt</f>
        <v>91573.5138892441</v>
      </c>
      <c r="D216" s="10" t="n">
        <f aca="false">IF(B216&lt;=M_Rem,(M_Pmt-M_Serv),0)+IF(B216=M_Rem,C216,0)</f>
        <v>0</v>
      </c>
      <c r="E216" s="10" t="n">
        <f aca="false">IF(B216&lt;=12,(M_Pmt-M_Serv),0)+IF(B216=12,C216,0)</f>
        <v>0</v>
      </c>
      <c r="F216" s="10" t="n">
        <f aca="false">IF(B216&lt;=24,(M_Pmt-M_Serv),0)+IF(B216=24,C216,0)</f>
        <v>0</v>
      </c>
      <c r="G216" s="10" t="n">
        <f aca="false">IF(B216&lt;=36,(M_Pmt-M_Serv),0)+IF(B216=36,C216,0)</f>
        <v>0</v>
      </c>
      <c r="H216" s="10" t="n">
        <f aca="false">IF(B216&lt;=M_Rem,M_Pmt,0)+IF(B216=M_Rem,C216,0)</f>
        <v>0</v>
      </c>
      <c r="I216" s="10" t="n">
        <f aca="false">IF(B216&lt;=M_Rem,(M_Pmt-M_Serv),0)+IF(B216=M_Rem,C216,0)</f>
        <v>0</v>
      </c>
      <c r="J216" s="10" t="n">
        <f aca="false">D216</f>
        <v>0</v>
      </c>
      <c r="K216" s="10" t="n">
        <f aca="false">IF(B216&lt;=M_Rem+60,(M_Pmt-M_Serv),0)+IF(B216=M_Rem+60,C216,0)</f>
        <v>0</v>
      </c>
      <c r="L216" s="10" t="n">
        <f aca="false">IF(B216&lt;=M_Amort-M_Paid,(M_Pmt-M_Serv),0)</f>
        <v>1112.56411606159</v>
      </c>
      <c r="M216" s="10" t="n">
        <f aca="false">IF(B216&lt;=M_PartialN,(M_Pmt-M_Serv),0)</f>
        <v>0</v>
      </c>
    </row>
    <row r="217" customFormat="false" ht="15" hidden="false" customHeight="true" outlineLevel="0" collapsed="false">
      <c r="B217" s="1" t="n">
        <v>212</v>
      </c>
      <c r="C217" s="10" t="n">
        <f aca="false">C216*(1+M_Rate/12)-M_Pmt</f>
        <v>91117.7511273518</v>
      </c>
      <c r="D217" s="10" t="n">
        <f aca="false">IF(B217&lt;=M_Rem,(M_Pmt-M_Serv),0)+IF(B217=M_Rem,C217,0)</f>
        <v>0</v>
      </c>
      <c r="E217" s="10" t="n">
        <f aca="false">IF(B217&lt;=12,(M_Pmt-M_Serv),0)+IF(B217=12,C217,0)</f>
        <v>0</v>
      </c>
      <c r="F217" s="10" t="n">
        <f aca="false">IF(B217&lt;=24,(M_Pmt-M_Serv),0)+IF(B217=24,C217,0)</f>
        <v>0</v>
      </c>
      <c r="G217" s="10" t="n">
        <f aca="false">IF(B217&lt;=36,(M_Pmt-M_Serv),0)+IF(B217=36,C217,0)</f>
        <v>0</v>
      </c>
      <c r="H217" s="10" t="n">
        <f aca="false">IF(B217&lt;=M_Rem,M_Pmt,0)+IF(B217=M_Rem,C217,0)</f>
        <v>0</v>
      </c>
      <c r="I217" s="10" t="n">
        <f aca="false">IF(B217&lt;=M_Rem,(M_Pmt-M_Serv),0)+IF(B217=M_Rem,C217,0)</f>
        <v>0</v>
      </c>
      <c r="J217" s="10" t="n">
        <f aca="false">D217</f>
        <v>0</v>
      </c>
      <c r="K217" s="10" t="n">
        <f aca="false">IF(B217&lt;=M_Rem+60,(M_Pmt-M_Serv),0)+IF(B217=M_Rem+60,C217,0)</f>
        <v>0</v>
      </c>
      <c r="L217" s="10" t="n">
        <f aca="false">IF(B217&lt;=M_Amort-M_Paid,(M_Pmt-M_Serv),0)</f>
        <v>1112.56411606159</v>
      </c>
      <c r="M217" s="10" t="n">
        <f aca="false">IF(B217&lt;=M_PartialN,(M_Pmt-M_Serv),0)</f>
        <v>0</v>
      </c>
    </row>
    <row r="218" customFormat="false" ht="15" hidden="false" customHeight="true" outlineLevel="0" collapsed="false">
      <c r="B218" s="1" t="n">
        <v>213</v>
      </c>
      <c r="C218" s="10" t="n">
        <f aca="false">C217*(1+M_Rate/12)-M_Pmt</f>
        <v>90658.5701447454</v>
      </c>
      <c r="D218" s="10" t="n">
        <f aca="false">IF(B218&lt;=M_Rem,(M_Pmt-M_Serv),0)+IF(B218=M_Rem,C218,0)</f>
        <v>0</v>
      </c>
      <c r="E218" s="10" t="n">
        <f aca="false">IF(B218&lt;=12,(M_Pmt-M_Serv),0)+IF(B218=12,C218,0)</f>
        <v>0</v>
      </c>
      <c r="F218" s="10" t="n">
        <f aca="false">IF(B218&lt;=24,(M_Pmt-M_Serv),0)+IF(B218=24,C218,0)</f>
        <v>0</v>
      </c>
      <c r="G218" s="10" t="n">
        <f aca="false">IF(B218&lt;=36,(M_Pmt-M_Serv),0)+IF(B218=36,C218,0)</f>
        <v>0</v>
      </c>
      <c r="H218" s="10" t="n">
        <f aca="false">IF(B218&lt;=M_Rem,M_Pmt,0)+IF(B218=M_Rem,C218,0)</f>
        <v>0</v>
      </c>
      <c r="I218" s="10" t="n">
        <f aca="false">IF(B218&lt;=M_Rem,(M_Pmt-M_Serv),0)+IF(B218=M_Rem,C218,0)</f>
        <v>0</v>
      </c>
      <c r="J218" s="10" t="n">
        <f aca="false">D218</f>
        <v>0</v>
      </c>
      <c r="K218" s="10" t="n">
        <f aca="false">IF(B218&lt;=M_Rem+60,(M_Pmt-M_Serv),0)+IF(B218=M_Rem+60,C218,0)</f>
        <v>0</v>
      </c>
      <c r="L218" s="10" t="n">
        <f aca="false">IF(B218&lt;=M_Amort-M_Paid,(M_Pmt-M_Serv),0)</f>
        <v>1112.56411606159</v>
      </c>
      <c r="M218" s="10" t="n">
        <f aca="false">IF(B218&lt;=M_PartialN,(M_Pmt-M_Serv),0)</f>
        <v>0</v>
      </c>
    </row>
    <row r="219" customFormat="false" ht="15" hidden="false" customHeight="true" outlineLevel="0" collapsed="false">
      <c r="B219" s="1" t="n">
        <v>214</v>
      </c>
      <c r="C219" s="10" t="n">
        <f aca="false">C218*(1+M_Rate/12)-M_Pmt</f>
        <v>90195.9453047694</v>
      </c>
      <c r="D219" s="10" t="n">
        <f aca="false">IF(B219&lt;=M_Rem,(M_Pmt-M_Serv),0)+IF(B219=M_Rem,C219,0)</f>
        <v>0</v>
      </c>
      <c r="E219" s="10" t="n">
        <f aca="false">IF(B219&lt;=12,(M_Pmt-M_Serv),0)+IF(B219=12,C219,0)</f>
        <v>0</v>
      </c>
      <c r="F219" s="10" t="n">
        <f aca="false">IF(B219&lt;=24,(M_Pmt-M_Serv),0)+IF(B219=24,C219,0)</f>
        <v>0</v>
      </c>
      <c r="G219" s="10" t="n">
        <f aca="false">IF(B219&lt;=36,(M_Pmt-M_Serv),0)+IF(B219=36,C219,0)</f>
        <v>0</v>
      </c>
      <c r="H219" s="10" t="n">
        <f aca="false">IF(B219&lt;=M_Rem,M_Pmt,0)+IF(B219=M_Rem,C219,0)</f>
        <v>0</v>
      </c>
      <c r="I219" s="10" t="n">
        <f aca="false">IF(B219&lt;=M_Rem,(M_Pmt-M_Serv),0)+IF(B219=M_Rem,C219,0)</f>
        <v>0</v>
      </c>
      <c r="J219" s="10" t="n">
        <f aca="false">D219</f>
        <v>0</v>
      </c>
      <c r="K219" s="10" t="n">
        <f aca="false">IF(B219&lt;=M_Rem+60,(M_Pmt-M_Serv),0)+IF(B219=M_Rem+60,C219,0)</f>
        <v>0</v>
      </c>
      <c r="L219" s="10" t="n">
        <f aca="false">IF(B219&lt;=M_Amort-M_Paid,(M_Pmt-M_Serv),0)</f>
        <v>1112.56411606159</v>
      </c>
      <c r="M219" s="10" t="n">
        <f aca="false">IF(B219&lt;=M_PartialN,(M_Pmt-M_Serv),0)</f>
        <v>0</v>
      </c>
    </row>
    <row r="220" customFormat="false" ht="15" hidden="false" customHeight="true" outlineLevel="0" collapsed="false">
      <c r="B220" s="1" t="n">
        <v>215</v>
      </c>
      <c r="C220" s="10" t="n">
        <f aca="false">C219*(1+M_Rate/12)-M_Pmt</f>
        <v>89729.8507784936</v>
      </c>
      <c r="D220" s="10" t="n">
        <f aca="false">IF(B220&lt;=M_Rem,(M_Pmt-M_Serv),0)+IF(B220=M_Rem,C220,0)</f>
        <v>0</v>
      </c>
      <c r="E220" s="10" t="n">
        <f aca="false">IF(B220&lt;=12,(M_Pmt-M_Serv),0)+IF(B220=12,C220,0)</f>
        <v>0</v>
      </c>
      <c r="F220" s="10" t="n">
        <f aca="false">IF(B220&lt;=24,(M_Pmt-M_Serv),0)+IF(B220=24,C220,0)</f>
        <v>0</v>
      </c>
      <c r="G220" s="10" t="n">
        <f aca="false">IF(B220&lt;=36,(M_Pmt-M_Serv),0)+IF(B220=36,C220,0)</f>
        <v>0</v>
      </c>
      <c r="H220" s="10" t="n">
        <f aca="false">IF(B220&lt;=M_Rem,M_Pmt,0)+IF(B220=M_Rem,C220,0)</f>
        <v>0</v>
      </c>
      <c r="I220" s="10" t="n">
        <f aca="false">IF(B220&lt;=M_Rem,(M_Pmt-M_Serv),0)+IF(B220=M_Rem,C220,0)</f>
        <v>0</v>
      </c>
      <c r="J220" s="10" t="n">
        <f aca="false">D220</f>
        <v>0</v>
      </c>
      <c r="K220" s="10" t="n">
        <f aca="false">IF(B220&lt;=M_Rem+60,(M_Pmt-M_Serv),0)+IF(B220=M_Rem+60,C220,0)</f>
        <v>0</v>
      </c>
      <c r="L220" s="10" t="n">
        <f aca="false">IF(B220&lt;=M_Amort-M_Paid,(M_Pmt-M_Serv),0)</f>
        <v>1112.56411606159</v>
      </c>
      <c r="M220" s="10" t="n">
        <f aca="false">IF(B220&lt;=M_PartialN,(M_Pmt-M_Serv),0)</f>
        <v>0</v>
      </c>
    </row>
    <row r="221" customFormat="false" ht="15" hidden="false" customHeight="true" outlineLevel="0" collapsed="false">
      <c r="B221" s="1" t="n">
        <v>216</v>
      </c>
      <c r="C221" s="10" t="n">
        <f aca="false">C220*(1+M_Rate/12)-M_Pmt</f>
        <v>89260.2605432707</v>
      </c>
      <c r="D221" s="10" t="n">
        <f aca="false">IF(B221&lt;=M_Rem,(M_Pmt-M_Serv),0)+IF(B221=M_Rem,C221,0)</f>
        <v>0</v>
      </c>
      <c r="E221" s="10" t="n">
        <f aca="false">IF(B221&lt;=12,(M_Pmt-M_Serv),0)+IF(B221=12,C221,0)</f>
        <v>0</v>
      </c>
      <c r="F221" s="10" t="n">
        <f aca="false">IF(B221&lt;=24,(M_Pmt-M_Serv),0)+IF(B221=24,C221,0)</f>
        <v>0</v>
      </c>
      <c r="G221" s="10" t="n">
        <f aca="false">IF(B221&lt;=36,(M_Pmt-M_Serv),0)+IF(B221=36,C221,0)</f>
        <v>0</v>
      </c>
      <c r="H221" s="10" t="n">
        <f aca="false">IF(B221&lt;=M_Rem,M_Pmt,0)+IF(B221=M_Rem,C221,0)</f>
        <v>0</v>
      </c>
      <c r="I221" s="10" t="n">
        <f aca="false">IF(B221&lt;=M_Rem,(M_Pmt-M_Serv),0)+IF(B221=M_Rem,C221,0)</f>
        <v>0</v>
      </c>
      <c r="J221" s="10" t="n">
        <f aca="false">D221</f>
        <v>0</v>
      </c>
      <c r="K221" s="10" t="n">
        <f aca="false">IF(B221&lt;=M_Rem+60,(M_Pmt-M_Serv),0)+IF(B221=M_Rem+60,C221,0)</f>
        <v>0</v>
      </c>
      <c r="L221" s="10" t="n">
        <f aca="false">IF(B221&lt;=M_Amort-M_Paid,(M_Pmt-M_Serv),0)</f>
        <v>1112.56411606159</v>
      </c>
      <c r="M221" s="10" t="n">
        <f aca="false">IF(B221&lt;=M_PartialN,(M_Pmt-M_Serv),0)</f>
        <v>0</v>
      </c>
    </row>
    <row r="222" customFormat="false" ht="15" hidden="false" customHeight="true" outlineLevel="0" collapsed="false">
      <c r="B222" s="1" t="n">
        <v>217</v>
      </c>
      <c r="C222" s="10" t="n">
        <f aca="false">C221*(1+M_Rate/12)-M_Pmt</f>
        <v>88787.1483812836</v>
      </c>
      <c r="D222" s="10" t="n">
        <f aca="false">IF(B222&lt;=M_Rem,(M_Pmt-M_Serv),0)+IF(B222=M_Rem,C222,0)</f>
        <v>0</v>
      </c>
      <c r="E222" s="10" t="n">
        <f aca="false">IF(B222&lt;=12,(M_Pmt-M_Serv),0)+IF(B222=12,C222,0)</f>
        <v>0</v>
      </c>
      <c r="F222" s="10" t="n">
        <f aca="false">IF(B222&lt;=24,(M_Pmt-M_Serv),0)+IF(B222=24,C222,0)</f>
        <v>0</v>
      </c>
      <c r="G222" s="10" t="n">
        <f aca="false">IF(B222&lt;=36,(M_Pmt-M_Serv),0)+IF(B222=36,C222,0)</f>
        <v>0</v>
      </c>
      <c r="H222" s="10" t="n">
        <f aca="false">IF(B222&lt;=M_Rem,M_Pmt,0)+IF(B222=M_Rem,C222,0)</f>
        <v>0</v>
      </c>
      <c r="I222" s="10" t="n">
        <f aca="false">IF(B222&lt;=M_Rem,(M_Pmt-M_Serv),0)+IF(B222=M_Rem,C222,0)</f>
        <v>0</v>
      </c>
      <c r="J222" s="10" t="n">
        <f aca="false">D222</f>
        <v>0</v>
      </c>
      <c r="K222" s="10" t="n">
        <f aca="false">IF(B222&lt;=M_Rem+60,(M_Pmt-M_Serv),0)+IF(B222=M_Rem+60,C222,0)</f>
        <v>0</v>
      </c>
      <c r="L222" s="10" t="n">
        <f aca="false">IF(B222&lt;=M_Amort-M_Paid,(M_Pmt-M_Serv),0)</f>
        <v>1112.56411606159</v>
      </c>
      <c r="M222" s="10" t="n">
        <f aca="false">IF(B222&lt;=M_PartialN,(M_Pmt-M_Serv),0)</f>
        <v>0</v>
      </c>
    </row>
    <row r="223" customFormat="false" ht="15" hidden="false" customHeight="true" outlineLevel="0" collapsed="false">
      <c r="B223" s="1" t="n">
        <v>218</v>
      </c>
      <c r="C223" s="10" t="n">
        <f aca="false">C222*(1+M_Rate/12)-M_Pmt</f>
        <v>88310.4878780817</v>
      </c>
      <c r="D223" s="10" t="n">
        <f aca="false">IF(B223&lt;=M_Rem,(M_Pmt-M_Serv),0)+IF(B223=M_Rem,C223,0)</f>
        <v>0</v>
      </c>
      <c r="E223" s="10" t="n">
        <f aca="false">IF(B223&lt;=12,(M_Pmt-M_Serv),0)+IF(B223=12,C223,0)</f>
        <v>0</v>
      </c>
      <c r="F223" s="10" t="n">
        <f aca="false">IF(B223&lt;=24,(M_Pmt-M_Serv),0)+IF(B223=24,C223,0)</f>
        <v>0</v>
      </c>
      <c r="G223" s="10" t="n">
        <f aca="false">IF(B223&lt;=36,(M_Pmt-M_Serv),0)+IF(B223=36,C223,0)</f>
        <v>0</v>
      </c>
      <c r="H223" s="10" t="n">
        <f aca="false">IF(B223&lt;=M_Rem,M_Pmt,0)+IF(B223=M_Rem,C223,0)</f>
        <v>0</v>
      </c>
      <c r="I223" s="10" t="n">
        <f aca="false">IF(B223&lt;=M_Rem,(M_Pmt-M_Serv),0)+IF(B223=M_Rem,C223,0)</f>
        <v>0</v>
      </c>
      <c r="J223" s="10" t="n">
        <f aca="false">D223</f>
        <v>0</v>
      </c>
      <c r="K223" s="10" t="n">
        <f aca="false">IF(B223&lt;=M_Rem+60,(M_Pmt-M_Serv),0)+IF(B223=M_Rem+60,C223,0)</f>
        <v>0</v>
      </c>
      <c r="L223" s="10" t="n">
        <f aca="false">IF(B223&lt;=M_Amort-M_Paid,(M_Pmt-M_Serv),0)</f>
        <v>1112.56411606159</v>
      </c>
      <c r="M223" s="10" t="n">
        <f aca="false">IF(B223&lt;=M_PartialN,(M_Pmt-M_Serv),0)</f>
        <v>0</v>
      </c>
    </row>
    <row r="224" customFormat="false" ht="15" hidden="false" customHeight="true" outlineLevel="0" collapsed="false">
      <c r="B224" s="1" t="n">
        <v>219</v>
      </c>
      <c r="C224" s="10" t="n">
        <f aca="false">C223*(1+M_Rate/12)-M_Pmt</f>
        <v>87830.2524211057</v>
      </c>
      <c r="D224" s="10" t="n">
        <f aca="false">IF(B224&lt;=M_Rem,(M_Pmt-M_Serv),0)+IF(B224=M_Rem,C224,0)</f>
        <v>0</v>
      </c>
      <c r="E224" s="10" t="n">
        <f aca="false">IF(B224&lt;=12,(M_Pmt-M_Serv),0)+IF(B224=12,C224,0)</f>
        <v>0</v>
      </c>
      <c r="F224" s="10" t="n">
        <f aca="false">IF(B224&lt;=24,(M_Pmt-M_Serv),0)+IF(B224=24,C224,0)</f>
        <v>0</v>
      </c>
      <c r="G224" s="10" t="n">
        <f aca="false">IF(B224&lt;=36,(M_Pmt-M_Serv),0)+IF(B224=36,C224,0)</f>
        <v>0</v>
      </c>
      <c r="H224" s="10" t="n">
        <f aca="false">IF(B224&lt;=M_Rem,M_Pmt,0)+IF(B224=M_Rem,C224,0)</f>
        <v>0</v>
      </c>
      <c r="I224" s="10" t="n">
        <f aca="false">IF(B224&lt;=M_Rem,(M_Pmt-M_Serv),0)+IF(B224=M_Rem,C224,0)</f>
        <v>0</v>
      </c>
      <c r="J224" s="10" t="n">
        <f aca="false">D224</f>
        <v>0</v>
      </c>
      <c r="K224" s="10" t="n">
        <f aca="false">IF(B224&lt;=M_Rem+60,(M_Pmt-M_Serv),0)+IF(B224=M_Rem+60,C224,0)</f>
        <v>0</v>
      </c>
      <c r="L224" s="10" t="n">
        <f aca="false">IF(B224&lt;=M_Amort-M_Paid,(M_Pmt-M_Serv),0)</f>
        <v>1112.56411606159</v>
      </c>
      <c r="M224" s="10" t="n">
        <f aca="false">IF(B224&lt;=M_PartialN,(M_Pmt-M_Serv),0)</f>
        <v>0</v>
      </c>
    </row>
    <row r="225" customFormat="false" ht="15" hidden="false" customHeight="true" outlineLevel="0" collapsed="false">
      <c r="B225" s="1" t="n">
        <v>220</v>
      </c>
      <c r="C225" s="10" t="n">
        <f aca="false">C224*(1+M_Rate/12)-M_Pmt</f>
        <v>87346.4151982024</v>
      </c>
      <c r="D225" s="10" t="n">
        <f aca="false">IF(B225&lt;=M_Rem,(M_Pmt-M_Serv),0)+IF(B225=M_Rem,C225,0)</f>
        <v>0</v>
      </c>
      <c r="E225" s="10" t="n">
        <f aca="false">IF(B225&lt;=12,(M_Pmt-M_Serv),0)+IF(B225=12,C225,0)</f>
        <v>0</v>
      </c>
      <c r="F225" s="10" t="n">
        <f aca="false">IF(B225&lt;=24,(M_Pmt-M_Serv),0)+IF(B225=24,C225,0)</f>
        <v>0</v>
      </c>
      <c r="G225" s="10" t="n">
        <f aca="false">IF(B225&lt;=36,(M_Pmt-M_Serv),0)+IF(B225=36,C225,0)</f>
        <v>0</v>
      </c>
      <c r="H225" s="10" t="n">
        <f aca="false">IF(B225&lt;=M_Rem,M_Pmt,0)+IF(B225=M_Rem,C225,0)</f>
        <v>0</v>
      </c>
      <c r="I225" s="10" t="n">
        <f aca="false">IF(B225&lt;=M_Rem,(M_Pmt-M_Serv),0)+IF(B225=M_Rem,C225,0)</f>
        <v>0</v>
      </c>
      <c r="J225" s="10" t="n">
        <f aca="false">D225</f>
        <v>0</v>
      </c>
      <c r="K225" s="10" t="n">
        <f aca="false">IF(B225&lt;=M_Rem+60,(M_Pmt-M_Serv),0)+IF(B225=M_Rem+60,C225,0)</f>
        <v>0</v>
      </c>
      <c r="L225" s="10" t="n">
        <f aca="false">IF(B225&lt;=M_Amort-M_Paid,(M_Pmt-M_Serv),0)</f>
        <v>1112.56411606159</v>
      </c>
      <c r="M225" s="10" t="n">
        <f aca="false">IF(B225&lt;=M_PartialN,(M_Pmt-M_Serv),0)</f>
        <v>0</v>
      </c>
    </row>
    <row r="226" customFormat="false" ht="15" hidden="false" customHeight="true" outlineLevel="0" collapsed="false">
      <c r="B226" s="1" t="n">
        <v>221</v>
      </c>
      <c r="C226" s="10" t="n">
        <f aca="false">C225*(1+M_Rate/12)-M_Pmt</f>
        <v>86858.9491961273</v>
      </c>
      <c r="D226" s="10" t="n">
        <f aca="false">IF(B226&lt;=M_Rem,(M_Pmt-M_Serv),0)+IF(B226=M_Rem,C226,0)</f>
        <v>0</v>
      </c>
      <c r="E226" s="10" t="n">
        <f aca="false">IF(B226&lt;=12,(M_Pmt-M_Serv),0)+IF(B226=12,C226,0)</f>
        <v>0</v>
      </c>
      <c r="F226" s="10" t="n">
        <f aca="false">IF(B226&lt;=24,(M_Pmt-M_Serv),0)+IF(B226=24,C226,0)</f>
        <v>0</v>
      </c>
      <c r="G226" s="10" t="n">
        <f aca="false">IF(B226&lt;=36,(M_Pmt-M_Serv),0)+IF(B226=36,C226,0)</f>
        <v>0</v>
      </c>
      <c r="H226" s="10" t="n">
        <f aca="false">IF(B226&lt;=M_Rem,M_Pmt,0)+IF(B226=M_Rem,C226,0)</f>
        <v>0</v>
      </c>
      <c r="I226" s="10" t="n">
        <f aca="false">IF(B226&lt;=M_Rem,(M_Pmt-M_Serv),0)+IF(B226=M_Rem,C226,0)</f>
        <v>0</v>
      </c>
      <c r="J226" s="10" t="n">
        <f aca="false">D226</f>
        <v>0</v>
      </c>
      <c r="K226" s="10" t="n">
        <f aca="false">IF(B226&lt;=M_Rem+60,(M_Pmt-M_Serv),0)+IF(B226=M_Rem+60,C226,0)</f>
        <v>0</v>
      </c>
      <c r="L226" s="10" t="n">
        <f aca="false">IF(B226&lt;=M_Amort-M_Paid,(M_Pmt-M_Serv),0)</f>
        <v>1112.56411606159</v>
      </c>
      <c r="M226" s="10" t="n">
        <f aca="false">IF(B226&lt;=M_PartialN,(M_Pmt-M_Serv),0)</f>
        <v>0</v>
      </c>
    </row>
    <row r="227" customFormat="false" ht="15" hidden="false" customHeight="true" outlineLevel="0" collapsed="false">
      <c r="B227" s="1" t="n">
        <v>222</v>
      </c>
      <c r="C227" s="10" t="n">
        <f aca="false">C226*(1+M_Rate/12)-M_Pmt</f>
        <v>86367.8271990367</v>
      </c>
      <c r="D227" s="10" t="n">
        <f aca="false">IF(B227&lt;=M_Rem,(M_Pmt-M_Serv),0)+IF(B227=M_Rem,C227,0)</f>
        <v>0</v>
      </c>
      <c r="E227" s="10" t="n">
        <f aca="false">IF(B227&lt;=12,(M_Pmt-M_Serv),0)+IF(B227=12,C227,0)</f>
        <v>0</v>
      </c>
      <c r="F227" s="10" t="n">
        <f aca="false">IF(B227&lt;=24,(M_Pmt-M_Serv),0)+IF(B227=24,C227,0)</f>
        <v>0</v>
      </c>
      <c r="G227" s="10" t="n">
        <f aca="false">IF(B227&lt;=36,(M_Pmt-M_Serv),0)+IF(B227=36,C227,0)</f>
        <v>0</v>
      </c>
      <c r="H227" s="10" t="n">
        <f aca="false">IF(B227&lt;=M_Rem,M_Pmt,0)+IF(B227=M_Rem,C227,0)</f>
        <v>0</v>
      </c>
      <c r="I227" s="10" t="n">
        <f aca="false">IF(B227&lt;=M_Rem,(M_Pmt-M_Serv),0)+IF(B227=M_Rem,C227,0)</f>
        <v>0</v>
      </c>
      <c r="J227" s="10" t="n">
        <f aca="false">D227</f>
        <v>0</v>
      </c>
      <c r="K227" s="10" t="n">
        <f aca="false">IF(B227&lt;=M_Rem+60,(M_Pmt-M_Serv),0)+IF(B227=M_Rem+60,C227,0)</f>
        <v>0</v>
      </c>
      <c r="L227" s="10" t="n">
        <f aca="false">IF(B227&lt;=M_Amort-M_Paid,(M_Pmt-M_Serv),0)</f>
        <v>1112.56411606159</v>
      </c>
      <c r="M227" s="10" t="n">
        <f aca="false">IF(B227&lt;=M_PartialN,(M_Pmt-M_Serv),0)</f>
        <v>0</v>
      </c>
    </row>
    <row r="228" customFormat="false" ht="15" hidden="false" customHeight="true" outlineLevel="0" collapsed="false">
      <c r="B228" s="1" t="n">
        <v>223</v>
      </c>
      <c r="C228" s="10" t="n">
        <f aca="false">C227*(1+M_Rate/12)-M_Pmt</f>
        <v>85873.0217869679</v>
      </c>
      <c r="D228" s="10" t="n">
        <f aca="false">IF(B228&lt;=M_Rem,(M_Pmt-M_Serv),0)+IF(B228=M_Rem,C228,0)</f>
        <v>0</v>
      </c>
      <c r="E228" s="10" t="n">
        <f aca="false">IF(B228&lt;=12,(M_Pmt-M_Serv),0)+IF(B228=12,C228,0)</f>
        <v>0</v>
      </c>
      <c r="F228" s="10" t="n">
        <f aca="false">IF(B228&lt;=24,(M_Pmt-M_Serv),0)+IF(B228=24,C228,0)</f>
        <v>0</v>
      </c>
      <c r="G228" s="10" t="n">
        <f aca="false">IF(B228&lt;=36,(M_Pmt-M_Serv),0)+IF(B228=36,C228,0)</f>
        <v>0</v>
      </c>
      <c r="H228" s="10" t="n">
        <f aca="false">IF(B228&lt;=M_Rem,M_Pmt,0)+IF(B228=M_Rem,C228,0)</f>
        <v>0</v>
      </c>
      <c r="I228" s="10" t="n">
        <f aca="false">IF(B228&lt;=M_Rem,(M_Pmt-M_Serv),0)+IF(B228=M_Rem,C228,0)</f>
        <v>0</v>
      </c>
      <c r="J228" s="10" t="n">
        <f aca="false">D228</f>
        <v>0</v>
      </c>
      <c r="K228" s="10" t="n">
        <f aca="false">IF(B228&lt;=M_Rem+60,(M_Pmt-M_Serv),0)+IF(B228=M_Rem+60,C228,0)</f>
        <v>0</v>
      </c>
      <c r="L228" s="10" t="n">
        <f aca="false">IF(B228&lt;=M_Amort-M_Paid,(M_Pmt-M_Serv),0)</f>
        <v>1112.56411606159</v>
      </c>
      <c r="M228" s="10" t="n">
        <f aca="false">IF(B228&lt;=M_PartialN,(M_Pmt-M_Serv),0)</f>
        <v>0</v>
      </c>
    </row>
    <row r="229" customFormat="false" ht="15" hidden="false" customHeight="true" outlineLevel="0" collapsed="false">
      <c r="B229" s="1" t="n">
        <v>224</v>
      </c>
      <c r="C229" s="10" t="n">
        <f aca="false">C228*(1+M_Rate/12)-M_Pmt</f>
        <v>85374.5053343086</v>
      </c>
      <c r="D229" s="10" t="n">
        <f aca="false">IF(B229&lt;=M_Rem,(M_Pmt-M_Serv),0)+IF(B229=M_Rem,C229,0)</f>
        <v>0</v>
      </c>
      <c r="E229" s="10" t="n">
        <f aca="false">IF(B229&lt;=12,(M_Pmt-M_Serv),0)+IF(B229=12,C229,0)</f>
        <v>0</v>
      </c>
      <c r="F229" s="10" t="n">
        <f aca="false">IF(B229&lt;=24,(M_Pmt-M_Serv),0)+IF(B229=24,C229,0)</f>
        <v>0</v>
      </c>
      <c r="G229" s="10" t="n">
        <f aca="false">IF(B229&lt;=36,(M_Pmt-M_Serv),0)+IF(B229=36,C229,0)</f>
        <v>0</v>
      </c>
      <c r="H229" s="10" t="n">
        <f aca="false">IF(B229&lt;=M_Rem,M_Pmt,0)+IF(B229=M_Rem,C229,0)</f>
        <v>0</v>
      </c>
      <c r="I229" s="10" t="n">
        <f aca="false">IF(B229&lt;=M_Rem,(M_Pmt-M_Serv),0)+IF(B229=M_Rem,C229,0)</f>
        <v>0</v>
      </c>
      <c r="J229" s="10" t="n">
        <f aca="false">D229</f>
        <v>0</v>
      </c>
      <c r="K229" s="10" t="n">
        <f aca="false">IF(B229&lt;=M_Rem+60,(M_Pmt-M_Serv),0)+IF(B229=M_Rem+60,C229,0)</f>
        <v>0</v>
      </c>
      <c r="L229" s="10" t="n">
        <f aca="false">IF(B229&lt;=M_Amort-M_Paid,(M_Pmt-M_Serv),0)</f>
        <v>1112.56411606159</v>
      </c>
      <c r="M229" s="10" t="n">
        <f aca="false">IF(B229&lt;=M_PartialN,(M_Pmt-M_Serv),0)</f>
        <v>0</v>
      </c>
    </row>
    <row r="230" customFormat="false" ht="15" hidden="false" customHeight="true" outlineLevel="0" collapsed="false">
      <c r="B230" s="1" t="n">
        <v>225</v>
      </c>
      <c r="C230" s="10" t="n">
        <f aca="false">C229*(1+M_Rate/12)-M_Pmt</f>
        <v>84872.2500082543</v>
      </c>
      <c r="D230" s="10" t="n">
        <f aca="false">IF(B230&lt;=M_Rem,(M_Pmt-M_Serv),0)+IF(B230=M_Rem,C230,0)</f>
        <v>0</v>
      </c>
      <c r="E230" s="10" t="n">
        <f aca="false">IF(B230&lt;=12,(M_Pmt-M_Serv),0)+IF(B230=12,C230,0)</f>
        <v>0</v>
      </c>
      <c r="F230" s="10" t="n">
        <f aca="false">IF(B230&lt;=24,(M_Pmt-M_Serv),0)+IF(B230=24,C230,0)</f>
        <v>0</v>
      </c>
      <c r="G230" s="10" t="n">
        <f aca="false">IF(B230&lt;=36,(M_Pmt-M_Serv),0)+IF(B230=36,C230,0)</f>
        <v>0</v>
      </c>
      <c r="H230" s="10" t="n">
        <f aca="false">IF(B230&lt;=M_Rem,M_Pmt,0)+IF(B230=M_Rem,C230,0)</f>
        <v>0</v>
      </c>
      <c r="I230" s="10" t="n">
        <f aca="false">IF(B230&lt;=M_Rem,(M_Pmt-M_Serv),0)+IF(B230=M_Rem,C230,0)</f>
        <v>0</v>
      </c>
      <c r="J230" s="10" t="n">
        <f aca="false">D230</f>
        <v>0</v>
      </c>
      <c r="K230" s="10" t="n">
        <f aca="false">IF(B230&lt;=M_Rem+60,(M_Pmt-M_Serv),0)+IF(B230=M_Rem+60,C230,0)</f>
        <v>0</v>
      </c>
      <c r="L230" s="10" t="n">
        <f aca="false">IF(B230&lt;=M_Amort-M_Paid,(M_Pmt-M_Serv),0)</f>
        <v>1112.56411606159</v>
      </c>
      <c r="M230" s="10" t="n">
        <f aca="false">IF(B230&lt;=M_PartialN,(M_Pmt-M_Serv),0)</f>
        <v>0</v>
      </c>
    </row>
    <row r="231" customFormat="false" ht="15" hidden="false" customHeight="true" outlineLevel="0" collapsed="false">
      <c r="B231" s="1" t="n">
        <v>226</v>
      </c>
      <c r="C231" s="10" t="n">
        <f aca="false">C230*(1+M_Rate/12)-M_Pmt</f>
        <v>84366.2277672546</v>
      </c>
      <c r="D231" s="10" t="n">
        <f aca="false">IF(B231&lt;=M_Rem,(M_Pmt-M_Serv),0)+IF(B231=M_Rem,C231,0)</f>
        <v>0</v>
      </c>
      <c r="E231" s="10" t="n">
        <f aca="false">IF(B231&lt;=12,(M_Pmt-M_Serv),0)+IF(B231=12,C231,0)</f>
        <v>0</v>
      </c>
      <c r="F231" s="10" t="n">
        <f aca="false">IF(B231&lt;=24,(M_Pmt-M_Serv),0)+IF(B231=24,C231,0)</f>
        <v>0</v>
      </c>
      <c r="G231" s="10" t="n">
        <f aca="false">IF(B231&lt;=36,(M_Pmt-M_Serv),0)+IF(B231=36,C231,0)</f>
        <v>0</v>
      </c>
      <c r="H231" s="10" t="n">
        <f aca="false">IF(B231&lt;=M_Rem,M_Pmt,0)+IF(B231=M_Rem,C231,0)</f>
        <v>0</v>
      </c>
      <c r="I231" s="10" t="n">
        <f aca="false">IF(B231&lt;=M_Rem,(M_Pmt-M_Serv),0)+IF(B231=M_Rem,C231,0)</f>
        <v>0</v>
      </c>
      <c r="J231" s="10" t="n">
        <f aca="false">D231</f>
        <v>0</v>
      </c>
      <c r="K231" s="10" t="n">
        <f aca="false">IF(B231&lt;=M_Rem+60,(M_Pmt-M_Serv),0)+IF(B231=M_Rem+60,C231,0)</f>
        <v>0</v>
      </c>
      <c r="L231" s="10" t="n">
        <f aca="false">IF(B231&lt;=M_Amort-M_Paid,(M_Pmt-M_Serv),0)</f>
        <v>1112.56411606159</v>
      </c>
      <c r="M231" s="10" t="n">
        <f aca="false">IF(B231&lt;=M_PartialN,(M_Pmt-M_Serv),0)</f>
        <v>0</v>
      </c>
    </row>
    <row r="232" customFormat="false" ht="15" hidden="false" customHeight="true" outlineLevel="0" collapsed="false">
      <c r="B232" s="1" t="n">
        <v>227</v>
      </c>
      <c r="C232" s="10" t="n">
        <f aca="false">C231*(1+M_Rate/12)-M_Pmt</f>
        <v>83856.4103594474</v>
      </c>
      <c r="D232" s="10" t="n">
        <f aca="false">IF(B232&lt;=M_Rem,(M_Pmt-M_Serv),0)+IF(B232=M_Rem,C232,0)</f>
        <v>0</v>
      </c>
      <c r="E232" s="10" t="n">
        <f aca="false">IF(B232&lt;=12,(M_Pmt-M_Serv),0)+IF(B232=12,C232,0)</f>
        <v>0</v>
      </c>
      <c r="F232" s="10" t="n">
        <f aca="false">IF(B232&lt;=24,(M_Pmt-M_Serv),0)+IF(B232=24,C232,0)</f>
        <v>0</v>
      </c>
      <c r="G232" s="10" t="n">
        <f aca="false">IF(B232&lt;=36,(M_Pmt-M_Serv),0)+IF(B232=36,C232,0)</f>
        <v>0</v>
      </c>
      <c r="H232" s="10" t="n">
        <f aca="false">IF(B232&lt;=M_Rem,M_Pmt,0)+IF(B232=M_Rem,C232,0)</f>
        <v>0</v>
      </c>
      <c r="I232" s="10" t="n">
        <f aca="false">IF(B232&lt;=M_Rem,(M_Pmt-M_Serv),0)+IF(B232=M_Rem,C232,0)</f>
        <v>0</v>
      </c>
      <c r="J232" s="10" t="n">
        <f aca="false">D232</f>
        <v>0</v>
      </c>
      <c r="K232" s="10" t="n">
        <f aca="false">IF(B232&lt;=M_Rem+60,(M_Pmt-M_Serv),0)+IF(B232=M_Rem+60,C232,0)</f>
        <v>0</v>
      </c>
      <c r="L232" s="10" t="n">
        <f aca="false">IF(B232&lt;=M_Amort-M_Paid,(M_Pmt-M_Serv),0)</f>
        <v>1112.56411606159</v>
      </c>
      <c r="M232" s="10" t="n">
        <f aca="false">IF(B232&lt;=M_PartialN,(M_Pmt-M_Serv),0)</f>
        <v>0</v>
      </c>
    </row>
    <row r="233" customFormat="false" ht="15" hidden="false" customHeight="true" outlineLevel="0" collapsed="false">
      <c r="B233" s="1" t="n">
        <v>228</v>
      </c>
      <c r="C233" s="10" t="n">
        <f aca="false">C232*(1+M_Rate/12)-M_Pmt</f>
        <v>83342.7693210817</v>
      </c>
      <c r="D233" s="10" t="n">
        <f aca="false">IF(B233&lt;=M_Rem,(M_Pmt-M_Serv),0)+IF(B233=M_Rem,C233,0)</f>
        <v>0</v>
      </c>
      <c r="E233" s="10" t="n">
        <f aca="false">IF(B233&lt;=12,(M_Pmt-M_Serv),0)+IF(B233=12,C233,0)</f>
        <v>0</v>
      </c>
      <c r="F233" s="10" t="n">
        <f aca="false">IF(B233&lt;=24,(M_Pmt-M_Serv),0)+IF(B233=24,C233,0)</f>
        <v>0</v>
      </c>
      <c r="G233" s="10" t="n">
        <f aca="false">IF(B233&lt;=36,(M_Pmt-M_Serv),0)+IF(B233=36,C233,0)</f>
        <v>0</v>
      </c>
      <c r="H233" s="10" t="n">
        <f aca="false">IF(B233&lt;=M_Rem,M_Pmt,0)+IF(B233=M_Rem,C233,0)</f>
        <v>0</v>
      </c>
      <c r="I233" s="10" t="n">
        <f aca="false">IF(B233&lt;=M_Rem,(M_Pmt-M_Serv),0)+IF(B233=M_Rem,C233,0)</f>
        <v>0</v>
      </c>
      <c r="J233" s="10" t="n">
        <f aca="false">D233</f>
        <v>0</v>
      </c>
      <c r="K233" s="10" t="n">
        <f aca="false">IF(B233&lt;=M_Rem+60,(M_Pmt-M_Serv),0)+IF(B233=M_Rem+60,C233,0)</f>
        <v>0</v>
      </c>
      <c r="L233" s="10" t="n">
        <f aca="false">IF(B233&lt;=M_Amort-M_Paid,(M_Pmt-M_Serv),0)</f>
        <v>1112.56411606159</v>
      </c>
      <c r="M233" s="10" t="n">
        <f aca="false">IF(B233&lt;=M_PartialN,(M_Pmt-M_Serv),0)</f>
        <v>0</v>
      </c>
    </row>
    <row r="234" customFormat="false" ht="15" hidden="false" customHeight="true" outlineLevel="0" collapsed="false">
      <c r="B234" s="1" t="n">
        <v>229</v>
      </c>
      <c r="C234" s="10" t="n">
        <f aca="false">C233*(1+M_Rate/12)-M_Pmt</f>
        <v>82825.2759749282</v>
      </c>
      <c r="D234" s="10" t="n">
        <f aca="false">IF(B234&lt;=M_Rem,(M_Pmt-M_Serv),0)+IF(B234=M_Rem,C234,0)</f>
        <v>0</v>
      </c>
      <c r="E234" s="10" t="n">
        <f aca="false">IF(B234&lt;=12,(M_Pmt-M_Serv),0)+IF(B234=12,C234,0)</f>
        <v>0</v>
      </c>
      <c r="F234" s="10" t="n">
        <f aca="false">IF(B234&lt;=24,(M_Pmt-M_Serv),0)+IF(B234=24,C234,0)</f>
        <v>0</v>
      </c>
      <c r="G234" s="10" t="n">
        <f aca="false">IF(B234&lt;=36,(M_Pmt-M_Serv),0)+IF(B234=36,C234,0)</f>
        <v>0</v>
      </c>
      <c r="H234" s="10" t="n">
        <f aca="false">IF(B234&lt;=M_Rem,M_Pmt,0)+IF(B234=M_Rem,C234,0)</f>
        <v>0</v>
      </c>
      <c r="I234" s="10" t="n">
        <f aca="false">IF(B234&lt;=M_Rem,(M_Pmt-M_Serv),0)+IF(B234=M_Rem,C234,0)</f>
        <v>0</v>
      </c>
      <c r="J234" s="10" t="n">
        <f aca="false">D234</f>
        <v>0</v>
      </c>
      <c r="K234" s="10" t="n">
        <f aca="false">IF(B234&lt;=M_Rem+60,(M_Pmt-M_Serv),0)+IF(B234=M_Rem+60,C234,0)</f>
        <v>0</v>
      </c>
      <c r="L234" s="10" t="n">
        <f aca="false">IF(B234&lt;=M_Amort-M_Paid,(M_Pmt-M_Serv),0)</f>
        <v>1112.56411606159</v>
      </c>
      <c r="M234" s="10" t="n">
        <f aca="false">IF(B234&lt;=M_PartialN,(M_Pmt-M_Serv),0)</f>
        <v>0</v>
      </c>
    </row>
    <row r="235" customFormat="false" ht="15" hidden="false" customHeight="true" outlineLevel="0" collapsed="false">
      <c r="B235" s="1" t="n">
        <v>230</v>
      </c>
      <c r="C235" s="10" t="n">
        <f aca="false">C234*(1+M_Rate/12)-M_Pmt</f>
        <v>82303.9014286786</v>
      </c>
      <c r="D235" s="10" t="n">
        <f aca="false">IF(B235&lt;=M_Rem,(M_Pmt-M_Serv),0)+IF(B235=M_Rem,C235,0)</f>
        <v>0</v>
      </c>
      <c r="E235" s="10" t="n">
        <f aca="false">IF(B235&lt;=12,(M_Pmt-M_Serv),0)+IF(B235=12,C235,0)</f>
        <v>0</v>
      </c>
      <c r="F235" s="10" t="n">
        <f aca="false">IF(B235&lt;=24,(M_Pmt-M_Serv),0)+IF(B235=24,C235,0)</f>
        <v>0</v>
      </c>
      <c r="G235" s="10" t="n">
        <f aca="false">IF(B235&lt;=36,(M_Pmt-M_Serv),0)+IF(B235=36,C235,0)</f>
        <v>0</v>
      </c>
      <c r="H235" s="10" t="n">
        <f aca="false">IF(B235&lt;=M_Rem,M_Pmt,0)+IF(B235=M_Rem,C235,0)</f>
        <v>0</v>
      </c>
      <c r="I235" s="10" t="n">
        <f aca="false">IF(B235&lt;=M_Rem,(M_Pmt-M_Serv),0)+IF(B235=M_Rem,C235,0)</f>
        <v>0</v>
      </c>
      <c r="J235" s="10" t="n">
        <f aca="false">D235</f>
        <v>0</v>
      </c>
      <c r="K235" s="10" t="n">
        <f aca="false">IF(B235&lt;=M_Rem+60,(M_Pmt-M_Serv),0)+IF(B235=M_Rem+60,C235,0)</f>
        <v>0</v>
      </c>
      <c r="L235" s="10" t="n">
        <f aca="false">IF(B235&lt;=M_Amort-M_Paid,(M_Pmt-M_Serv),0)</f>
        <v>1112.56411606159</v>
      </c>
      <c r="M235" s="10" t="n">
        <f aca="false">IF(B235&lt;=M_PartialN,(M_Pmt-M_Serv),0)</f>
        <v>0</v>
      </c>
    </row>
    <row r="236" customFormat="false" ht="15" hidden="false" customHeight="true" outlineLevel="0" collapsed="false">
      <c r="B236" s="1" t="n">
        <v>231</v>
      </c>
      <c r="C236" s="10" t="n">
        <f aca="false">C235*(1+M_Rate/12)-M_Pmt</f>
        <v>81778.6165733321</v>
      </c>
      <c r="D236" s="10" t="n">
        <f aca="false">IF(B236&lt;=M_Rem,(M_Pmt-M_Serv),0)+IF(B236=M_Rem,C236,0)</f>
        <v>0</v>
      </c>
      <c r="E236" s="10" t="n">
        <f aca="false">IF(B236&lt;=12,(M_Pmt-M_Serv),0)+IF(B236=12,C236,0)</f>
        <v>0</v>
      </c>
      <c r="F236" s="10" t="n">
        <f aca="false">IF(B236&lt;=24,(M_Pmt-M_Serv),0)+IF(B236=24,C236,0)</f>
        <v>0</v>
      </c>
      <c r="G236" s="10" t="n">
        <f aca="false">IF(B236&lt;=36,(M_Pmt-M_Serv),0)+IF(B236=36,C236,0)</f>
        <v>0</v>
      </c>
      <c r="H236" s="10" t="n">
        <f aca="false">IF(B236&lt;=M_Rem,M_Pmt,0)+IF(B236=M_Rem,C236,0)</f>
        <v>0</v>
      </c>
      <c r="I236" s="10" t="n">
        <f aca="false">IF(B236&lt;=M_Rem,(M_Pmt-M_Serv),0)+IF(B236=M_Rem,C236,0)</f>
        <v>0</v>
      </c>
      <c r="J236" s="10" t="n">
        <f aca="false">D236</f>
        <v>0</v>
      </c>
      <c r="K236" s="10" t="n">
        <f aca="false">IF(B236&lt;=M_Rem+60,(M_Pmt-M_Serv),0)+IF(B236=M_Rem+60,C236,0)</f>
        <v>0</v>
      </c>
      <c r="L236" s="10" t="n">
        <f aca="false">IF(B236&lt;=M_Amort-M_Paid,(M_Pmt-M_Serv),0)</f>
        <v>1112.56411606159</v>
      </c>
      <c r="M236" s="10" t="n">
        <f aca="false">IF(B236&lt;=M_PartialN,(M_Pmt-M_Serv),0)</f>
        <v>0</v>
      </c>
    </row>
    <row r="237" customFormat="false" ht="15" hidden="false" customHeight="true" outlineLevel="0" collapsed="false">
      <c r="B237" s="1" t="n">
        <v>232</v>
      </c>
      <c r="C237" s="10" t="n">
        <f aca="false">C236*(1+M_Rate/12)-M_Pmt</f>
        <v>81249.3920815705</v>
      </c>
      <c r="D237" s="10" t="n">
        <f aca="false">IF(B237&lt;=M_Rem,(M_Pmt-M_Serv),0)+IF(B237=M_Rem,C237,0)</f>
        <v>0</v>
      </c>
      <c r="E237" s="10" t="n">
        <f aca="false">IF(B237&lt;=12,(M_Pmt-M_Serv),0)+IF(B237=12,C237,0)</f>
        <v>0</v>
      </c>
      <c r="F237" s="10" t="n">
        <f aca="false">IF(B237&lt;=24,(M_Pmt-M_Serv),0)+IF(B237=24,C237,0)</f>
        <v>0</v>
      </c>
      <c r="G237" s="10" t="n">
        <f aca="false">IF(B237&lt;=36,(M_Pmt-M_Serv),0)+IF(B237=36,C237,0)</f>
        <v>0</v>
      </c>
      <c r="H237" s="10" t="n">
        <f aca="false">IF(B237&lt;=M_Rem,M_Pmt,0)+IF(B237=M_Rem,C237,0)</f>
        <v>0</v>
      </c>
      <c r="I237" s="10" t="n">
        <f aca="false">IF(B237&lt;=M_Rem,(M_Pmt-M_Serv),0)+IF(B237=M_Rem,C237,0)</f>
        <v>0</v>
      </c>
      <c r="J237" s="10" t="n">
        <f aca="false">D237</f>
        <v>0</v>
      </c>
      <c r="K237" s="10" t="n">
        <f aca="false">IF(B237&lt;=M_Rem+60,(M_Pmt-M_Serv),0)+IF(B237=M_Rem+60,C237,0)</f>
        <v>0</v>
      </c>
      <c r="L237" s="10" t="n">
        <f aca="false">IF(B237&lt;=M_Amort-M_Paid,(M_Pmt-M_Serv),0)</f>
        <v>1112.56411606159</v>
      </c>
      <c r="M237" s="10" t="n">
        <f aca="false">IF(B237&lt;=M_PartialN,(M_Pmt-M_Serv),0)</f>
        <v>0</v>
      </c>
    </row>
    <row r="238" customFormat="false" ht="15" hidden="false" customHeight="true" outlineLevel="0" collapsed="false">
      <c r="B238" s="1" t="n">
        <v>233</v>
      </c>
      <c r="C238" s="10" t="n">
        <f aca="false">C237*(1+M_Rate/12)-M_Pmt</f>
        <v>80716.1984061207</v>
      </c>
      <c r="D238" s="10" t="n">
        <f aca="false">IF(B238&lt;=M_Rem,(M_Pmt-M_Serv),0)+IF(B238=M_Rem,C238,0)</f>
        <v>0</v>
      </c>
      <c r="E238" s="10" t="n">
        <f aca="false">IF(B238&lt;=12,(M_Pmt-M_Serv),0)+IF(B238=12,C238,0)</f>
        <v>0</v>
      </c>
      <c r="F238" s="10" t="n">
        <f aca="false">IF(B238&lt;=24,(M_Pmt-M_Serv),0)+IF(B238=24,C238,0)</f>
        <v>0</v>
      </c>
      <c r="G238" s="10" t="n">
        <f aca="false">IF(B238&lt;=36,(M_Pmt-M_Serv),0)+IF(B238=36,C238,0)</f>
        <v>0</v>
      </c>
      <c r="H238" s="10" t="n">
        <f aca="false">IF(B238&lt;=M_Rem,M_Pmt,0)+IF(B238=M_Rem,C238,0)</f>
        <v>0</v>
      </c>
      <c r="I238" s="10" t="n">
        <f aca="false">IF(B238&lt;=M_Rem,(M_Pmt-M_Serv),0)+IF(B238=M_Rem,C238,0)</f>
        <v>0</v>
      </c>
      <c r="J238" s="10" t="n">
        <f aca="false">D238</f>
        <v>0</v>
      </c>
      <c r="K238" s="10" t="n">
        <f aca="false">IF(B238&lt;=M_Rem+60,(M_Pmt-M_Serv),0)+IF(B238=M_Rem+60,C238,0)</f>
        <v>0</v>
      </c>
      <c r="L238" s="10" t="n">
        <f aca="false">IF(B238&lt;=M_Amort-M_Paid,(M_Pmt-M_Serv),0)</f>
        <v>1112.56411606159</v>
      </c>
      <c r="M238" s="10" t="n">
        <f aca="false">IF(B238&lt;=M_PartialN,(M_Pmt-M_Serv),0)</f>
        <v>0</v>
      </c>
    </row>
    <row r="239" customFormat="false" ht="15" hidden="false" customHeight="true" outlineLevel="0" collapsed="false">
      <c r="B239" s="1" t="n">
        <v>234</v>
      </c>
      <c r="C239" s="10" t="n">
        <f aca="false">C238*(1+M_Rate/12)-M_Pmt</f>
        <v>80179.005778105</v>
      </c>
      <c r="D239" s="10" t="n">
        <f aca="false">IF(B239&lt;=M_Rem,(M_Pmt-M_Serv),0)+IF(B239=M_Rem,C239,0)</f>
        <v>0</v>
      </c>
      <c r="E239" s="10" t="n">
        <f aca="false">IF(B239&lt;=12,(M_Pmt-M_Serv),0)+IF(B239=12,C239,0)</f>
        <v>0</v>
      </c>
      <c r="F239" s="10" t="n">
        <f aca="false">IF(B239&lt;=24,(M_Pmt-M_Serv),0)+IF(B239=24,C239,0)</f>
        <v>0</v>
      </c>
      <c r="G239" s="10" t="n">
        <f aca="false">IF(B239&lt;=36,(M_Pmt-M_Serv),0)+IF(B239=36,C239,0)</f>
        <v>0</v>
      </c>
      <c r="H239" s="10" t="n">
        <f aca="false">IF(B239&lt;=M_Rem,M_Pmt,0)+IF(B239=M_Rem,C239,0)</f>
        <v>0</v>
      </c>
      <c r="I239" s="10" t="n">
        <f aca="false">IF(B239&lt;=M_Rem,(M_Pmt-M_Serv),0)+IF(B239=M_Rem,C239,0)</f>
        <v>0</v>
      </c>
      <c r="J239" s="10" t="n">
        <f aca="false">D239</f>
        <v>0</v>
      </c>
      <c r="K239" s="10" t="n">
        <f aca="false">IF(B239&lt;=M_Rem+60,(M_Pmt-M_Serv),0)+IF(B239=M_Rem+60,C239,0)</f>
        <v>0</v>
      </c>
      <c r="L239" s="10" t="n">
        <f aca="false">IF(B239&lt;=M_Amort-M_Paid,(M_Pmt-M_Serv),0)</f>
        <v>1112.56411606159</v>
      </c>
      <c r="M239" s="10" t="n">
        <f aca="false">IF(B239&lt;=M_PartialN,(M_Pmt-M_Serv),0)</f>
        <v>0</v>
      </c>
    </row>
    <row r="240" customFormat="false" ht="15" hidden="false" customHeight="true" outlineLevel="0" collapsed="false">
      <c r="B240" s="1" t="n">
        <v>235</v>
      </c>
      <c r="C240" s="10" t="n">
        <f aca="false">C239*(1+M_Rate/12)-M_Pmt</f>
        <v>79637.7842053792</v>
      </c>
      <c r="D240" s="10" t="n">
        <f aca="false">IF(B240&lt;=M_Rem,(M_Pmt-M_Serv),0)+IF(B240=M_Rem,C240,0)</f>
        <v>0</v>
      </c>
      <c r="E240" s="10" t="n">
        <f aca="false">IF(B240&lt;=12,(M_Pmt-M_Serv),0)+IF(B240=12,C240,0)</f>
        <v>0</v>
      </c>
      <c r="F240" s="10" t="n">
        <f aca="false">IF(B240&lt;=24,(M_Pmt-M_Serv),0)+IF(B240=24,C240,0)</f>
        <v>0</v>
      </c>
      <c r="G240" s="10" t="n">
        <f aca="false">IF(B240&lt;=36,(M_Pmt-M_Serv),0)+IF(B240=36,C240,0)</f>
        <v>0</v>
      </c>
      <c r="H240" s="10" t="n">
        <f aca="false">IF(B240&lt;=M_Rem,M_Pmt,0)+IF(B240=M_Rem,C240,0)</f>
        <v>0</v>
      </c>
      <c r="I240" s="10" t="n">
        <f aca="false">IF(B240&lt;=M_Rem,(M_Pmt-M_Serv),0)+IF(B240=M_Rem,C240,0)</f>
        <v>0</v>
      </c>
      <c r="J240" s="10" t="n">
        <f aca="false">D240</f>
        <v>0</v>
      </c>
      <c r="K240" s="10" t="n">
        <f aca="false">IF(B240&lt;=M_Rem+60,(M_Pmt-M_Serv),0)+IF(B240=M_Rem+60,C240,0)</f>
        <v>0</v>
      </c>
      <c r="L240" s="10" t="n">
        <f aca="false">IF(B240&lt;=M_Amort-M_Paid,(M_Pmt-M_Serv),0)</f>
        <v>1112.56411606159</v>
      </c>
      <c r="M240" s="10" t="n">
        <f aca="false">IF(B240&lt;=M_PartialN,(M_Pmt-M_Serv),0)</f>
        <v>0</v>
      </c>
    </row>
    <row r="241" customFormat="false" ht="15" hidden="false" customHeight="true" outlineLevel="0" collapsed="false">
      <c r="B241" s="1" t="n">
        <v>236</v>
      </c>
      <c r="C241" s="10" t="n">
        <f aca="false">C240*(1+M_Rate/12)-M_Pmt</f>
        <v>79092.503470858</v>
      </c>
      <c r="D241" s="10" t="n">
        <f aca="false">IF(B241&lt;=M_Rem,(M_Pmt-M_Serv),0)+IF(B241=M_Rem,C241,0)</f>
        <v>0</v>
      </c>
      <c r="E241" s="10" t="n">
        <f aca="false">IF(B241&lt;=12,(M_Pmt-M_Serv),0)+IF(B241=12,C241,0)</f>
        <v>0</v>
      </c>
      <c r="F241" s="10" t="n">
        <f aca="false">IF(B241&lt;=24,(M_Pmt-M_Serv),0)+IF(B241=24,C241,0)</f>
        <v>0</v>
      </c>
      <c r="G241" s="10" t="n">
        <f aca="false">IF(B241&lt;=36,(M_Pmt-M_Serv),0)+IF(B241=36,C241,0)</f>
        <v>0</v>
      </c>
      <c r="H241" s="10" t="n">
        <f aca="false">IF(B241&lt;=M_Rem,M_Pmt,0)+IF(B241=M_Rem,C241,0)</f>
        <v>0</v>
      </c>
      <c r="I241" s="10" t="n">
        <f aca="false">IF(B241&lt;=M_Rem,(M_Pmt-M_Serv),0)+IF(B241=M_Rem,C241,0)</f>
        <v>0</v>
      </c>
      <c r="J241" s="10" t="n">
        <f aca="false">D241</f>
        <v>0</v>
      </c>
      <c r="K241" s="10" t="n">
        <f aca="false">IF(B241&lt;=M_Rem+60,(M_Pmt-M_Serv),0)+IF(B241=M_Rem+60,C241,0)</f>
        <v>0</v>
      </c>
      <c r="L241" s="10" t="n">
        <f aca="false">IF(B241&lt;=M_Amort-M_Paid,(M_Pmt-M_Serv),0)</f>
        <v>1112.56411606159</v>
      </c>
      <c r="M241" s="10" t="n">
        <f aca="false">IF(B241&lt;=M_PartialN,(M_Pmt-M_Serv),0)</f>
        <v>0</v>
      </c>
    </row>
    <row r="242" customFormat="false" ht="15" hidden="false" customHeight="true" outlineLevel="0" collapsed="false">
      <c r="B242" s="1" t="n">
        <v>237</v>
      </c>
      <c r="C242" s="10" t="n">
        <f aca="false">C241*(1+M_Rate/12)-M_Pmt</f>
        <v>78543.1331308278</v>
      </c>
      <c r="D242" s="10" t="n">
        <f aca="false">IF(B242&lt;=M_Rem,(M_Pmt-M_Serv),0)+IF(B242=M_Rem,C242,0)</f>
        <v>0</v>
      </c>
      <c r="E242" s="10" t="n">
        <f aca="false">IF(B242&lt;=12,(M_Pmt-M_Serv),0)+IF(B242=12,C242,0)</f>
        <v>0</v>
      </c>
      <c r="F242" s="10" t="n">
        <f aca="false">IF(B242&lt;=24,(M_Pmt-M_Serv),0)+IF(B242=24,C242,0)</f>
        <v>0</v>
      </c>
      <c r="G242" s="10" t="n">
        <f aca="false">IF(B242&lt;=36,(M_Pmt-M_Serv),0)+IF(B242=36,C242,0)</f>
        <v>0</v>
      </c>
      <c r="H242" s="10" t="n">
        <f aca="false">IF(B242&lt;=M_Rem,M_Pmt,0)+IF(B242=M_Rem,C242,0)</f>
        <v>0</v>
      </c>
      <c r="I242" s="10" t="n">
        <f aca="false">IF(B242&lt;=M_Rem,(M_Pmt-M_Serv),0)+IF(B242=M_Rem,C242,0)</f>
        <v>0</v>
      </c>
      <c r="J242" s="10" t="n">
        <f aca="false">D242</f>
        <v>0</v>
      </c>
      <c r="K242" s="10" t="n">
        <f aca="false">IF(B242&lt;=M_Rem+60,(M_Pmt-M_Serv),0)+IF(B242=M_Rem+60,C242,0)</f>
        <v>0</v>
      </c>
      <c r="L242" s="10" t="n">
        <f aca="false">IF(B242&lt;=M_Amort-M_Paid,(M_Pmt-M_Serv),0)</f>
        <v>1112.56411606159</v>
      </c>
      <c r="M242" s="10" t="n">
        <f aca="false">IF(B242&lt;=M_PartialN,(M_Pmt-M_Serv),0)</f>
        <v>0</v>
      </c>
    </row>
    <row r="243" customFormat="false" ht="15" hidden="false" customHeight="true" outlineLevel="0" collapsed="false">
      <c r="B243" s="1" t="n">
        <v>238</v>
      </c>
      <c r="C243" s="10" t="n">
        <f aca="false">C242*(1+M_Rate/12)-M_Pmt</f>
        <v>77989.6425132474</v>
      </c>
      <c r="D243" s="10" t="n">
        <f aca="false">IF(B243&lt;=M_Rem,(M_Pmt-M_Serv),0)+IF(B243=M_Rem,C243,0)</f>
        <v>0</v>
      </c>
      <c r="E243" s="10" t="n">
        <f aca="false">IF(B243&lt;=12,(M_Pmt-M_Serv),0)+IF(B243=12,C243,0)</f>
        <v>0</v>
      </c>
      <c r="F243" s="10" t="n">
        <f aca="false">IF(B243&lt;=24,(M_Pmt-M_Serv),0)+IF(B243=24,C243,0)</f>
        <v>0</v>
      </c>
      <c r="G243" s="10" t="n">
        <f aca="false">IF(B243&lt;=36,(M_Pmt-M_Serv),0)+IF(B243=36,C243,0)</f>
        <v>0</v>
      </c>
      <c r="H243" s="10" t="n">
        <f aca="false">IF(B243&lt;=M_Rem,M_Pmt,0)+IF(B243=M_Rem,C243,0)</f>
        <v>0</v>
      </c>
      <c r="I243" s="10" t="n">
        <f aca="false">IF(B243&lt;=M_Rem,(M_Pmt-M_Serv),0)+IF(B243=M_Rem,C243,0)</f>
        <v>0</v>
      </c>
      <c r="J243" s="10" t="n">
        <f aca="false">D243</f>
        <v>0</v>
      </c>
      <c r="K243" s="10" t="n">
        <f aca="false">IF(B243&lt;=M_Rem+60,(M_Pmt-M_Serv),0)+IF(B243=M_Rem+60,C243,0)</f>
        <v>0</v>
      </c>
      <c r="L243" s="10" t="n">
        <f aca="false">IF(B243&lt;=M_Amort-M_Paid,(M_Pmt-M_Serv),0)</f>
        <v>1112.56411606159</v>
      </c>
      <c r="M243" s="10" t="n">
        <f aca="false">IF(B243&lt;=M_PartialN,(M_Pmt-M_Serv),0)</f>
        <v>0</v>
      </c>
    </row>
    <row r="244" customFormat="false" ht="15" hidden="false" customHeight="true" outlineLevel="0" collapsed="false">
      <c r="B244" s="1" t="n">
        <v>239</v>
      </c>
      <c r="C244" s="10" t="n">
        <f aca="false">C243*(1+M_Rate/12)-M_Pmt</f>
        <v>77432.0007160352</v>
      </c>
      <c r="D244" s="10" t="n">
        <f aca="false">IF(B244&lt;=M_Rem,(M_Pmt-M_Serv),0)+IF(B244=M_Rem,C244,0)</f>
        <v>0</v>
      </c>
      <c r="E244" s="10" t="n">
        <f aca="false">IF(B244&lt;=12,(M_Pmt-M_Serv),0)+IF(B244=12,C244,0)</f>
        <v>0</v>
      </c>
      <c r="F244" s="10" t="n">
        <f aca="false">IF(B244&lt;=24,(M_Pmt-M_Serv),0)+IF(B244=24,C244,0)</f>
        <v>0</v>
      </c>
      <c r="G244" s="10" t="n">
        <f aca="false">IF(B244&lt;=36,(M_Pmt-M_Serv),0)+IF(B244=36,C244,0)</f>
        <v>0</v>
      </c>
      <c r="H244" s="10" t="n">
        <f aca="false">IF(B244&lt;=M_Rem,M_Pmt,0)+IF(B244=M_Rem,C244,0)</f>
        <v>0</v>
      </c>
      <c r="I244" s="10" t="n">
        <f aca="false">IF(B244&lt;=M_Rem,(M_Pmt-M_Serv),0)+IF(B244=M_Rem,C244,0)</f>
        <v>0</v>
      </c>
      <c r="J244" s="10" t="n">
        <f aca="false">D244</f>
        <v>0</v>
      </c>
      <c r="K244" s="10" t="n">
        <f aca="false">IF(B244&lt;=M_Rem+60,(M_Pmt-M_Serv),0)+IF(B244=M_Rem+60,C244,0)</f>
        <v>0</v>
      </c>
      <c r="L244" s="10" t="n">
        <f aca="false">IF(B244&lt;=M_Amort-M_Paid,(M_Pmt-M_Serv),0)</f>
        <v>1112.56411606159</v>
      </c>
      <c r="M244" s="10" t="n">
        <f aca="false">IF(B244&lt;=M_PartialN,(M_Pmt-M_Serv),0)</f>
        <v>0</v>
      </c>
    </row>
    <row r="245" customFormat="false" ht="15" hidden="false" customHeight="true" outlineLevel="0" collapsed="false">
      <c r="B245" s="1" t="n">
        <v>240</v>
      </c>
      <c r="C245" s="10" t="n">
        <f aca="false">C244*(1+M_Rate/12)-M_Pmt</f>
        <v>76870.1766053439</v>
      </c>
      <c r="D245" s="10" t="n">
        <f aca="false">IF(B245&lt;=M_Rem,(M_Pmt-M_Serv),0)+IF(B245=M_Rem,C245,0)</f>
        <v>0</v>
      </c>
      <c r="E245" s="10" t="n">
        <f aca="false">IF(B245&lt;=12,(M_Pmt-M_Serv),0)+IF(B245=12,C245,0)</f>
        <v>0</v>
      </c>
      <c r="F245" s="10" t="n">
        <f aca="false">IF(B245&lt;=24,(M_Pmt-M_Serv),0)+IF(B245=24,C245,0)</f>
        <v>0</v>
      </c>
      <c r="G245" s="10" t="n">
        <f aca="false">IF(B245&lt;=36,(M_Pmt-M_Serv),0)+IF(B245=36,C245,0)</f>
        <v>0</v>
      </c>
      <c r="H245" s="10" t="n">
        <f aca="false">IF(B245&lt;=M_Rem,M_Pmt,0)+IF(B245=M_Rem,C245,0)</f>
        <v>0</v>
      </c>
      <c r="I245" s="10" t="n">
        <f aca="false">IF(B245&lt;=M_Rem,(M_Pmt-M_Serv),0)+IF(B245=M_Rem,C245,0)</f>
        <v>0</v>
      </c>
      <c r="J245" s="10" t="n">
        <f aca="false">D245</f>
        <v>0</v>
      </c>
      <c r="K245" s="10" t="n">
        <f aca="false">IF(B245&lt;=M_Rem+60,(M_Pmt-M_Serv),0)+IF(B245=M_Rem+60,C245,0)</f>
        <v>0</v>
      </c>
      <c r="L245" s="10" t="n">
        <f aca="false">IF(B245&lt;=M_Amort-M_Paid,(M_Pmt-M_Serv),0)</f>
        <v>1112.56411606159</v>
      </c>
      <c r="M245" s="10" t="n">
        <f aca="false">IF(B245&lt;=M_PartialN,(M_Pmt-M_Serv),0)</f>
        <v>0</v>
      </c>
    </row>
    <row r="246" customFormat="false" ht="15" hidden="false" customHeight="true" outlineLevel="0" collapsed="false">
      <c r="B246" s="1" t="n">
        <v>241</v>
      </c>
      <c r="C246" s="10" t="n">
        <f aca="false">C245*(1+M_Rate/12)-M_Pmt</f>
        <v>76304.1388138224</v>
      </c>
      <c r="D246" s="10" t="n">
        <f aca="false">IF(B246&lt;=M_Rem,(M_Pmt-M_Serv),0)+IF(B246=M_Rem,C246,0)</f>
        <v>0</v>
      </c>
      <c r="E246" s="10" t="n">
        <f aca="false">IF(B246&lt;=12,(M_Pmt-M_Serv),0)+IF(B246=12,C246,0)</f>
        <v>0</v>
      </c>
      <c r="F246" s="10" t="n">
        <f aca="false">IF(B246&lt;=24,(M_Pmt-M_Serv),0)+IF(B246=24,C246,0)</f>
        <v>0</v>
      </c>
      <c r="G246" s="10" t="n">
        <f aca="false">IF(B246&lt;=36,(M_Pmt-M_Serv),0)+IF(B246=36,C246,0)</f>
        <v>0</v>
      </c>
      <c r="H246" s="10" t="n">
        <f aca="false">IF(B246&lt;=M_Rem,M_Pmt,0)+IF(B246=M_Rem,C246,0)</f>
        <v>0</v>
      </c>
      <c r="I246" s="10" t="n">
        <f aca="false">IF(B246&lt;=M_Rem,(M_Pmt-M_Serv),0)+IF(B246=M_Rem,C246,0)</f>
        <v>0</v>
      </c>
      <c r="J246" s="10" t="n">
        <f aca="false">D246</f>
        <v>0</v>
      </c>
      <c r="K246" s="10" t="n">
        <f aca="false">IF(B246&lt;=M_Rem+60,(M_Pmt-M_Serv),0)+IF(B246=M_Rem+60,C246,0)</f>
        <v>0</v>
      </c>
      <c r="L246" s="10" t="n">
        <f aca="false">IF(B246&lt;=M_Amort-M_Paid,(M_Pmt-M_Serv),0)</f>
        <v>1112.56411606159</v>
      </c>
      <c r="M246" s="10" t="n">
        <f aca="false">IF(B246&lt;=M_PartialN,(M_Pmt-M_Serv),0)</f>
        <v>0</v>
      </c>
    </row>
    <row r="247" customFormat="false" ht="15" hidden="false" customHeight="true" outlineLevel="0" collapsed="false">
      <c r="B247" s="1" t="n">
        <v>242</v>
      </c>
      <c r="C247" s="10" t="n">
        <f aca="false">C246*(1+M_Rate/12)-M_Pmt</f>
        <v>75733.8557388645</v>
      </c>
      <c r="D247" s="10" t="n">
        <f aca="false">IF(B247&lt;=M_Rem,(M_Pmt-M_Serv),0)+IF(B247=M_Rem,C247,0)</f>
        <v>0</v>
      </c>
      <c r="E247" s="10" t="n">
        <f aca="false">IF(B247&lt;=12,(M_Pmt-M_Serv),0)+IF(B247=12,C247,0)</f>
        <v>0</v>
      </c>
      <c r="F247" s="10" t="n">
        <f aca="false">IF(B247&lt;=24,(M_Pmt-M_Serv),0)+IF(B247=24,C247,0)</f>
        <v>0</v>
      </c>
      <c r="G247" s="10" t="n">
        <f aca="false">IF(B247&lt;=36,(M_Pmt-M_Serv),0)+IF(B247=36,C247,0)</f>
        <v>0</v>
      </c>
      <c r="H247" s="10" t="n">
        <f aca="false">IF(B247&lt;=M_Rem,M_Pmt,0)+IF(B247=M_Rem,C247,0)</f>
        <v>0</v>
      </c>
      <c r="I247" s="10" t="n">
        <f aca="false">IF(B247&lt;=M_Rem,(M_Pmt-M_Serv),0)+IF(B247=M_Rem,C247,0)</f>
        <v>0</v>
      </c>
      <c r="J247" s="10" t="n">
        <f aca="false">D247</f>
        <v>0</v>
      </c>
      <c r="K247" s="10" t="n">
        <f aca="false">IF(B247&lt;=M_Rem+60,(M_Pmt-M_Serv),0)+IF(B247=M_Rem+60,C247,0)</f>
        <v>0</v>
      </c>
      <c r="L247" s="10" t="n">
        <f aca="false">IF(B247&lt;=M_Amort-M_Paid,(M_Pmt-M_Serv),0)</f>
        <v>1112.56411606159</v>
      </c>
      <c r="M247" s="10" t="n">
        <f aca="false">IF(B247&lt;=M_PartialN,(M_Pmt-M_Serv),0)</f>
        <v>0</v>
      </c>
    </row>
    <row r="248" customFormat="false" ht="15" hidden="false" customHeight="true" outlineLevel="0" collapsed="false">
      <c r="B248" s="1" t="n">
        <v>243</v>
      </c>
      <c r="C248" s="10" t="n">
        <f aca="false">C247*(1+M_Rate/12)-M_Pmt</f>
        <v>75159.2955408444</v>
      </c>
      <c r="D248" s="10" t="n">
        <f aca="false">IF(B248&lt;=M_Rem,(M_Pmt-M_Serv),0)+IF(B248=M_Rem,C248,0)</f>
        <v>0</v>
      </c>
      <c r="E248" s="10" t="n">
        <f aca="false">IF(B248&lt;=12,(M_Pmt-M_Serv),0)+IF(B248=12,C248,0)</f>
        <v>0</v>
      </c>
      <c r="F248" s="10" t="n">
        <f aca="false">IF(B248&lt;=24,(M_Pmt-M_Serv),0)+IF(B248=24,C248,0)</f>
        <v>0</v>
      </c>
      <c r="G248" s="10" t="n">
        <f aca="false">IF(B248&lt;=36,(M_Pmt-M_Serv),0)+IF(B248=36,C248,0)</f>
        <v>0</v>
      </c>
      <c r="H248" s="10" t="n">
        <f aca="false">IF(B248&lt;=M_Rem,M_Pmt,0)+IF(B248=M_Rem,C248,0)</f>
        <v>0</v>
      </c>
      <c r="I248" s="10" t="n">
        <f aca="false">IF(B248&lt;=M_Rem,(M_Pmt-M_Serv),0)+IF(B248=M_Rem,C248,0)</f>
        <v>0</v>
      </c>
      <c r="J248" s="10" t="n">
        <f aca="false">D248</f>
        <v>0</v>
      </c>
      <c r="K248" s="10" t="n">
        <f aca="false">IF(B248&lt;=M_Rem+60,(M_Pmt-M_Serv),0)+IF(B248=M_Rem+60,C248,0)</f>
        <v>0</v>
      </c>
      <c r="L248" s="10" t="n">
        <f aca="false">IF(B248&lt;=M_Amort-M_Paid,(M_Pmt-M_Serv),0)</f>
        <v>1112.56411606159</v>
      </c>
      <c r="M248" s="10" t="n">
        <f aca="false">IF(B248&lt;=M_PartialN,(M_Pmt-M_Serv),0)</f>
        <v>0</v>
      </c>
    </row>
    <row r="249" customFormat="false" ht="15" hidden="false" customHeight="true" outlineLevel="0" collapsed="false">
      <c r="B249" s="1" t="n">
        <v>244</v>
      </c>
      <c r="C249" s="10" t="n">
        <f aca="false">C248*(1+M_Rate/12)-M_Pmt</f>
        <v>74580.4261413391</v>
      </c>
      <c r="D249" s="10" t="n">
        <f aca="false">IF(B249&lt;=M_Rem,(M_Pmt-M_Serv),0)+IF(B249=M_Rem,C249,0)</f>
        <v>0</v>
      </c>
      <c r="E249" s="10" t="n">
        <f aca="false">IF(B249&lt;=12,(M_Pmt-M_Serv),0)+IF(B249=12,C249,0)</f>
        <v>0</v>
      </c>
      <c r="F249" s="10" t="n">
        <f aca="false">IF(B249&lt;=24,(M_Pmt-M_Serv),0)+IF(B249=24,C249,0)</f>
        <v>0</v>
      </c>
      <c r="G249" s="10" t="n">
        <f aca="false">IF(B249&lt;=36,(M_Pmt-M_Serv),0)+IF(B249=36,C249,0)</f>
        <v>0</v>
      </c>
      <c r="H249" s="10" t="n">
        <f aca="false">IF(B249&lt;=M_Rem,M_Pmt,0)+IF(B249=M_Rem,C249,0)</f>
        <v>0</v>
      </c>
      <c r="I249" s="10" t="n">
        <f aca="false">IF(B249&lt;=M_Rem,(M_Pmt-M_Serv),0)+IF(B249=M_Rem,C249,0)</f>
        <v>0</v>
      </c>
      <c r="J249" s="10" t="n">
        <f aca="false">D249</f>
        <v>0</v>
      </c>
      <c r="K249" s="10" t="n">
        <f aca="false">IF(B249&lt;=M_Rem+60,(M_Pmt-M_Serv),0)+IF(B249=M_Rem+60,C249,0)</f>
        <v>0</v>
      </c>
      <c r="L249" s="10" t="n">
        <f aca="false">IF(B249&lt;=M_Amort-M_Paid,(M_Pmt-M_Serv),0)</f>
        <v>1112.56411606159</v>
      </c>
      <c r="M249" s="10" t="n">
        <f aca="false">IF(B249&lt;=M_PartialN,(M_Pmt-M_Serv),0)</f>
        <v>0</v>
      </c>
    </row>
    <row r="250" customFormat="false" ht="15" hidden="false" customHeight="true" outlineLevel="0" collapsed="false">
      <c r="B250" s="1" t="n">
        <v>245</v>
      </c>
      <c r="C250" s="10" t="n">
        <f aca="false">C249*(1+M_Rate/12)-M_Pmt</f>
        <v>73997.2152213376</v>
      </c>
      <c r="D250" s="10" t="n">
        <f aca="false">IF(B250&lt;=M_Rem,(M_Pmt-M_Serv),0)+IF(B250=M_Rem,C250,0)</f>
        <v>0</v>
      </c>
      <c r="E250" s="10" t="n">
        <f aca="false">IF(B250&lt;=12,(M_Pmt-M_Serv),0)+IF(B250=12,C250,0)</f>
        <v>0</v>
      </c>
      <c r="F250" s="10" t="n">
        <f aca="false">IF(B250&lt;=24,(M_Pmt-M_Serv),0)+IF(B250=24,C250,0)</f>
        <v>0</v>
      </c>
      <c r="G250" s="10" t="n">
        <f aca="false">IF(B250&lt;=36,(M_Pmt-M_Serv),0)+IF(B250=36,C250,0)</f>
        <v>0</v>
      </c>
      <c r="H250" s="10" t="n">
        <f aca="false">IF(B250&lt;=M_Rem,M_Pmt,0)+IF(B250=M_Rem,C250,0)</f>
        <v>0</v>
      </c>
      <c r="I250" s="10" t="n">
        <f aca="false">IF(B250&lt;=M_Rem,(M_Pmt-M_Serv),0)+IF(B250=M_Rem,C250,0)</f>
        <v>0</v>
      </c>
      <c r="J250" s="10" t="n">
        <f aca="false">D250</f>
        <v>0</v>
      </c>
      <c r="K250" s="10" t="n">
        <f aca="false">IF(B250&lt;=M_Rem+60,(M_Pmt-M_Serv),0)+IF(B250=M_Rem+60,C250,0)</f>
        <v>0</v>
      </c>
      <c r="L250" s="10" t="n">
        <f aca="false">IF(B250&lt;=M_Amort-M_Paid,(M_Pmt-M_Serv),0)</f>
        <v>1112.56411606159</v>
      </c>
      <c r="M250" s="10" t="n">
        <f aca="false">IF(B250&lt;=M_PartialN,(M_Pmt-M_Serv),0)</f>
        <v>0</v>
      </c>
    </row>
    <row r="251" customFormat="false" ht="15" hidden="false" customHeight="true" outlineLevel="0" collapsed="false">
      <c r="B251" s="1" t="n">
        <v>246</v>
      </c>
      <c r="C251" s="10" t="n">
        <f aca="false">C250*(1+M_Rate/12)-M_Pmt</f>
        <v>73409.630219436</v>
      </c>
      <c r="D251" s="10" t="n">
        <f aca="false">IF(B251&lt;=M_Rem,(M_Pmt-M_Serv),0)+IF(B251=M_Rem,C251,0)</f>
        <v>0</v>
      </c>
      <c r="E251" s="10" t="n">
        <f aca="false">IF(B251&lt;=12,(M_Pmt-M_Serv),0)+IF(B251=12,C251,0)</f>
        <v>0</v>
      </c>
      <c r="F251" s="10" t="n">
        <f aca="false">IF(B251&lt;=24,(M_Pmt-M_Serv),0)+IF(B251=24,C251,0)</f>
        <v>0</v>
      </c>
      <c r="G251" s="10" t="n">
        <f aca="false">IF(B251&lt;=36,(M_Pmt-M_Serv),0)+IF(B251=36,C251,0)</f>
        <v>0</v>
      </c>
      <c r="H251" s="10" t="n">
        <f aca="false">IF(B251&lt;=M_Rem,M_Pmt,0)+IF(B251=M_Rem,C251,0)</f>
        <v>0</v>
      </c>
      <c r="I251" s="10" t="n">
        <f aca="false">IF(B251&lt;=M_Rem,(M_Pmt-M_Serv),0)+IF(B251=M_Rem,C251,0)</f>
        <v>0</v>
      </c>
      <c r="J251" s="10" t="n">
        <f aca="false">D251</f>
        <v>0</v>
      </c>
      <c r="K251" s="10" t="n">
        <f aca="false">IF(B251&lt;=M_Rem+60,(M_Pmt-M_Serv),0)+IF(B251=M_Rem+60,C251,0)</f>
        <v>0</v>
      </c>
      <c r="L251" s="10" t="n">
        <f aca="false">IF(B251&lt;=M_Amort-M_Paid,(M_Pmt-M_Serv),0)</f>
        <v>1112.56411606159</v>
      </c>
      <c r="M251" s="10" t="n">
        <f aca="false">IF(B251&lt;=M_PartialN,(M_Pmt-M_Serv),0)</f>
        <v>0</v>
      </c>
    </row>
    <row r="252" customFormat="false" ht="15" hidden="false" customHeight="true" outlineLevel="0" collapsed="false">
      <c r="B252" s="1" t="n">
        <v>247</v>
      </c>
      <c r="C252" s="10" t="n">
        <f aca="false">C251*(1+M_Rate/12)-M_Pmt</f>
        <v>72817.6383300202</v>
      </c>
      <c r="D252" s="10" t="n">
        <f aca="false">IF(B252&lt;=M_Rem,(M_Pmt-M_Serv),0)+IF(B252=M_Rem,C252,0)</f>
        <v>0</v>
      </c>
      <c r="E252" s="10" t="n">
        <f aca="false">IF(B252&lt;=12,(M_Pmt-M_Serv),0)+IF(B252=12,C252,0)</f>
        <v>0</v>
      </c>
      <c r="F252" s="10" t="n">
        <f aca="false">IF(B252&lt;=24,(M_Pmt-M_Serv),0)+IF(B252=24,C252,0)</f>
        <v>0</v>
      </c>
      <c r="G252" s="10" t="n">
        <f aca="false">IF(B252&lt;=36,(M_Pmt-M_Serv),0)+IF(B252=36,C252,0)</f>
        <v>0</v>
      </c>
      <c r="H252" s="10" t="n">
        <f aca="false">IF(B252&lt;=M_Rem,M_Pmt,0)+IF(B252=M_Rem,C252,0)</f>
        <v>0</v>
      </c>
      <c r="I252" s="10" t="n">
        <f aca="false">IF(B252&lt;=M_Rem,(M_Pmt-M_Serv),0)+IF(B252=M_Rem,C252,0)</f>
        <v>0</v>
      </c>
      <c r="J252" s="10" t="n">
        <f aca="false">D252</f>
        <v>0</v>
      </c>
      <c r="K252" s="10" t="n">
        <f aca="false">IF(B252&lt;=M_Rem+60,(M_Pmt-M_Serv),0)+IF(B252=M_Rem+60,C252,0)</f>
        <v>0</v>
      </c>
      <c r="L252" s="10" t="n">
        <f aca="false">IF(B252&lt;=M_Amort-M_Paid,(M_Pmt-M_Serv),0)</f>
        <v>1112.56411606159</v>
      </c>
      <c r="M252" s="10" t="n">
        <f aca="false">IF(B252&lt;=M_PartialN,(M_Pmt-M_Serv),0)</f>
        <v>0</v>
      </c>
    </row>
    <row r="253" customFormat="false" ht="15" hidden="false" customHeight="true" outlineLevel="0" collapsed="false">
      <c r="B253" s="1" t="n">
        <v>248</v>
      </c>
      <c r="C253" s="10" t="n">
        <f aca="false">C252*(1+M_Rate/12)-M_Pmt</f>
        <v>72221.2065014338</v>
      </c>
      <c r="D253" s="10" t="n">
        <f aca="false">IF(B253&lt;=M_Rem,(M_Pmt-M_Serv),0)+IF(B253=M_Rem,C253,0)</f>
        <v>0</v>
      </c>
      <c r="E253" s="10" t="n">
        <f aca="false">IF(B253&lt;=12,(M_Pmt-M_Serv),0)+IF(B253=12,C253,0)</f>
        <v>0</v>
      </c>
      <c r="F253" s="10" t="n">
        <f aca="false">IF(B253&lt;=24,(M_Pmt-M_Serv),0)+IF(B253=24,C253,0)</f>
        <v>0</v>
      </c>
      <c r="G253" s="10" t="n">
        <f aca="false">IF(B253&lt;=36,(M_Pmt-M_Serv),0)+IF(B253=36,C253,0)</f>
        <v>0</v>
      </c>
      <c r="H253" s="10" t="n">
        <f aca="false">IF(B253&lt;=M_Rem,M_Pmt,0)+IF(B253=M_Rem,C253,0)</f>
        <v>0</v>
      </c>
      <c r="I253" s="10" t="n">
        <f aca="false">IF(B253&lt;=M_Rem,(M_Pmt-M_Serv),0)+IF(B253=M_Rem,C253,0)</f>
        <v>0</v>
      </c>
      <c r="J253" s="10" t="n">
        <f aca="false">D253</f>
        <v>0</v>
      </c>
      <c r="K253" s="10" t="n">
        <f aca="false">IF(B253&lt;=M_Rem+60,(M_Pmt-M_Serv),0)+IF(B253=M_Rem+60,C253,0)</f>
        <v>0</v>
      </c>
      <c r="L253" s="10" t="n">
        <f aca="false">IF(B253&lt;=M_Amort-M_Paid,(M_Pmt-M_Serv),0)</f>
        <v>1112.56411606159</v>
      </c>
      <c r="M253" s="10" t="n">
        <f aca="false">IF(B253&lt;=M_PartialN,(M_Pmt-M_Serv),0)</f>
        <v>0</v>
      </c>
    </row>
    <row r="254" customFormat="false" ht="15" hidden="false" customHeight="true" outlineLevel="0" collapsed="false">
      <c r="B254" s="1" t="n">
        <v>249</v>
      </c>
      <c r="C254" s="10" t="n">
        <f aca="false">C253*(1+M_Rate/12)-M_Pmt</f>
        <v>71620.3014341329</v>
      </c>
      <c r="D254" s="10" t="n">
        <f aca="false">IF(B254&lt;=M_Rem,(M_Pmt-M_Serv),0)+IF(B254=M_Rem,C254,0)</f>
        <v>0</v>
      </c>
      <c r="E254" s="10" t="n">
        <f aca="false">IF(B254&lt;=12,(M_Pmt-M_Serv),0)+IF(B254=12,C254,0)</f>
        <v>0</v>
      </c>
      <c r="F254" s="10" t="n">
        <f aca="false">IF(B254&lt;=24,(M_Pmt-M_Serv),0)+IF(B254=24,C254,0)</f>
        <v>0</v>
      </c>
      <c r="G254" s="10" t="n">
        <f aca="false">IF(B254&lt;=36,(M_Pmt-M_Serv),0)+IF(B254=36,C254,0)</f>
        <v>0</v>
      </c>
      <c r="H254" s="10" t="n">
        <f aca="false">IF(B254&lt;=M_Rem,M_Pmt,0)+IF(B254=M_Rem,C254,0)</f>
        <v>0</v>
      </c>
      <c r="I254" s="10" t="n">
        <f aca="false">IF(B254&lt;=M_Rem,(M_Pmt-M_Serv),0)+IF(B254=M_Rem,C254,0)</f>
        <v>0</v>
      </c>
      <c r="J254" s="10" t="n">
        <f aca="false">D254</f>
        <v>0</v>
      </c>
      <c r="K254" s="10" t="n">
        <f aca="false">IF(B254&lt;=M_Rem+60,(M_Pmt-M_Serv),0)+IF(B254=M_Rem+60,C254,0)</f>
        <v>0</v>
      </c>
      <c r="L254" s="10" t="n">
        <f aca="false">IF(B254&lt;=M_Amort-M_Paid,(M_Pmt-M_Serv),0)</f>
        <v>1112.56411606159</v>
      </c>
      <c r="M254" s="10" t="n">
        <f aca="false">IF(B254&lt;=M_PartialN,(M_Pmt-M_Serv),0)</f>
        <v>0</v>
      </c>
    </row>
    <row r="255" customFormat="false" ht="15" hidden="false" customHeight="true" outlineLevel="0" collapsed="false">
      <c r="B255" s="1" t="n">
        <v>250</v>
      </c>
      <c r="C255" s="10" t="n">
        <f aca="false">C254*(1+M_Rate/12)-M_Pmt</f>
        <v>71014.8895788273</v>
      </c>
      <c r="D255" s="10" t="n">
        <f aca="false">IF(B255&lt;=M_Rem,(M_Pmt-M_Serv),0)+IF(B255=M_Rem,C255,0)</f>
        <v>0</v>
      </c>
      <c r="E255" s="10" t="n">
        <f aca="false">IF(B255&lt;=12,(M_Pmt-M_Serv),0)+IF(B255=12,C255,0)</f>
        <v>0</v>
      </c>
      <c r="F255" s="10" t="n">
        <f aca="false">IF(B255&lt;=24,(M_Pmt-M_Serv),0)+IF(B255=24,C255,0)</f>
        <v>0</v>
      </c>
      <c r="G255" s="10" t="n">
        <f aca="false">IF(B255&lt;=36,(M_Pmt-M_Serv),0)+IF(B255=36,C255,0)</f>
        <v>0</v>
      </c>
      <c r="H255" s="10" t="n">
        <f aca="false">IF(B255&lt;=M_Rem,M_Pmt,0)+IF(B255=M_Rem,C255,0)</f>
        <v>0</v>
      </c>
      <c r="I255" s="10" t="n">
        <f aca="false">IF(B255&lt;=M_Rem,(M_Pmt-M_Serv),0)+IF(B255=M_Rem,C255,0)</f>
        <v>0</v>
      </c>
      <c r="J255" s="10" t="n">
        <f aca="false">D255</f>
        <v>0</v>
      </c>
      <c r="K255" s="10" t="n">
        <f aca="false">IF(B255&lt;=M_Rem+60,(M_Pmt-M_Serv),0)+IF(B255=M_Rem+60,C255,0)</f>
        <v>0</v>
      </c>
      <c r="L255" s="10" t="n">
        <f aca="false">IF(B255&lt;=M_Amort-M_Paid,(M_Pmt-M_Serv),0)</f>
        <v>1112.56411606159</v>
      </c>
      <c r="M255" s="10" t="n">
        <f aca="false">IF(B255&lt;=M_PartialN,(M_Pmt-M_Serv),0)</f>
        <v>0</v>
      </c>
    </row>
    <row r="256" customFormat="false" ht="15" hidden="false" customHeight="true" outlineLevel="0" collapsed="false">
      <c r="B256" s="1" t="n">
        <v>251</v>
      </c>
      <c r="C256" s="10" t="n">
        <f aca="false">C255*(1+M_Rate/12)-M_Pmt</f>
        <v>70404.937134607</v>
      </c>
      <c r="D256" s="10" t="n">
        <f aca="false">IF(B256&lt;=M_Rem,(M_Pmt-M_Serv),0)+IF(B256=M_Rem,C256,0)</f>
        <v>0</v>
      </c>
      <c r="E256" s="10" t="n">
        <f aca="false">IF(B256&lt;=12,(M_Pmt-M_Serv),0)+IF(B256=12,C256,0)</f>
        <v>0</v>
      </c>
      <c r="F256" s="10" t="n">
        <f aca="false">IF(B256&lt;=24,(M_Pmt-M_Serv),0)+IF(B256=24,C256,0)</f>
        <v>0</v>
      </c>
      <c r="G256" s="10" t="n">
        <f aca="false">IF(B256&lt;=36,(M_Pmt-M_Serv),0)+IF(B256=36,C256,0)</f>
        <v>0</v>
      </c>
      <c r="H256" s="10" t="n">
        <f aca="false">IF(B256&lt;=M_Rem,M_Pmt,0)+IF(B256=M_Rem,C256,0)</f>
        <v>0</v>
      </c>
      <c r="I256" s="10" t="n">
        <f aca="false">IF(B256&lt;=M_Rem,(M_Pmt-M_Serv),0)+IF(B256=M_Rem,C256,0)</f>
        <v>0</v>
      </c>
      <c r="J256" s="10" t="n">
        <f aca="false">D256</f>
        <v>0</v>
      </c>
      <c r="K256" s="10" t="n">
        <f aca="false">IF(B256&lt;=M_Rem+60,(M_Pmt-M_Serv),0)+IF(B256=M_Rem+60,C256,0)</f>
        <v>0</v>
      </c>
      <c r="L256" s="10" t="n">
        <f aca="false">IF(B256&lt;=M_Amort-M_Paid,(M_Pmt-M_Serv),0)</f>
        <v>1112.56411606159</v>
      </c>
      <c r="M256" s="10" t="n">
        <f aca="false">IF(B256&lt;=M_PartialN,(M_Pmt-M_Serv),0)</f>
        <v>0</v>
      </c>
    </row>
    <row r="257" customFormat="false" ht="15" hidden="false" customHeight="true" outlineLevel="0" collapsed="false">
      <c r="B257" s="1" t="n">
        <v>252</v>
      </c>
      <c r="C257" s="10" t="n">
        <f aca="false">C256*(1+M_Rate/12)-M_Pmt</f>
        <v>69790.4100470549</v>
      </c>
      <c r="D257" s="10" t="n">
        <f aca="false">IF(B257&lt;=M_Rem,(M_Pmt-M_Serv),0)+IF(B257=M_Rem,C257,0)</f>
        <v>0</v>
      </c>
      <c r="E257" s="10" t="n">
        <f aca="false">IF(B257&lt;=12,(M_Pmt-M_Serv),0)+IF(B257=12,C257,0)</f>
        <v>0</v>
      </c>
      <c r="F257" s="10" t="n">
        <f aca="false">IF(B257&lt;=24,(M_Pmt-M_Serv),0)+IF(B257=24,C257,0)</f>
        <v>0</v>
      </c>
      <c r="G257" s="10" t="n">
        <f aca="false">IF(B257&lt;=36,(M_Pmt-M_Serv),0)+IF(B257=36,C257,0)</f>
        <v>0</v>
      </c>
      <c r="H257" s="10" t="n">
        <f aca="false">IF(B257&lt;=M_Rem,M_Pmt,0)+IF(B257=M_Rem,C257,0)</f>
        <v>0</v>
      </c>
      <c r="I257" s="10" t="n">
        <f aca="false">IF(B257&lt;=M_Rem,(M_Pmt-M_Serv),0)+IF(B257=M_Rem,C257,0)</f>
        <v>0</v>
      </c>
      <c r="J257" s="10" t="n">
        <f aca="false">D257</f>
        <v>0</v>
      </c>
      <c r="K257" s="10" t="n">
        <f aca="false">IF(B257&lt;=M_Rem+60,(M_Pmt-M_Serv),0)+IF(B257=M_Rem+60,C257,0)</f>
        <v>0</v>
      </c>
      <c r="L257" s="10" t="n">
        <f aca="false">IF(B257&lt;=M_Amort-M_Paid,(M_Pmt-M_Serv),0)</f>
        <v>1112.56411606159</v>
      </c>
      <c r="M257" s="10" t="n">
        <f aca="false">IF(B257&lt;=M_PartialN,(M_Pmt-M_Serv),0)</f>
        <v>0</v>
      </c>
    </row>
    <row r="258" customFormat="false" ht="15" hidden="false" customHeight="true" outlineLevel="0" collapsed="false">
      <c r="B258" s="1" t="n">
        <v>253</v>
      </c>
      <c r="C258" s="10" t="n">
        <f aca="false">C257*(1+M_Rate/12)-M_Pmt</f>
        <v>69171.2740063462</v>
      </c>
      <c r="D258" s="10" t="n">
        <f aca="false">IF(B258&lt;=M_Rem,(M_Pmt-M_Serv),0)+IF(B258=M_Rem,C258,0)</f>
        <v>0</v>
      </c>
      <c r="E258" s="10" t="n">
        <f aca="false">IF(B258&lt;=12,(M_Pmt-M_Serv),0)+IF(B258=12,C258,0)</f>
        <v>0</v>
      </c>
      <c r="F258" s="10" t="n">
        <f aca="false">IF(B258&lt;=24,(M_Pmt-M_Serv),0)+IF(B258=24,C258,0)</f>
        <v>0</v>
      </c>
      <c r="G258" s="10" t="n">
        <f aca="false">IF(B258&lt;=36,(M_Pmt-M_Serv),0)+IF(B258=36,C258,0)</f>
        <v>0</v>
      </c>
      <c r="H258" s="10" t="n">
        <f aca="false">IF(B258&lt;=M_Rem,M_Pmt,0)+IF(B258=M_Rem,C258,0)</f>
        <v>0</v>
      </c>
      <c r="I258" s="10" t="n">
        <f aca="false">IF(B258&lt;=M_Rem,(M_Pmt-M_Serv),0)+IF(B258=M_Rem,C258,0)</f>
        <v>0</v>
      </c>
      <c r="J258" s="10" t="n">
        <f aca="false">D258</f>
        <v>0</v>
      </c>
      <c r="K258" s="10" t="n">
        <f aca="false">IF(B258&lt;=M_Rem+60,(M_Pmt-M_Serv),0)+IF(B258=M_Rem+60,C258,0)</f>
        <v>0</v>
      </c>
      <c r="L258" s="10" t="n">
        <f aca="false">IF(B258&lt;=M_Amort-M_Paid,(M_Pmt-M_Serv),0)</f>
        <v>1112.56411606159</v>
      </c>
      <c r="M258" s="10" t="n">
        <f aca="false">IF(B258&lt;=M_PartialN,(M_Pmt-M_Serv),0)</f>
        <v>0</v>
      </c>
    </row>
    <row r="259" customFormat="false" ht="15" hidden="false" customHeight="true" outlineLevel="0" collapsed="false">
      <c r="B259" s="1" t="n">
        <v>254</v>
      </c>
      <c r="C259" s="10" t="n">
        <f aca="false">C258*(1+M_Rate/12)-M_Pmt</f>
        <v>68547.4944453323</v>
      </c>
      <c r="D259" s="10" t="n">
        <f aca="false">IF(B259&lt;=M_Rem,(M_Pmt-M_Serv),0)+IF(B259=M_Rem,C259,0)</f>
        <v>0</v>
      </c>
      <c r="E259" s="10" t="n">
        <f aca="false">IF(B259&lt;=12,(M_Pmt-M_Serv),0)+IF(B259=12,C259,0)</f>
        <v>0</v>
      </c>
      <c r="F259" s="10" t="n">
        <f aca="false">IF(B259&lt;=24,(M_Pmt-M_Serv),0)+IF(B259=24,C259,0)</f>
        <v>0</v>
      </c>
      <c r="G259" s="10" t="n">
        <f aca="false">IF(B259&lt;=36,(M_Pmt-M_Serv),0)+IF(B259=36,C259,0)</f>
        <v>0</v>
      </c>
      <c r="H259" s="10" t="n">
        <f aca="false">IF(B259&lt;=M_Rem,M_Pmt,0)+IF(B259=M_Rem,C259,0)</f>
        <v>0</v>
      </c>
      <c r="I259" s="10" t="n">
        <f aca="false">IF(B259&lt;=M_Rem,(M_Pmt-M_Serv),0)+IF(B259=M_Rem,C259,0)</f>
        <v>0</v>
      </c>
      <c r="J259" s="10" t="n">
        <f aca="false">D259</f>
        <v>0</v>
      </c>
      <c r="K259" s="10" t="n">
        <f aca="false">IF(B259&lt;=M_Rem+60,(M_Pmt-M_Serv),0)+IF(B259=M_Rem+60,C259,0)</f>
        <v>0</v>
      </c>
      <c r="L259" s="10" t="n">
        <f aca="false">IF(B259&lt;=M_Amort-M_Paid,(M_Pmt-M_Serv),0)</f>
        <v>1112.56411606159</v>
      </c>
      <c r="M259" s="10" t="n">
        <f aca="false">IF(B259&lt;=M_PartialN,(M_Pmt-M_Serv),0)</f>
        <v>0</v>
      </c>
    </row>
    <row r="260" customFormat="false" ht="15" hidden="false" customHeight="true" outlineLevel="0" collapsed="false">
      <c r="B260" s="1" t="n">
        <v>255</v>
      </c>
      <c r="C260" s="10" t="n">
        <f aca="false">C259*(1+M_Rate/12)-M_Pmt</f>
        <v>67919.0365376107</v>
      </c>
      <c r="D260" s="10" t="n">
        <f aca="false">IF(B260&lt;=M_Rem,(M_Pmt-M_Serv),0)+IF(B260=M_Rem,C260,0)</f>
        <v>0</v>
      </c>
      <c r="E260" s="10" t="n">
        <f aca="false">IF(B260&lt;=12,(M_Pmt-M_Serv),0)+IF(B260=12,C260,0)</f>
        <v>0</v>
      </c>
      <c r="F260" s="10" t="n">
        <f aca="false">IF(B260&lt;=24,(M_Pmt-M_Serv),0)+IF(B260=24,C260,0)</f>
        <v>0</v>
      </c>
      <c r="G260" s="10" t="n">
        <f aca="false">IF(B260&lt;=36,(M_Pmt-M_Serv),0)+IF(B260=36,C260,0)</f>
        <v>0</v>
      </c>
      <c r="H260" s="10" t="n">
        <f aca="false">IF(B260&lt;=M_Rem,M_Pmt,0)+IF(B260=M_Rem,C260,0)</f>
        <v>0</v>
      </c>
      <c r="I260" s="10" t="n">
        <f aca="false">IF(B260&lt;=M_Rem,(M_Pmt-M_Serv),0)+IF(B260=M_Rem,C260,0)</f>
        <v>0</v>
      </c>
      <c r="J260" s="10" t="n">
        <f aca="false">D260</f>
        <v>0</v>
      </c>
      <c r="K260" s="10" t="n">
        <f aca="false">IF(B260&lt;=M_Rem+60,(M_Pmt-M_Serv),0)+IF(B260=M_Rem+60,C260,0)</f>
        <v>0</v>
      </c>
      <c r="L260" s="10" t="n">
        <f aca="false">IF(B260&lt;=M_Amort-M_Paid,(M_Pmt-M_Serv),0)</f>
        <v>1112.56411606159</v>
      </c>
      <c r="M260" s="10" t="n">
        <f aca="false">IF(B260&lt;=M_PartialN,(M_Pmt-M_Serv),0)</f>
        <v>0</v>
      </c>
    </row>
    <row r="261" customFormat="false" ht="15" hidden="false" customHeight="true" outlineLevel="0" collapsed="false">
      <c r="B261" s="1" t="n">
        <v>256</v>
      </c>
      <c r="C261" s="10" t="n">
        <f aca="false">C260*(1+M_Rate/12)-M_Pmt</f>
        <v>67285.8651955812</v>
      </c>
      <c r="D261" s="10" t="n">
        <f aca="false">IF(B261&lt;=M_Rem,(M_Pmt-M_Serv),0)+IF(B261=M_Rem,C261,0)</f>
        <v>0</v>
      </c>
      <c r="E261" s="10" t="n">
        <f aca="false">IF(B261&lt;=12,(M_Pmt-M_Serv),0)+IF(B261=12,C261,0)</f>
        <v>0</v>
      </c>
      <c r="F261" s="10" t="n">
        <f aca="false">IF(B261&lt;=24,(M_Pmt-M_Serv),0)+IF(B261=24,C261,0)</f>
        <v>0</v>
      </c>
      <c r="G261" s="10" t="n">
        <f aca="false">IF(B261&lt;=36,(M_Pmt-M_Serv),0)+IF(B261=36,C261,0)</f>
        <v>0</v>
      </c>
      <c r="H261" s="10" t="n">
        <f aca="false">IF(B261&lt;=M_Rem,M_Pmt,0)+IF(B261=M_Rem,C261,0)</f>
        <v>0</v>
      </c>
      <c r="I261" s="10" t="n">
        <f aca="false">IF(B261&lt;=M_Rem,(M_Pmt-M_Serv),0)+IF(B261=M_Rem,C261,0)</f>
        <v>0</v>
      </c>
      <c r="J261" s="10" t="n">
        <f aca="false">D261</f>
        <v>0</v>
      </c>
      <c r="K261" s="10" t="n">
        <f aca="false">IF(B261&lt;=M_Rem+60,(M_Pmt-M_Serv),0)+IF(B261=M_Rem+60,C261,0)</f>
        <v>0</v>
      </c>
      <c r="L261" s="10" t="n">
        <f aca="false">IF(B261&lt;=M_Amort-M_Paid,(M_Pmt-M_Serv),0)</f>
        <v>1112.56411606159</v>
      </c>
      <c r="M261" s="10" t="n">
        <f aca="false">IF(B261&lt;=M_PartialN,(M_Pmt-M_Serv),0)</f>
        <v>0</v>
      </c>
    </row>
    <row r="262" customFormat="false" ht="15" hidden="false" customHeight="true" outlineLevel="0" collapsed="false">
      <c r="B262" s="1" t="n">
        <v>257</v>
      </c>
      <c r="C262" s="10" t="n">
        <f aca="false">C261*(1+M_Rate/12)-M_Pmt</f>
        <v>66647.9450684864</v>
      </c>
      <c r="D262" s="10" t="n">
        <f aca="false">IF(B262&lt;=M_Rem,(M_Pmt-M_Serv),0)+IF(B262=M_Rem,C262,0)</f>
        <v>0</v>
      </c>
      <c r="E262" s="10" t="n">
        <f aca="false">IF(B262&lt;=12,(M_Pmt-M_Serv),0)+IF(B262=12,C262,0)</f>
        <v>0</v>
      </c>
      <c r="F262" s="10" t="n">
        <f aca="false">IF(B262&lt;=24,(M_Pmt-M_Serv),0)+IF(B262=24,C262,0)</f>
        <v>0</v>
      </c>
      <c r="G262" s="10" t="n">
        <f aca="false">IF(B262&lt;=36,(M_Pmt-M_Serv),0)+IF(B262=36,C262,0)</f>
        <v>0</v>
      </c>
      <c r="H262" s="10" t="n">
        <f aca="false">IF(B262&lt;=M_Rem,M_Pmt,0)+IF(B262=M_Rem,C262,0)</f>
        <v>0</v>
      </c>
      <c r="I262" s="10" t="n">
        <f aca="false">IF(B262&lt;=M_Rem,(M_Pmt-M_Serv),0)+IF(B262=M_Rem,C262,0)</f>
        <v>0</v>
      </c>
      <c r="J262" s="10" t="n">
        <f aca="false">D262</f>
        <v>0</v>
      </c>
      <c r="K262" s="10" t="n">
        <f aca="false">IF(B262&lt;=M_Rem+60,(M_Pmt-M_Serv),0)+IF(B262=M_Rem+60,C262,0)</f>
        <v>0</v>
      </c>
      <c r="L262" s="10" t="n">
        <f aca="false">IF(B262&lt;=M_Amort-M_Paid,(M_Pmt-M_Serv),0)</f>
        <v>1112.56411606159</v>
      </c>
      <c r="M262" s="10" t="n">
        <f aca="false">IF(B262&lt;=M_PartialN,(M_Pmt-M_Serv),0)</f>
        <v>0</v>
      </c>
    </row>
    <row r="263" customFormat="false" ht="15" hidden="false" customHeight="true" outlineLevel="0" collapsed="false">
      <c r="B263" s="1" t="n">
        <v>258</v>
      </c>
      <c r="C263" s="10" t="n">
        <f aca="false">C262*(1+M_Rate/12)-M_Pmt</f>
        <v>66005.2405404385</v>
      </c>
      <c r="D263" s="10" t="n">
        <f aca="false">IF(B263&lt;=M_Rem,(M_Pmt-M_Serv),0)+IF(B263=M_Rem,C263,0)</f>
        <v>0</v>
      </c>
      <c r="E263" s="10" t="n">
        <f aca="false">IF(B263&lt;=12,(M_Pmt-M_Serv),0)+IF(B263=12,C263,0)</f>
        <v>0</v>
      </c>
      <c r="F263" s="10" t="n">
        <f aca="false">IF(B263&lt;=24,(M_Pmt-M_Serv),0)+IF(B263=24,C263,0)</f>
        <v>0</v>
      </c>
      <c r="G263" s="10" t="n">
        <f aca="false">IF(B263&lt;=36,(M_Pmt-M_Serv),0)+IF(B263=36,C263,0)</f>
        <v>0</v>
      </c>
      <c r="H263" s="10" t="n">
        <f aca="false">IF(B263&lt;=M_Rem,M_Pmt,0)+IF(B263=M_Rem,C263,0)</f>
        <v>0</v>
      </c>
      <c r="I263" s="10" t="n">
        <f aca="false">IF(B263&lt;=M_Rem,(M_Pmt-M_Serv),0)+IF(B263=M_Rem,C263,0)</f>
        <v>0</v>
      </c>
      <c r="J263" s="10" t="n">
        <f aca="false">D263</f>
        <v>0</v>
      </c>
      <c r="K263" s="10" t="n">
        <f aca="false">IF(B263&lt;=M_Rem+60,(M_Pmt-M_Serv),0)+IF(B263=M_Rem+60,C263,0)</f>
        <v>0</v>
      </c>
      <c r="L263" s="10" t="n">
        <f aca="false">IF(B263&lt;=M_Amort-M_Paid,(M_Pmt-M_Serv),0)</f>
        <v>1112.56411606159</v>
      </c>
      <c r="M263" s="10" t="n">
        <f aca="false">IF(B263&lt;=M_PartialN,(M_Pmt-M_Serv),0)</f>
        <v>0</v>
      </c>
    </row>
    <row r="264" customFormat="false" ht="15" hidden="false" customHeight="true" outlineLevel="0" collapsed="false">
      <c r="B264" s="1" t="n">
        <v>259</v>
      </c>
      <c r="C264" s="10" t="n">
        <f aca="false">C263*(1+M_Rate/12)-M_Pmt</f>
        <v>65357.7157284302</v>
      </c>
      <c r="D264" s="10" t="n">
        <f aca="false">IF(B264&lt;=M_Rem,(M_Pmt-M_Serv),0)+IF(B264=M_Rem,C264,0)</f>
        <v>0</v>
      </c>
      <c r="E264" s="10" t="n">
        <f aca="false">IF(B264&lt;=12,(M_Pmt-M_Serv),0)+IF(B264=12,C264,0)</f>
        <v>0</v>
      </c>
      <c r="F264" s="10" t="n">
        <f aca="false">IF(B264&lt;=24,(M_Pmt-M_Serv),0)+IF(B264=24,C264,0)</f>
        <v>0</v>
      </c>
      <c r="G264" s="10" t="n">
        <f aca="false">IF(B264&lt;=36,(M_Pmt-M_Serv),0)+IF(B264=36,C264,0)</f>
        <v>0</v>
      </c>
      <c r="H264" s="10" t="n">
        <f aca="false">IF(B264&lt;=M_Rem,M_Pmt,0)+IF(B264=M_Rem,C264,0)</f>
        <v>0</v>
      </c>
      <c r="I264" s="10" t="n">
        <f aca="false">IF(B264&lt;=M_Rem,(M_Pmt-M_Serv),0)+IF(B264=M_Rem,C264,0)</f>
        <v>0</v>
      </c>
      <c r="J264" s="10" t="n">
        <f aca="false">D264</f>
        <v>0</v>
      </c>
      <c r="K264" s="10" t="n">
        <f aca="false">IF(B264&lt;=M_Rem+60,(M_Pmt-M_Serv),0)+IF(B264=M_Rem+60,C264,0)</f>
        <v>0</v>
      </c>
      <c r="L264" s="10" t="n">
        <f aca="false">IF(B264&lt;=M_Amort-M_Paid,(M_Pmt-M_Serv),0)</f>
        <v>1112.56411606159</v>
      </c>
      <c r="M264" s="10" t="n">
        <f aca="false">IF(B264&lt;=M_PartialN,(M_Pmt-M_Serv),0)</f>
        <v>0</v>
      </c>
    </row>
    <row r="265" customFormat="false" ht="15" hidden="false" customHeight="true" outlineLevel="0" collapsed="false">
      <c r="B265" s="1" t="n">
        <v>260</v>
      </c>
      <c r="C265" s="10" t="n">
        <f aca="false">C264*(1+M_Rate/12)-M_Pmt</f>
        <v>64705.3344803318</v>
      </c>
      <c r="D265" s="10" t="n">
        <f aca="false">IF(B265&lt;=M_Rem,(M_Pmt-M_Serv),0)+IF(B265=M_Rem,C265,0)</f>
        <v>0</v>
      </c>
      <c r="E265" s="10" t="n">
        <f aca="false">IF(B265&lt;=12,(M_Pmt-M_Serv),0)+IF(B265=12,C265,0)</f>
        <v>0</v>
      </c>
      <c r="F265" s="10" t="n">
        <f aca="false">IF(B265&lt;=24,(M_Pmt-M_Serv),0)+IF(B265=24,C265,0)</f>
        <v>0</v>
      </c>
      <c r="G265" s="10" t="n">
        <f aca="false">IF(B265&lt;=36,(M_Pmt-M_Serv),0)+IF(B265=36,C265,0)</f>
        <v>0</v>
      </c>
      <c r="H265" s="10" t="n">
        <f aca="false">IF(B265&lt;=M_Rem,M_Pmt,0)+IF(B265=M_Rem,C265,0)</f>
        <v>0</v>
      </c>
      <c r="I265" s="10" t="n">
        <f aca="false">IF(B265&lt;=M_Rem,(M_Pmt-M_Serv),0)+IF(B265=M_Rem,C265,0)</f>
        <v>0</v>
      </c>
      <c r="J265" s="10" t="n">
        <f aca="false">D265</f>
        <v>0</v>
      </c>
      <c r="K265" s="10" t="n">
        <f aca="false">IF(B265&lt;=M_Rem+60,(M_Pmt-M_Serv),0)+IF(B265=M_Rem+60,C265,0)</f>
        <v>0</v>
      </c>
      <c r="L265" s="10" t="n">
        <f aca="false">IF(B265&lt;=M_Amort-M_Paid,(M_Pmt-M_Serv),0)</f>
        <v>1112.56411606159</v>
      </c>
      <c r="M265" s="10" t="n">
        <f aca="false">IF(B265&lt;=M_PartialN,(M_Pmt-M_Serv),0)</f>
        <v>0</v>
      </c>
    </row>
    <row r="266" customFormat="false" ht="15" hidden="false" customHeight="true" outlineLevel="0" collapsed="false">
      <c r="B266" s="1" t="n">
        <v>261</v>
      </c>
      <c r="C266" s="10" t="n">
        <f aca="false">C265*(1+M_Rate/12)-M_Pmt</f>
        <v>64048.0603728727</v>
      </c>
      <c r="D266" s="10" t="n">
        <f aca="false">IF(B266&lt;=M_Rem,(M_Pmt-M_Serv),0)+IF(B266=M_Rem,C266,0)</f>
        <v>0</v>
      </c>
      <c r="E266" s="10" t="n">
        <f aca="false">IF(B266&lt;=12,(M_Pmt-M_Serv),0)+IF(B266=12,C266,0)</f>
        <v>0</v>
      </c>
      <c r="F266" s="10" t="n">
        <f aca="false">IF(B266&lt;=24,(M_Pmt-M_Serv),0)+IF(B266=24,C266,0)</f>
        <v>0</v>
      </c>
      <c r="G266" s="10" t="n">
        <f aca="false">IF(B266&lt;=36,(M_Pmt-M_Serv),0)+IF(B266=36,C266,0)</f>
        <v>0</v>
      </c>
      <c r="H266" s="10" t="n">
        <f aca="false">IF(B266&lt;=M_Rem,M_Pmt,0)+IF(B266=M_Rem,C266,0)</f>
        <v>0</v>
      </c>
      <c r="I266" s="10" t="n">
        <f aca="false">IF(B266&lt;=M_Rem,(M_Pmt-M_Serv),0)+IF(B266=M_Rem,C266,0)</f>
        <v>0</v>
      </c>
      <c r="J266" s="10" t="n">
        <f aca="false">D266</f>
        <v>0</v>
      </c>
      <c r="K266" s="10" t="n">
        <f aca="false">IF(B266&lt;=M_Rem+60,(M_Pmt-M_Serv),0)+IF(B266=M_Rem+60,C266,0)</f>
        <v>0</v>
      </c>
      <c r="L266" s="10" t="n">
        <f aca="false">IF(B266&lt;=M_Amort-M_Paid,(M_Pmt-M_Serv),0)</f>
        <v>1112.56411606159</v>
      </c>
      <c r="M266" s="10" t="n">
        <f aca="false">IF(B266&lt;=M_PartialN,(M_Pmt-M_Serv),0)</f>
        <v>0</v>
      </c>
    </row>
    <row r="267" customFormat="false" ht="15" hidden="false" customHeight="true" outlineLevel="0" collapsed="false">
      <c r="B267" s="1" t="n">
        <v>262</v>
      </c>
      <c r="C267" s="10" t="n">
        <f aca="false">C266*(1+M_Rate/12)-M_Pmt</f>
        <v>63385.8567096077</v>
      </c>
      <c r="D267" s="10" t="n">
        <f aca="false">IF(B267&lt;=M_Rem,(M_Pmt-M_Serv),0)+IF(B267=M_Rem,C267,0)</f>
        <v>0</v>
      </c>
      <c r="E267" s="10" t="n">
        <f aca="false">IF(B267&lt;=12,(M_Pmt-M_Serv),0)+IF(B267=12,C267,0)</f>
        <v>0</v>
      </c>
      <c r="F267" s="10" t="n">
        <f aca="false">IF(B267&lt;=24,(M_Pmt-M_Serv),0)+IF(B267=24,C267,0)</f>
        <v>0</v>
      </c>
      <c r="G267" s="10" t="n">
        <f aca="false">IF(B267&lt;=36,(M_Pmt-M_Serv),0)+IF(B267=36,C267,0)</f>
        <v>0</v>
      </c>
      <c r="H267" s="10" t="n">
        <f aca="false">IF(B267&lt;=M_Rem,M_Pmt,0)+IF(B267=M_Rem,C267,0)</f>
        <v>0</v>
      </c>
      <c r="I267" s="10" t="n">
        <f aca="false">IF(B267&lt;=M_Rem,(M_Pmt-M_Serv),0)+IF(B267=M_Rem,C267,0)</f>
        <v>0</v>
      </c>
      <c r="J267" s="10" t="n">
        <f aca="false">D267</f>
        <v>0</v>
      </c>
      <c r="K267" s="10" t="n">
        <f aca="false">IF(B267&lt;=M_Rem+60,(M_Pmt-M_Serv),0)+IF(B267=M_Rem+60,C267,0)</f>
        <v>0</v>
      </c>
      <c r="L267" s="10" t="n">
        <f aca="false">IF(B267&lt;=M_Amort-M_Paid,(M_Pmt-M_Serv),0)</f>
        <v>1112.56411606159</v>
      </c>
      <c r="M267" s="10" t="n">
        <f aca="false">IF(B267&lt;=M_PartialN,(M_Pmt-M_Serv),0)</f>
        <v>0</v>
      </c>
    </row>
    <row r="268" customFormat="false" ht="15" hidden="false" customHeight="true" outlineLevel="0" collapsed="false">
      <c r="B268" s="1" t="n">
        <v>263</v>
      </c>
      <c r="C268" s="10" t="n">
        <f aca="false">C267*(1+M_Rate/12)-M_Pmt</f>
        <v>62718.6865188682</v>
      </c>
      <c r="D268" s="10" t="n">
        <f aca="false">IF(B268&lt;=M_Rem,(M_Pmt-M_Serv),0)+IF(B268=M_Rem,C268,0)</f>
        <v>0</v>
      </c>
      <c r="E268" s="10" t="n">
        <f aca="false">IF(B268&lt;=12,(M_Pmt-M_Serv),0)+IF(B268=12,C268,0)</f>
        <v>0</v>
      </c>
      <c r="F268" s="10" t="n">
        <f aca="false">IF(B268&lt;=24,(M_Pmt-M_Serv),0)+IF(B268=24,C268,0)</f>
        <v>0</v>
      </c>
      <c r="G268" s="10" t="n">
        <f aca="false">IF(B268&lt;=36,(M_Pmt-M_Serv),0)+IF(B268=36,C268,0)</f>
        <v>0</v>
      </c>
      <c r="H268" s="10" t="n">
        <f aca="false">IF(B268&lt;=M_Rem,M_Pmt,0)+IF(B268=M_Rem,C268,0)</f>
        <v>0</v>
      </c>
      <c r="I268" s="10" t="n">
        <f aca="false">IF(B268&lt;=M_Rem,(M_Pmt-M_Serv),0)+IF(B268=M_Rem,C268,0)</f>
        <v>0</v>
      </c>
      <c r="J268" s="10" t="n">
        <f aca="false">D268</f>
        <v>0</v>
      </c>
      <c r="K268" s="10" t="n">
        <f aca="false">IF(B268&lt;=M_Rem+60,(M_Pmt-M_Serv),0)+IF(B268=M_Rem+60,C268,0)</f>
        <v>0</v>
      </c>
      <c r="L268" s="10" t="n">
        <f aca="false">IF(B268&lt;=M_Amort-M_Paid,(M_Pmt-M_Serv),0)</f>
        <v>1112.56411606159</v>
      </c>
      <c r="M268" s="10" t="n">
        <f aca="false">IF(B268&lt;=M_PartialN,(M_Pmt-M_Serv),0)</f>
        <v>0</v>
      </c>
    </row>
    <row r="269" customFormat="false" ht="15" hidden="false" customHeight="true" outlineLevel="0" collapsed="false">
      <c r="B269" s="1" t="n">
        <v>264</v>
      </c>
      <c r="C269" s="10" t="n">
        <f aca="false">C268*(1+M_Rate/12)-M_Pmt</f>
        <v>62046.5125516981</v>
      </c>
      <c r="D269" s="10" t="n">
        <f aca="false">IF(B269&lt;=M_Rem,(M_Pmt-M_Serv),0)+IF(B269=M_Rem,C269,0)</f>
        <v>0</v>
      </c>
      <c r="E269" s="10" t="n">
        <f aca="false">IF(B269&lt;=12,(M_Pmt-M_Serv),0)+IF(B269=12,C269,0)</f>
        <v>0</v>
      </c>
      <c r="F269" s="10" t="n">
        <f aca="false">IF(B269&lt;=24,(M_Pmt-M_Serv),0)+IF(B269=24,C269,0)</f>
        <v>0</v>
      </c>
      <c r="G269" s="10" t="n">
        <f aca="false">IF(B269&lt;=36,(M_Pmt-M_Serv),0)+IF(B269=36,C269,0)</f>
        <v>0</v>
      </c>
      <c r="H269" s="10" t="n">
        <f aca="false">IF(B269&lt;=M_Rem,M_Pmt,0)+IF(B269=M_Rem,C269,0)</f>
        <v>0</v>
      </c>
      <c r="I269" s="10" t="n">
        <f aca="false">IF(B269&lt;=M_Rem,(M_Pmt-M_Serv),0)+IF(B269=M_Rem,C269,0)</f>
        <v>0</v>
      </c>
      <c r="J269" s="10" t="n">
        <f aca="false">D269</f>
        <v>0</v>
      </c>
      <c r="K269" s="10" t="n">
        <f aca="false">IF(B269&lt;=M_Rem+60,(M_Pmt-M_Serv),0)+IF(B269=M_Rem+60,C269,0)</f>
        <v>0</v>
      </c>
      <c r="L269" s="10" t="n">
        <f aca="false">IF(B269&lt;=M_Amort-M_Paid,(M_Pmt-M_Serv),0)</f>
        <v>1112.56411606159</v>
      </c>
      <c r="M269" s="10" t="n">
        <f aca="false">IF(B269&lt;=M_PartialN,(M_Pmt-M_Serv),0)</f>
        <v>0</v>
      </c>
    </row>
    <row r="270" customFormat="false" ht="15" hidden="false" customHeight="true" outlineLevel="0" collapsed="false">
      <c r="B270" s="1" t="n">
        <v>265</v>
      </c>
      <c r="C270" s="10" t="n">
        <f aca="false">C269*(1+M_Rate/12)-M_Pmt</f>
        <v>61369.2972797742</v>
      </c>
      <c r="D270" s="10" t="n">
        <f aca="false">IF(B270&lt;=M_Rem,(M_Pmt-M_Serv),0)+IF(B270=M_Rem,C270,0)</f>
        <v>0</v>
      </c>
      <c r="E270" s="10" t="n">
        <f aca="false">IF(B270&lt;=12,(M_Pmt-M_Serv),0)+IF(B270=12,C270,0)</f>
        <v>0</v>
      </c>
      <c r="F270" s="10" t="n">
        <f aca="false">IF(B270&lt;=24,(M_Pmt-M_Serv),0)+IF(B270=24,C270,0)</f>
        <v>0</v>
      </c>
      <c r="G270" s="10" t="n">
        <f aca="false">IF(B270&lt;=36,(M_Pmt-M_Serv),0)+IF(B270=36,C270,0)</f>
        <v>0</v>
      </c>
      <c r="H270" s="10" t="n">
        <f aca="false">IF(B270&lt;=M_Rem,M_Pmt,0)+IF(B270=M_Rem,C270,0)</f>
        <v>0</v>
      </c>
      <c r="I270" s="10" t="n">
        <f aca="false">IF(B270&lt;=M_Rem,(M_Pmt-M_Serv),0)+IF(B270=M_Rem,C270,0)</f>
        <v>0</v>
      </c>
      <c r="J270" s="10" t="n">
        <f aca="false">D270</f>
        <v>0</v>
      </c>
      <c r="K270" s="10" t="n">
        <f aca="false">IF(B270&lt;=M_Rem+60,(M_Pmt-M_Serv),0)+IF(B270=M_Rem+60,C270,0)</f>
        <v>0</v>
      </c>
      <c r="L270" s="10" t="n">
        <f aca="false">IF(B270&lt;=M_Amort-M_Paid,(M_Pmt-M_Serv),0)</f>
        <v>1112.56411606159</v>
      </c>
      <c r="M270" s="10" t="n">
        <f aca="false">IF(B270&lt;=M_PartialN,(M_Pmt-M_Serv),0)</f>
        <v>0</v>
      </c>
    </row>
    <row r="271" customFormat="false" ht="15" hidden="false" customHeight="true" outlineLevel="0" collapsed="false">
      <c r="B271" s="1" t="n">
        <v>266</v>
      </c>
      <c r="C271" s="10" t="n">
        <f aca="false">C270*(1+M_Rate/12)-M_Pmt</f>
        <v>60687.0028933109</v>
      </c>
      <c r="D271" s="10" t="n">
        <f aca="false">IF(B271&lt;=M_Rem,(M_Pmt-M_Serv),0)+IF(B271=M_Rem,C271,0)</f>
        <v>0</v>
      </c>
      <c r="E271" s="10" t="n">
        <f aca="false">IF(B271&lt;=12,(M_Pmt-M_Serv),0)+IF(B271=12,C271,0)</f>
        <v>0</v>
      </c>
      <c r="F271" s="10" t="n">
        <f aca="false">IF(B271&lt;=24,(M_Pmt-M_Serv),0)+IF(B271=24,C271,0)</f>
        <v>0</v>
      </c>
      <c r="G271" s="10" t="n">
        <f aca="false">IF(B271&lt;=36,(M_Pmt-M_Serv),0)+IF(B271=36,C271,0)</f>
        <v>0</v>
      </c>
      <c r="H271" s="10" t="n">
        <f aca="false">IF(B271&lt;=M_Rem,M_Pmt,0)+IF(B271=M_Rem,C271,0)</f>
        <v>0</v>
      </c>
      <c r="I271" s="10" t="n">
        <f aca="false">IF(B271&lt;=M_Rem,(M_Pmt-M_Serv),0)+IF(B271=M_Rem,C271,0)</f>
        <v>0</v>
      </c>
      <c r="J271" s="10" t="n">
        <f aca="false">D271</f>
        <v>0</v>
      </c>
      <c r="K271" s="10" t="n">
        <f aca="false">IF(B271&lt;=M_Rem+60,(M_Pmt-M_Serv),0)+IF(B271=M_Rem+60,C271,0)</f>
        <v>0</v>
      </c>
      <c r="L271" s="10" t="n">
        <f aca="false">IF(B271&lt;=M_Amort-M_Paid,(M_Pmt-M_Serv),0)</f>
        <v>1112.56411606159</v>
      </c>
      <c r="M271" s="10" t="n">
        <f aca="false">IF(B271&lt;=M_PartialN,(M_Pmt-M_Serv),0)</f>
        <v>0</v>
      </c>
    </row>
    <row r="272" customFormat="false" ht="15" hidden="false" customHeight="true" outlineLevel="0" collapsed="false">
      <c r="B272" s="1" t="n">
        <v>267</v>
      </c>
      <c r="C272" s="10" t="n">
        <f aca="false">C271*(1+M_Rate/12)-M_Pmt</f>
        <v>59999.5912989492</v>
      </c>
      <c r="D272" s="10" t="n">
        <f aca="false">IF(B272&lt;=M_Rem,(M_Pmt-M_Serv),0)+IF(B272=M_Rem,C272,0)</f>
        <v>0</v>
      </c>
      <c r="E272" s="10" t="n">
        <f aca="false">IF(B272&lt;=12,(M_Pmt-M_Serv),0)+IF(B272=12,C272,0)</f>
        <v>0</v>
      </c>
      <c r="F272" s="10" t="n">
        <f aca="false">IF(B272&lt;=24,(M_Pmt-M_Serv),0)+IF(B272=24,C272,0)</f>
        <v>0</v>
      </c>
      <c r="G272" s="10" t="n">
        <f aca="false">IF(B272&lt;=36,(M_Pmt-M_Serv),0)+IF(B272=36,C272,0)</f>
        <v>0</v>
      </c>
      <c r="H272" s="10" t="n">
        <f aca="false">IF(B272&lt;=M_Rem,M_Pmt,0)+IF(B272=M_Rem,C272,0)</f>
        <v>0</v>
      </c>
      <c r="I272" s="10" t="n">
        <f aca="false">IF(B272&lt;=M_Rem,(M_Pmt-M_Serv),0)+IF(B272=M_Rem,C272,0)</f>
        <v>0</v>
      </c>
      <c r="J272" s="10" t="n">
        <f aca="false">D272</f>
        <v>0</v>
      </c>
      <c r="K272" s="10" t="n">
        <f aca="false">IF(B272&lt;=M_Rem+60,(M_Pmt-M_Serv),0)+IF(B272=M_Rem+60,C272,0)</f>
        <v>0</v>
      </c>
      <c r="L272" s="10" t="n">
        <f aca="false">IF(B272&lt;=M_Amort-M_Paid,(M_Pmt-M_Serv),0)</f>
        <v>1112.56411606159</v>
      </c>
      <c r="M272" s="10" t="n">
        <f aca="false">IF(B272&lt;=M_PartialN,(M_Pmt-M_Serv),0)</f>
        <v>0</v>
      </c>
    </row>
    <row r="273" customFormat="false" ht="15" hidden="false" customHeight="true" outlineLevel="0" collapsed="false">
      <c r="B273" s="1" t="n">
        <v>268</v>
      </c>
      <c r="C273" s="10" t="n">
        <f aca="false">C272*(1+M_Rate/12)-M_Pmt</f>
        <v>59307.0241176297</v>
      </c>
      <c r="D273" s="10" t="n">
        <f aca="false">IF(B273&lt;=M_Rem,(M_Pmt-M_Serv),0)+IF(B273=M_Rem,C273,0)</f>
        <v>0</v>
      </c>
      <c r="E273" s="10" t="n">
        <f aca="false">IF(B273&lt;=12,(M_Pmt-M_Serv),0)+IF(B273=12,C273,0)</f>
        <v>0</v>
      </c>
      <c r="F273" s="10" t="n">
        <f aca="false">IF(B273&lt;=24,(M_Pmt-M_Serv),0)+IF(B273=24,C273,0)</f>
        <v>0</v>
      </c>
      <c r="G273" s="10" t="n">
        <f aca="false">IF(B273&lt;=36,(M_Pmt-M_Serv),0)+IF(B273=36,C273,0)</f>
        <v>0</v>
      </c>
      <c r="H273" s="10" t="n">
        <f aca="false">IF(B273&lt;=M_Rem,M_Pmt,0)+IF(B273=M_Rem,C273,0)</f>
        <v>0</v>
      </c>
      <c r="I273" s="10" t="n">
        <f aca="false">IF(B273&lt;=M_Rem,(M_Pmt-M_Serv),0)+IF(B273=M_Rem,C273,0)</f>
        <v>0</v>
      </c>
      <c r="J273" s="10" t="n">
        <f aca="false">D273</f>
        <v>0</v>
      </c>
      <c r="K273" s="10" t="n">
        <f aca="false">IF(B273&lt;=M_Rem+60,(M_Pmt-M_Serv),0)+IF(B273=M_Rem+60,C273,0)</f>
        <v>0</v>
      </c>
      <c r="L273" s="10" t="n">
        <f aca="false">IF(B273&lt;=M_Amort-M_Paid,(M_Pmt-M_Serv),0)</f>
        <v>1112.56411606159</v>
      </c>
      <c r="M273" s="10" t="n">
        <f aca="false">IF(B273&lt;=M_PartialN,(M_Pmt-M_Serv),0)</f>
        <v>0</v>
      </c>
    </row>
    <row r="274" customFormat="false" ht="15" hidden="false" customHeight="true" outlineLevel="0" collapsed="false">
      <c r="B274" s="1" t="n">
        <v>269</v>
      </c>
      <c r="C274" s="10" t="n">
        <f aca="false">C273*(1+M_Rate/12)-M_Pmt</f>
        <v>58609.2626824503</v>
      </c>
      <c r="D274" s="10" t="n">
        <f aca="false">IF(B274&lt;=M_Rem,(M_Pmt-M_Serv),0)+IF(B274=M_Rem,C274,0)</f>
        <v>0</v>
      </c>
      <c r="E274" s="10" t="n">
        <f aca="false">IF(B274&lt;=12,(M_Pmt-M_Serv),0)+IF(B274=12,C274,0)</f>
        <v>0</v>
      </c>
      <c r="F274" s="10" t="n">
        <f aca="false">IF(B274&lt;=24,(M_Pmt-M_Serv),0)+IF(B274=24,C274,0)</f>
        <v>0</v>
      </c>
      <c r="G274" s="10" t="n">
        <f aca="false">IF(B274&lt;=36,(M_Pmt-M_Serv),0)+IF(B274=36,C274,0)</f>
        <v>0</v>
      </c>
      <c r="H274" s="10" t="n">
        <f aca="false">IF(B274&lt;=M_Rem,M_Pmt,0)+IF(B274=M_Rem,C274,0)</f>
        <v>0</v>
      </c>
      <c r="I274" s="10" t="n">
        <f aca="false">IF(B274&lt;=M_Rem,(M_Pmt-M_Serv),0)+IF(B274=M_Rem,C274,0)</f>
        <v>0</v>
      </c>
      <c r="J274" s="10" t="n">
        <f aca="false">D274</f>
        <v>0</v>
      </c>
      <c r="K274" s="10" t="n">
        <f aca="false">IF(B274&lt;=M_Rem+60,(M_Pmt-M_Serv),0)+IF(B274=M_Rem+60,C274,0)</f>
        <v>0</v>
      </c>
      <c r="L274" s="10" t="n">
        <f aca="false">IF(B274&lt;=M_Amort-M_Paid,(M_Pmt-M_Serv),0)</f>
        <v>1112.56411606159</v>
      </c>
      <c r="M274" s="10" t="n">
        <f aca="false">IF(B274&lt;=M_PartialN,(M_Pmt-M_Serv),0)</f>
        <v>0</v>
      </c>
    </row>
    <row r="275" customFormat="false" ht="15" hidden="false" customHeight="true" outlineLevel="0" collapsed="false">
      <c r="B275" s="1" t="n">
        <v>270</v>
      </c>
      <c r="C275" s="10" t="n">
        <f aca="false">C274*(1+M_Rate/12)-M_Pmt</f>
        <v>57906.2680365071</v>
      </c>
      <c r="D275" s="10" t="n">
        <f aca="false">IF(B275&lt;=M_Rem,(M_Pmt-M_Serv),0)+IF(B275=M_Rem,C275,0)</f>
        <v>0</v>
      </c>
      <c r="E275" s="10" t="n">
        <f aca="false">IF(B275&lt;=12,(M_Pmt-M_Serv),0)+IF(B275=12,C275,0)</f>
        <v>0</v>
      </c>
      <c r="F275" s="10" t="n">
        <f aca="false">IF(B275&lt;=24,(M_Pmt-M_Serv),0)+IF(B275=24,C275,0)</f>
        <v>0</v>
      </c>
      <c r="G275" s="10" t="n">
        <f aca="false">IF(B275&lt;=36,(M_Pmt-M_Serv),0)+IF(B275=36,C275,0)</f>
        <v>0</v>
      </c>
      <c r="H275" s="10" t="n">
        <f aca="false">IF(B275&lt;=M_Rem,M_Pmt,0)+IF(B275=M_Rem,C275,0)</f>
        <v>0</v>
      </c>
      <c r="I275" s="10" t="n">
        <f aca="false">IF(B275&lt;=M_Rem,(M_Pmt-M_Serv),0)+IF(B275=M_Rem,C275,0)</f>
        <v>0</v>
      </c>
      <c r="J275" s="10" t="n">
        <f aca="false">D275</f>
        <v>0</v>
      </c>
      <c r="K275" s="10" t="n">
        <f aca="false">IF(B275&lt;=M_Rem+60,(M_Pmt-M_Serv),0)+IF(B275=M_Rem+60,C275,0)</f>
        <v>0</v>
      </c>
      <c r="L275" s="10" t="n">
        <f aca="false">IF(B275&lt;=M_Amort-M_Paid,(M_Pmt-M_Serv),0)</f>
        <v>1112.56411606159</v>
      </c>
      <c r="M275" s="10" t="n">
        <f aca="false">IF(B275&lt;=M_PartialN,(M_Pmt-M_Serv),0)</f>
        <v>0</v>
      </c>
    </row>
    <row r="276" customFormat="false" ht="15" hidden="false" customHeight="true" outlineLevel="0" collapsed="false">
      <c r="B276" s="1" t="n">
        <v>271</v>
      </c>
      <c r="C276" s="10" t="n">
        <f aca="false">C275*(1+M_Rate/12)-M_Pmt</f>
        <v>57198.0009307194</v>
      </c>
      <c r="D276" s="10" t="n">
        <f aca="false">IF(B276&lt;=M_Rem,(M_Pmt-M_Serv),0)+IF(B276=M_Rem,C276,0)</f>
        <v>0</v>
      </c>
      <c r="E276" s="10" t="n">
        <f aca="false">IF(B276&lt;=12,(M_Pmt-M_Serv),0)+IF(B276=12,C276,0)</f>
        <v>0</v>
      </c>
      <c r="F276" s="10" t="n">
        <f aca="false">IF(B276&lt;=24,(M_Pmt-M_Serv),0)+IF(B276=24,C276,0)</f>
        <v>0</v>
      </c>
      <c r="G276" s="10" t="n">
        <f aca="false">IF(B276&lt;=36,(M_Pmt-M_Serv),0)+IF(B276=36,C276,0)</f>
        <v>0</v>
      </c>
      <c r="H276" s="10" t="n">
        <f aca="false">IF(B276&lt;=M_Rem,M_Pmt,0)+IF(B276=M_Rem,C276,0)</f>
        <v>0</v>
      </c>
      <c r="I276" s="10" t="n">
        <f aca="false">IF(B276&lt;=M_Rem,(M_Pmt-M_Serv),0)+IF(B276=M_Rem,C276,0)</f>
        <v>0</v>
      </c>
      <c r="J276" s="10" t="n">
        <f aca="false">D276</f>
        <v>0</v>
      </c>
      <c r="K276" s="10" t="n">
        <f aca="false">IF(B276&lt;=M_Rem+60,(M_Pmt-M_Serv),0)+IF(B276=M_Rem+60,C276,0)</f>
        <v>0</v>
      </c>
      <c r="L276" s="10" t="n">
        <f aca="false">IF(B276&lt;=M_Amort-M_Paid,(M_Pmt-M_Serv),0)</f>
        <v>1112.56411606159</v>
      </c>
      <c r="M276" s="10" t="n">
        <f aca="false">IF(B276&lt;=M_PartialN,(M_Pmt-M_Serv),0)</f>
        <v>0</v>
      </c>
    </row>
    <row r="277" customFormat="false" ht="15" hidden="false" customHeight="true" outlineLevel="0" collapsed="false">
      <c r="B277" s="1" t="n">
        <v>272</v>
      </c>
      <c r="C277" s="10" t="n">
        <f aca="false">C276*(1+M_Rate/12)-M_Pmt</f>
        <v>56484.4218216382</v>
      </c>
      <c r="D277" s="10" t="n">
        <f aca="false">IF(B277&lt;=M_Rem,(M_Pmt-M_Serv),0)+IF(B277=M_Rem,C277,0)</f>
        <v>0</v>
      </c>
      <c r="E277" s="10" t="n">
        <f aca="false">IF(B277&lt;=12,(M_Pmt-M_Serv),0)+IF(B277=12,C277,0)</f>
        <v>0</v>
      </c>
      <c r="F277" s="10" t="n">
        <f aca="false">IF(B277&lt;=24,(M_Pmt-M_Serv),0)+IF(B277=24,C277,0)</f>
        <v>0</v>
      </c>
      <c r="G277" s="10" t="n">
        <f aca="false">IF(B277&lt;=36,(M_Pmt-M_Serv),0)+IF(B277=36,C277,0)</f>
        <v>0</v>
      </c>
      <c r="H277" s="10" t="n">
        <f aca="false">IF(B277&lt;=M_Rem,M_Pmt,0)+IF(B277=M_Rem,C277,0)</f>
        <v>0</v>
      </c>
      <c r="I277" s="10" t="n">
        <f aca="false">IF(B277&lt;=M_Rem,(M_Pmt-M_Serv),0)+IF(B277=M_Rem,C277,0)</f>
        <v>0</v>
      </c>
      <c r="J277" s="10" t="n">
        <f aca="false">D277</f>
        <v>0</v>
      </c>
      <c r="K277" s="10" t="n">
        <f aca="false">IF(B277&lt;=M_Rem+60,(M_Pmt-M_Serv),0)+IF(B277=M_Rem+60,C277,0)</f>
        <v>0</v>
      </c>
      <c r="L277" s="10" t="n">
        <f aca="false">IF(B277&lt;=M_Amort-M_Paid,(M_Pmt-M_Serv),0)</f>
        <v>1112.56411606159</v>
      </c>
      <c r="M277" s="10" t="n">
        <f aca="false">IF(B277&lt;=M_PartialN,(M_Pmt-M_Serv),0)</f>
        <v>0</v>
      </c>
    </row>
    <row r="278" customFormat="false" ht="15" hidden="false" customHeight="true" outlineLevel="0" collapsed="false">
      <c r="B278" s="1" t="n">
        <v>273</v>
      </c>
      <c r="C278" s="10" t="n">
        <f aca="false">C277*(1+M_Rate/12)-M_Pmt</f>
        <v>55765.4908692389</v>
      </c>
      <c r="D278" s="10" t="n">
        <f aca="false">IF(B278&lt;=M_Rem,(M_Pmt-M_Serv),0)+IF(B278=M_Rem,C278,0)</f>
        <v>0</v>
      </c>
      <c r="E278" s="10" t="n">
        <f aca="false">IF(B278&lt;=12,(M_Pmt-M_Serv),0)+IF(B278=12,C278,0)</f>
        <v>0</v>
      </c>
      <c r="F278" s="10" t="n">
        <f aca="false">IF(B278&lt;=24,(M_Pmt-M_Serv),0)+IF(B278=24,C278,0)</f>
        <v>0</v>
      </c>
      <c r="G278" s="10" t="n">
        <f aca="false">IF(B278&lt;=36,(M_Pmt-M_Serv),0)+IF(B278=36,C278,0)</f>
        <v>0</v>
      </c>
      <c r="H278" s="10" t="n">
        <f aca="false">IF(B278&lt;=M_Rem,M_Pmt,0)+IF(B278=M_Rem,C278,0)</f>
        <v>0</v>
      </c>
      <c r="I278" s="10" t="n">
        <f aca="false">IF(B278&lt;=M_Rem,(M_Pmt-M_Serv),0)+IF(B278=M_Rem,C278,0)</f>
        <v>0</v>
      </c>
      <c r="J278" s="10" t="n">
        <f aca="false">D278</f>
        <v>0</v>
      </c>
      <c r="K278" s="10" t="n">
        <f aca="false">IF(B278&lt;=M_Rem+60,(M_Pmt-M_Serv),0)+IF(B278=M_Rem+60,C278,0)</f>
        <v>0</v>
      </c>
      <c r="L278" s="10" t="n">
        <f aca="false">IF(B278&lt;=M_Amort-M_Paid,(M_Pmt-M_Serv),0)</f>
        <v>1112.56411606159</v>
      </c>
      <c r="M278" s="10" t="n">
        <f aca="false">IF(B278&lt;=M_PartialN,(M_Pmt-M_Serv),0)</f>
        <v>0</v>
      </c>
    </row>
    <row r="279" customFormat="false" ht="15" hidden="false" customHeight="true" outlineLevel="0" collapsed="false">
      <c r="B279" s="1" t="n">
        <v>274</v>
      </c>
      <c r="C279" s="10" t="n">
        <f aca="false">C278*(1+M_Rate/12)-M_Pmt</f>
        <v>55041.1679346966</v>
      </c>
      <c r="D279" s="10" t="n">
        <f aca="false">IF(B279&lt;=M_Rem,(M_Pmt-M_Serv),0)+IF(B279=M_Rem,C279,0)</f>
        <v>0</v>
      </c>
      <c r="E279" s="10" t="n">
        <f aca="false">IF(B279&lt;=12,(M_Pmt-M_Serv),0)+IF(B279=12,C279,0)</f>
        <v>0</v>
      </c>
      <c r="F279" s="10" t="n">
        <f aca="false">IF(B279&lt;=24,(M_Pmt-M_Serv),0)+IF(B279=24,C279,0)</f>
        <v>0</v>
      </c>
      <c r="G279" s="10" t="n">
        <f aca="false">IF(B279&lt;=36,(M_Pmt-M_Serv),0)+IF(B279=36,C279,0)</f>
        <v>0</v>
      </c>
      <c r="H279" s="10" t="n">
        <f aca="false">IF(B279&lt;=M_Rem,M_Pmt,0)+IF(B279=M_Rem,C279,0)</f>
        <v>0</v>
      </c>
      <c r="I279" s="10" t="n">
        <f aca="false">IF(B279&lt;=M_Rem,(M_Pmt-M_Serv),0)+IF(B279=M_Rem,C279,0)</f>
        <v>0</v>
      </c>
      <c r="J279" s="10" t="n">
        <f aca="false">D279</f>
        <v>0</v>
      </c>
      <c r="K279" s="10" t="n">
        <f aca="false">IF(B279&lt;=M_Rem+60,(M_Pmt-M_Serv),0)+IF(B279=M_Rem+60,C279,0)</f>
        <v>0</v>
      </c>
      <c r="L279" s="10" t="n">
        <f aca="false">IF(B279&lt;=M_Amort-M_Paid,(M_Pmt-M_Serv),0)</f>
        <v>1112.56411606159</v>
      </c>
      <c r="M279" s="10" t="n">
        <f aca="false">IF(B279&lt;=M_PartialN,(M_Pmt-M_Serv),0)</f>
        <v>0</v>
      </c>
    </row>
    <row r="280" customFormat="false" ht="15" hidden="false" customHeight="true" outlineLevel="0" collapsed="false">
      <c r="B280" s="1" t="n">
        <v>275</v>
      </c>
      <c r="C280" s="10" t="n">
        <f aca="false">C279*(1+M_Rate/12)-M_Pmt</f>
        <v>54311.4125781452</v>
      </c>
      <c r="D280" s="10" t="n">
        <f aca="false">IF(B280&lt;=M_Rem,(M_Pmt-M_Serv),0)+IF(B280=M_Rem,C280,0)</f>
        <v>0</v>
      </c>
      <c r="E280" s="10" t="n">
        <f aca="false">IF(B280&lt;=12,(M_Pmt-M_Serv),0)+IF(B280=12,C280,0)</f>
        <v>0</v>
      </c>
      <c r="F280" s="10" t="n">
        <f aca="false">IF(B280&lt;=24,(M_Pmt-M_Serv),0)+IF(B280=24,C280,0)</f>
        <v>0</v>
      </c>
      <c r="G280" s="10" t="n">
        <f aca="false">IF(B280&lt;=36,(M_Pmt-M_Serv),0)+IF(B280=36,C280,0)</f>
        <v>0</v>
      </c>
      <c r="H280" s="10" t="n">
        <f aca="false">IF(B280&lt;=M_Rem,M_Pmt,0)+IF(B280=M_Rem,C280,0)</f>
        <v>0</v>
      </c>
      <c r="I280" s="10" t="n">
        <f aca="false">IF(B280&lt;=M_Rem,(M_Pmt-M_Serv),0)+IF(B280=M_Rem,C280,0)</f>
        <v>0</v>
      </c>
      <c r="J280" s="10" t="n">
        <f aca="false">D280</f>
        <v>0</v>
      </c>
      <c r="K280" s="10" t="n">
        <f aca="false">IF(B280&lt;=M_Rem+60,(M_Pmt-M_Serv),0)+IF(B280=M_Rem+60,C280,0)</f>
        <v>0</v>
      </c>
      <c r="L280" s="10" t="n">
        <f aca="false">IF(B280&lt;=M_Amort-M_Paid,(M_Pmt-M_Serv),0)</f>
        <v>1112.56411606159</v>
      </c>
      <c r="M280" s="10" t="n">
        <f aca="false">IF(B280&lt;=M_PartialN,(M_Pmt-M_Serv),0)</f>
        <v>0</v>
      </c>
    </row>
    <row r="281" customFormat="false" ht="15" hidden="false" customHeight="true" outlineLevel="0" collapsed="false">
      <c r="B281" s="1" t="n">
        <v>276</v>
      </c>
      <c r="C281" s="10" t="n">
        <f aca="false">C280*(1+M_Rate/12)-M_Pmt</f>
        <v>53576.1840564197</v>
      </c>
      <c r="D281" s="10" t="n">
        <f aca="false">IF(B281&lt;=M_Rem,(M_Pmt-M_Serv),0)+IF(B281=M_Rem,C281,0)</f>
        <v>0</v>
      </c>
      <c r="E281" s="10" t="n">
        <f aca="false">IF(B281&lt;=12,(M_Pmt-M_Serv),0)+IF(B281=12,C281,0)</f>
        <v>0</v>
      </c>
      <c r="F281" s="10" t="n">
        <f aca="false">IF(B281&lt;=24,(M_Pmt-M_Serv),0)+IF(B281=24,C281,0)</f>
        <v>0</v>
      </c>
      <c r="G281" s="10" t="n">
        <f aca="false">IF(B281&lt;=36,(M_Pmt-M_Serv),0)+IF(B281=36,C281,0)</f>
        <v>0</v>
      </c>
      <c r="H281" s="10" t="n">
        <f aca="false">IF(B281&lt;=M_Rem,M_Pmt,0)+IF(B281=M_Rem,C281,0)</f>
        <v>0</v>
      </c>
      <c r="I281" s="10" t="n">
        <f aca="false">IF(B281&lt;=M_Rem,(M_Pmt-M_Serv),0)+IF(B281=M_Rem,C281,0)</f>
        <v>0</v>
      </c>
      <c r="J281" s="10" t="n">
        <f aca="false">D281</f>
        <v>0</v>
      </c>
      <c r="K281" s="10" t="n">
        <f aca="false">IF(B281&lt;=M_Rem+60,(M_Pmt-M_Serv),0)+IF(B281=M_Rem+60,C281,0)</f>
        <v>0</v>
      </c>
      <c r="L281" s="10" t="n">
        <f aca="false">IF(B281&lt;=M_Amort-M_Paid,(M_Pmt-M_Serv),0)</f>
        <v>1112.56411606159</v>
      </c>
      <c r="M281" s="10" t="n">
        <f aca="false">IF(B281&lt;=M_PartialN,(M_Pmt-M_Serv),0)</f>
        <v>0</v>
      </c>
    </row>
    <row r="282" customFormat="false" ht="15" hidden="false" customHeight="true" outlineLevel="0" collapsed="false">
      <c r="B282" s="1" t="n">
        <v>277</v>
      </c>
      <c r="C282" s="10" t="n">
        <f aca="false">C281*(1+M_Rate/12)-M_Pmt</f>
        <v>52835.4413207813</v>
      </c>
      <c r="D282" s="10" t="n">
        <f aca="false">IF(B282&lt;=M_Rem,(M_Pmt-M_Serv),0)+IF(B282=M_Rem,C282,0)</f>
        <v>0</v>
      </c>
      <c r="E282" s="10" t="n">
        <f aca="false">IF(B282&lt;=12,(M_Pmt-M_Serv),0)+IF(B282=12,C282,0)</f>
        <v>0</v>
      </c>
      <c r="F282" s="10" t="n">
        <f aca="false">IF(B282&lt;=24,(M_Pmt-M_Serv),0)+IF(B282=24,C282,0)</f>
        <v>0</v>
      </c>
      <c r="G282" s="10" t="n">
        <f aca="false">IF(B282&lt;=36,(M_Pmt-M_Serv),0)+IF(B282=36,C282,0)</f>
        <v>0</v>
      </c>
      <c r="H282" s="10" t="n">
        <f aca="false">IF(B282&lt;=M_Rem,M_Pmt,0)+IF(B282=M_Rem,C282,0)</f>
        <v>0</v>
      </c>
      <c r="I282" s="10" t="n">
        <f aca="false">IF(B282&lt;=M_Rem,(M_Pmt-M_Serv),0)+IF(B282=M_Rem,C282,0)</f>
        <v>0</v>
      </c>
      <c r="J282" s="10" t="n">
        <f aca="false">D282</f>
        <v>0</v>
      </c>
      <c r="K282" s="10" t="n">
        <f aca="false">IF(B282&lt;=M_Rem+60,(M_Pmt-M_Serv),0)+IF(B282=M_Rem+60,C282,0)</f>
        <v>0</v>
      </c>
      <c r="L282" s="10" t="n">
        <f aca="false">IF(B282&lt;=M_Amort-M_Paid,(M_Pmt-M_Serv),0)</f>
        <v>1112.56411606159</v>
      </c>
      <c r="M282" s="10" t="n">
        <f aca="false">IF(B282&lt;=M_PartialN,(M_Pmt-M_Serv),0)</f>
        <v>0</v>
      </c>
    </row>
    <row r="283" customFormat="false" ht="15" hidden="false" customHeight="true" outlineLevel="0" collapsed="false">
      <c r="B283" s="1" t="n">
        <v>278</v>
      </c>
      <c r="C283" s="10" t="n">
        <f aca="false">C282*(1+M_Rate/12)-M_Pmt</f>
        <v>52089.1430146255</v>
      </c>
      <c r="D283" s="10" t="n">
        <f aca="false">IF(B283&lt;=M_Rem,(M_Pmt-M_Serv),0)+IF(B283=M_Rem,C283,0)</f>
        <v>0</v>
      </c>
      <c r="E283" s="10" t="n">
        <f aca="false">IF(B283&lt;=12,(M_Pmt-M_Serv),0)+IF(B283=12,C283,0)</f>
        <v>0</v>
      </c>
      <c r="F283" s="10" t="n">
        <f aca="false">IF(B283&lt;=24,(M_Pmt-M_Serv),0)+IF(B283=24,C283,0)</f>
        <v>0</v>
      </c>
      <c r="G283" s="10" t="n">
        <f aca="false">IF(B283&lt;=36,(M_Pmt-M_Serv),0)+IF(B283=36,C283,0)</f>
        <v>0</v>
      </c>
      <c r="H283" s="10" t="n">
        <f aca="false">IF(B283&lt;=M_Rem,M_Pmt,0)+IF(B283=M_Rem,C283,0)</f>
        <v>0</v>
      </c>
      <c r="I283" s="10" t="n">
        <f aca="false">IF(B283&lt;=M_Rem,(M_Pmt-M_Serv),0)+IF(B283=M_Rem,C283,0)</f>
        <v>0</v>
      </c>
      <c r="J283" s="10" t="n">
        <f aca="false">D283</f>
        <v>0</v>
      </c>
      <c r="K283" s="10" t="n">
        <f aca="false">IF(B283&lt;=M_Rem+60,(M_Pmt-M_Serv),0)+IF(B283=M_Rem+60,C283,0)</f>
        <v>0</v>
      </c>
      <c r="L283" s="10" t="n">
        <f aca="false">IF(B283&lt;=M_Amort-M_Paid,(M_Pmt-M_Serv),0)</f>
        <v>1112.56411606159</v>
      </c>
      <c r="M283" s="10" t="n">
        <f aca="false">IF(B283&lt;=M_PartialN,(M_Pmt-M_Serv),0)</f>
        <v>0</v>
      </c>
    </row>
    <row r="284" customFormat="false" ht="15" hidden="false" customHeight="true" outlineLevel="0" collapsed="false">
      <c r="B284" s="1" t="n">
        <v>279</v>
      </c>
      <c r="C284" s="10" t="n">
        <f aca="false">C283*(1+M_Rate/12)-M_Pmt</f>
        <v>51337.2474711736</v>
      </c>
      <c r="D284" s="10" t="n">
        <f aca="false">IF(B284&lt;=M_Rem,(M_Pmt-M_Serv),0)+IF(B284=M_Rem,C284,0)</f>
        <v>0</v>
      </c>
      <c r="E284" s="10" t="n">
        <f aca="false">IF(B284&lt;=12,(M_Pmt-M_Serv),0)+IF(B284=12,C284,0)</f>
        <v>0</v>
      </c>
      <c r="F284" s="10" t="n">
        <f aca="false">IF(B284&lt;=24,(M_Pmt-M_Serv),0)+IF(B284=24,C284,0)</f>
        <v>0</v>
      </c>
      <c r="G284" s="10" t="n">
        <f aca="false">IF(B284&lt;=36,(M_Pmt-M_Serv),0)+IF(B284=36,C284,0)</f>
        <v>0</v>
      </c>
      <c r="H284" s="10" t="n">
        <f aca="false">IF(B284&lt;=M_Rem,M_Pmt,0)+IF(B284=M_Rem,C284,0)</f>
        <v>0</v>
      </c>
      <c r="I284" s="10" t="n">
        <f aca="false">IF(B284&lt;=M_Rem,(M_Pmt-M_Serv),0)+IF(B284=M_Rem,C284,0)</f>
        <v>0</v>
      </c>
      <c r="J284" s="10" t="n">
        <f aca="false">D284</f>
        <v>0</v>
      </c>
      <c r="K284" s="10" t="n">
        <f aca="false">IF(B284&lt;=M_Rem+60,(M_Pmt-M_Serv),0)+IF(B284=M_Rem+60,C284,0)</f>
        <v>0</v>
      </c>
      <c r="L284" s="10" t="n">
        <f aca="false">IF(B284&lt;=M_Amort-M_Paid,(M_Pmt-M_Serv),0)</f>
        <v>1112.56411606159</v>
      </c>
      <c r="M284" s="10" t="n">
        <f aca="false">IF(B284&lt;=M_PartialN,(M_Pmt-M_Serv),0)</f>
        <v>0</v>
      </c>
    </row>
    <row r="285" customFormat="false" ht="15" hidden="false" customHeight="true" outlineLevel="0" collapsed="false">
      <c r="B285" s="1" t="n">
        <v>280</v>
      </c>
      <c r="C285" s="10" t="n">
        <f aca="false">C284*(1+M_Rate/12)-M_Pmt</f>
        <v>50579.7127111458</v>
      </c>
      <c r="D285" s="10" t="n">
        <f aca="false">IF(B285&lt;=M_Rem,(M_Pmt-M_Serv),0)+IF(B285=M_Rem,C285,0)</f>
        <v>0</v>
      </c>
      <c r="E285" s="10" t="n">
        <f aca="false">IF(B285&lt;=12,(M_Pmt-M_Serv),0)+IF(B285=12,C285,0)</f>
        <v>0</v>
      </c>
      <c r="F285" s="10" t="n">
        <f aca="false">IF(B285&lt;=24,(M_Pmt-M_Serv),0)+IF(B285=24,C285,0)</f>
        <v>0</v>
      </c>
      <c r="G285" s="10" t="n">
        <f aca="false">IF(B285&lt;=36,(M_Pmt-M_Serv),0)+IF(B285=36,C285,0)</f>
        <v>0</v>
      </c>
      <c r="H285" s="10" t="n">
        <f aca="false">IF(B285&lt;=M_Rem,M_Pmt,0)+IF(B285=M_Rem,C285,0)</f>
        <v>0</v>
      </c>
      <c r="I285" s="10" t="n">
        <f aca="false">IF(B285&lt;=M_Rem,(M_Pmt-M_Serv),0)+IF(B285=M_Rem,C285,0)</f>
        <v>0</v>
      </c>
      <c r="J285" s="10" t="n">
        <f aca="false">D285</f>
        <v>0</v>
      </c>
      <c r="K285" s="10" t="n">
        <f aca="false">IF(B285&lt;=M_Rem+60,(M_Pmt-M_Serv),0)+IF(B285=M_Rem+60,C285,0)</f>
        <v>0</v>
      </c>
      <c r="L285" s="10" t="n">
        <f aca="false">IF(B285&lt;=M_Amort-M_Paid,(M_Pmt-M_Serv),0)</f>
        <v>1112.56411606159</v>
      </c>
      <c r="M285" s="10" t="n">
        <f aca="false">IF(B285&lt;=M_PartialN,(M_Pmt-M_Serv),0)</f>
        <v>0</v>
      </c>
    </row>
    <row r="286" customFormat="false" ht="15" hidden="false" customHeight="true" outlineLevel="0" collapsed="false">
      <c r="B286" s="1" t="n">
        <v>281</v>
      </c>
      <c r="C286" s="10" t="n">
        <f aca="false">C285*(1+M_Rate/12)-M_Pmt</f>
        <v>49816.4964404178</v>
      </c>
      <c r="D286" s="10" t="n">
        <f aca="false">IF(B286&lt;=M_Rem,(M_Pmt-M_Serv),0)+IF(B286=M_Rem,C286,0)</f>
        <v>0</v>
      </c>
      <c r="E286" s="10" t="n">
        <f aca="false">IF(B286&lt;=12,(M_Pmt-M_Serv),0)+IF(B286=12,C286,0)</f>
        <v>0</v>
      </c>
      <c r="F286" s="10" t="n">
        <f aca="false">IF(B286&lt;=24,(M_Pmt-M_Serv),0)+IF(B286=24,C286,0)</f>
        <v>0</v>
      </c>
      <c r="G286" s="10" t="n">
        <f aca="false">IF(B286&lt;=36,(M_Pmt-M_Serv),0)+IF(B286=36,C286,0)</f>
        <v>0</v>
      </c>
      <c r="H286" s="10" t="n">
        <f aca="false">IF(B286&lt;=M_Rem,M_Pmt,0)+IF(B286=M_Rem,C286,0)</f>
        <v>0</v>
      </c>
      <c r="I286" s="10" t="n">
        <f aca="false">IF(B286&lt;=M_Rem,(M_Pmt-M_Serv),0)+IF(B286=M_Rem,C286,0)</f>
        <v>0</v>
      </c>
      <c r="J286" s="10" t="n">
        <f aca="false">D286</f>
        <v>0</v>
      </c>
      <c r="K286" s="10" t="n">
        <f aca="false">IF(B286&lt;=M_Rem+60,(M_Pmt-M_Serv),0)+IF(B286=M_Rem+60,C286,0)</f>
        <v>0</v>
      </c>
      <c r="L286" s="10" t="n">
        <f aca="false">IF(B286&lt;=M_Amort-M_Paid,(M_Pmt-M_Serv),0)</f>
        <v>1112.56411606159</v>
      </c>
      <c r="M286" s="10" t="n">
        <f aca="false">IF(B286&lt;=M_PartialN,(M_Pmt-M_Serv),0)</f>
        <v>0</v>
      </c>
    </row>
    <row r="287" customFormat="false" ht="15" hidden="false" customHeight="true" outlineLevel="0" collapsed="false">
      <c r="B287" s="1" t="n">
        <v>282</v>
      </c>
      <c r="C287" s="10" t="n">
        <f aca="false">C286*(1+M_Rate/12)-M_Pmt</f>
        <v>49047.5560476594</v>
      </c>
      <c r="D287" s="10" t="n">
        <f aca="false">IF(B287&lt;=M_Rem,(M_Pmt-M_Serv),0)+IF(B287=M_Rem,C287,0)</f>
        <v>0</v>
      </c>
      <c r="E287" s="10" t="n">
        <f aca="false">IF(B287&lt;=12,(M_Pmt-M_Serv),0)+IF(B287=12,C287,0)</f>
        <v>0</v>
      </c>
      <c r="F287" s="10" t="n">
        <f aca="false">IF(B287&lt;=24,(M_Pmt-M_Serv),0)+IF(B287=24,C287,0)</f>
        <v>0</v>
      </c>
      <c r="G287" s="10" t="n">
        <f aca="false">IF(B287&lt;=36,(M_Pmt-M_Serv),0)+IF(B287=36,C287,0)</f>
        <v>0</v>
      </c>
      <c r="H287" s="10" t="n">
        <f aca="false">IF(B287&lt;=M_Rem,M_Pmt,0)+IF(B287=M_Rem,C287,0)</f>
        <v>0</v>
      </c>
      <c r="I287" s="10" t="n">
        <f aca="false">IF(B287&lt;=M_Rem,(M_Pmt-M_Serv),0)+IF(B287=M_Rem,C287,0)</f>
        <v>0</v>
      </c>
      <c r="J287" s="10" t="n">
        <f aca="false">D287</f>
        <v>0</v>
      </c>
      <c r="K287" s="10" t="n">
        <f aca="false">IF(B287&lt;=M_Rem+60,(M_Pmt-M_Serv),0)+IF(B287=M_Rem+60,C287,0)</f>
        <v>0</v>
      </c>
      <c r="L287" s="10" t="n">
        <f aca="false">IF(B287&lt;=M_Amort-M_Paid,(M_Pmt-M_Serv),0)</f>
        <v>1112.56411606159</v>
      </c>
      <c r="M287" s="10" t="n">
        <f aca="false">IF(B287&lt;=M_PartialN,(M_Pmt-M_Serv),0)</f>
        <v>0</v>
      </c>
    </row>
    <row r="288" customFormat="false" ht="15" hidden="false" customHeight="true" outlineLevel="0" collapsed="false">
      <c r="B288" s="1" t="n">
        <v>283</v>
      </c>
      <c r="C288" s="10" t="n">
        <f aca="false">C287*(1+M_Rate/12)-M_Pmt</f>
        <v>48272.8486019552</v>
      </c>
      <c r="D288" s="10" t="n">
        <f aca="false">IF(B288&lt;=M_Rem,(M_Pmt-M_Serv),0)+IF(B288=M_Rem,C288,0)</f>
        <v>0</v>
      </c>
      <c r="E288" s="10" t="n">
        <f aca="false">IF(B288&lt;=12,(M_Pmt-M_Serv),0)+IF(B288=12,C288,0)</f>
        <v>0</v>
      </c>
      <c r="F288" s="10" t="n">
        <f aca="false">IF(B288&lt;=24,(M_Pmt-M_Serv),0)+IF(B288=24,C288,0)</f>
        <v>0</v>
      </c>
      <c r="G288" s="10" t="n">
        <f aca="false">IF(B288&lt;=36,(M_Pmt-M_Serv),0)+IF(B288=36,C288,0)</f>
        <v>0</v>
      </c>
      <c r="H288" s="10" t="n">
        <f aca="false">IF(B288&lt;=M_Rem,M_Pmt,0)+IF(B288=M_Rem,C288,0)</f>
        <v>0</v>
      </c>
      <c r="I288" s="10" t="n">
        <f aca="false">IF(B288&lt;=M_Rem,(M_Pmt-M_Serv),0)+IF(B288=M_Rem,C288,0)</f>
        <v>0</v>
      </c>
      <c r="J288" s="10" t="n">
        <f aca="false">D288</f>
        <v>0</v>
      </c>
      <c r="K288" s="10" t="n">
        <f aca="false">IF(B288&lt;=M_Rem+60,(M_Pmt-M_Serv),0)+IF(B288=M_Rem+60,C288,0)</f>
        <v>0</v>
      </c>
      <c r="L288" s="10" t="n">
        <f aca="false">IF(B288&lt;=M_Amort-M_Paid,(M_Pmt-M_Serv),0)</f>
        <v>1112.56411606159</v>
      </c>
      <c r="M288" s="10" t="n">
        <f aca="false">IF(B288&lt;=M_PartialN,(M_Pmt-M_Serv),0)</f>
        <v>0</v>
      </c>
    </row>
    <row r="289" customFormat="false" ht="15" hidden="false" customHeight="true" outlineLevel="0" collapsed="false">
      <c r="B289" s="1" t="n">
        <v>284</v>
      </c>
      <c r="C289" s="10" t="n">
        <f aca="false">C288*(1+M_Rate/12)-M_Pmt</f>
        <v>47492.3308504083</v>
      </c>
      <c r="D289" s="10" t="n">
        <f aca="false">IF(B289&lt;=M_Rem,(M_Pmt-M_Serv),0)+IF(B289=M_Rem,C289,0)</f>
        <v>0</v>
      </c>
      <c r="E289" s="10" t="n">
        <f aca="false">IF(B289&lt;=12,(M_Pmt-M_Serv),0)+IF(B289=12,C289,0)</f>
        <v>0</v>
      </c>
      <c r="F289" s="10" t="n">
        <f aca="false">IF(B289&lt;=24,(M_Pmt-M_Serv),0)+IF(B289=24,C289,0)</f>
        <v>0</v>
      </c>
      <c r="G289" s="10" t="n">
        <f aca="false">IF(B289&lt;=36,(M_Pmt-M_Serv),0)+IF(B289=36,C289,0)</f>
        <v>0</v>
      </c>
      <c r="H289" s="10" t="n">
        <f aca="false">IF(B289&lt;=M_Rem,M_Pmt,0)+IF(B289=M_Rem,C289,0)</f>
        <v>0</v>
      </c>
      <c r="I289" s="10" t="n">
        <f aca="false">IF(B289&lt;=M_Rem,(M_Pmt-M_Serv),0)+IF(B289=M_Rem,C289,0)</f>
        <v>0</v>
      </c>
      <c r="J289" s="10" t="n">
        <f aca="false">D289</f>
        <v>0</v>
      </c>
      <c r="K289" s="10" t="n">
        <f aca="false">IF(B289&lt;=M_Rem+60,(M_Pmt-M_Serv),0)+IF(B289=M_Rem+60,C289,0)</f>
        <v>0</v>
      </c>
      <c r="L289" s="10" t="n">
        <f aca="false">IF(B289&lt;=M_Amort-M_Paid,(M_Pmt-M_Serv),0)</f>
        <v>1112.56411606159</v>
      </c>
      <c r="M289" s="10" t="n">
        <f aca="false">IF(B289&lt;=M_PartialN,(M_Pmt-M_Serv),0)</f>
        <v>0</v>
      </c>
    </row>
    <row r="290" customFormat="false" ht="15" hidden="false" customHeight="true" outlineLevel="0" collapsed="false">
      <c r="B290" s="1" t="n">
        <v>285</v>
      </c>
      <c r="C290" s="10" t="n">
        <f aca="false">C289*(1+M_Rate/12)-M_Pmt</f>
        <v>46705.9592157248</v>
      </c>
      <c r="D290" s="10" t="n">
        <f aca="false">IF(B290&lt;=M_Rem,(M_Pmt-M_Serv),0)+IF(B290=M_Rem,C290,0)</f>
        <v>0</v>
      </c>
      <c r="E290" s="10" t="n">
        <f aca="false">IF(B290&lt;=12,(M_Pmt-M_Serv),0)+IF(B290=12,C290,0)</f>
        <v>0</v>
      </c>
      <c r="F290" s="10" t="n">
        <f aca="false">IF(B290&lt;=24,(M_Pmt-M_Serv),0)+IF(B290=24,C290,0)</f>
        <v>0</v>
      </c>
      <c r="G290" s="10" t="n">
        <f aca="false">IF(B290&lt;=36,(M_Pmt-M_Serv),0)+IF(B290=36,C290,0)</f>
        <v>0</v>
      </c>
      <c r="H290" s="10" t="n">
        <f aca="false">IF(B290&lt;=M_Rem,M_Pmt,0)+IF(B290=M_Rem,C290,0)</f>
        <v>0</v>
      </c>
      <c r="I290" s="10" t="n">
        <f aca="false">IF(B290&lt;=M_Rem,(M_Pmt-M_Serv),0)+IF(B290=M_Rem,C290,0)</f>
        <v>0</v>
      </c>
      <c r="J290" s="10" t="n">
        <f aca="false">D290</f>
        <v>0</v>
      </c>
      <c r="K290" s="10" t="n">
        <f aca="false">IF(B290&lt;=M_Rem+60,(M_Pmt-M_Serv),0)+IF(B290=M_Rem+60,C290,0)</f>
        <v>0</v>
      </c>
      <c r="L290" s="10" t="n">
        <f aca="false">IF(B290&lt;=M_Amort-M_Paid,(M_Pmt-M_Serv),0)</f>
        <v>1112.56411606159</v>
      </c>
      <c r="M290" s="10" t="n">
        <f aca="false">IF(B290&lt;=M_PartialN,(M_Pmt-M_Serv),0)</f>
        <v>0</v>
      </c>
    </row>
    <row r="291" customFormat="false" ht="15" hidden="false" customHeight="true" outlineLevel="0" collapsed="false">
      <c r="B291" s="1" t="n">
        <v>286</v>
      </c>
      <c r="C291" s="10" t="n">
        <f aca="false">C290*(1+M_Rate/12)-M_Pmt</f>
        <v>45913.6897937811</v>
      </c>
      <c r="D291" s="10" t="n">
        <f aca="false">IF(B291&lt;=M_Rem,(M_Pmt-M_Serv),0)+IF(B291=M_Rem,C291,0)</f>
        <v>0</v>
      </c>
      <c r="E291" s="10" t="n">
        <f aca="false">IF(B291&lt;=12,(M_Pmt-M_Serv),0)+IF(B291=12,C291,0)</f>
        <v>0</v>
      </c>
      <c r="F291" s="10" t="n">
        <f aca="false">IF(B291&lt;=24,(M_Pmt-M_Serv),0)+IF(B291=24,C291,0)</f>
        <v>0</v>
      </c>
      <c r="G291" s="10" t="n">
        <f aca="false">IF(B291&lt;=36,(M_Pmt-M_Serv),0)+IF(B291=36,C291,0)</f>
        <v>0</v>
      </c>
      <c r="H291" s="10" t="n">
        <f aca="false">IF(B291&lt;=M_Rem,M_Pmt,0)+IF(B291=M_Rem,C291,0)</f>
        <v>0</v>
      </c>
      <c r="I291" s="10" t="n">
        <f aca="false">IF(B291&lt;=M_Rem,(M_Pmt-M_Serv),0)+IF(B291=M_Rem,C291,0)</f>
        <v>0</v>
      </c>
      <c r="J291" s="10" t="n">
        <f aca="false">D291</f>
        <v>0</v>
      </c>
      <c r="K291" s="10" t="n">
        <f aca="false">IF(B291&lt;=M_Rem+60,(M_Pmt-M_Serv),0)+IF(B291=M_Rem+60,C291,0)</f>
        <v>0</v>
      </c>
      <c r="L291" s="10" t="n">
        <f aca="false">IF(B291&lt;=M_Amort-M_Paid,(M_Pmt-M_Serv),0)</f>
        <v>1112.56411606159</v>
      </c>
      <c r="M291" s="10" t="n">
        <f aca="false">IF(B291&lt;=M_PartialN,(M_Pmt-M_Serv),0)</f>
        <v>0</v>
      </c>
    </row>
    <row r="292" customFormat="false" ht="15" hidden="false" customHeight="true" outlineLevel="0" collapsed="false">
      <c r="B292" s="1" t="n">
        <v>287</v>
      </c>
      <c r="C292" s="10" t="n">
        <f aca="false">C291*(1+M_Rate/12)-M_Pmt</f>
        <v>45115.4783511729</v>
      </c>
      <c r="D292" s="10" t="n">
        <f aca="false">IF(B292&lt;=M_Rem,(M_Pmt-M_Serv),0)+IF(B292=M_Rem,C292,0)</f>
        <v>0</v>
      </c>
      <c r="E292" s="10" t="n">
        <f aca="false">IF(B292&lt;=12,(M_Pmt-M_Serv),0)+IF(B292=12,C292,0)</f>
        <v>0</v>
      </c>
      <c r="F292" s="10" t="n">
        <f aca="false">IF(B292&lt;=24,(M_Pmt-M_Serv),0)+IF(B292=24,C292,0)</f>
        <v>0</v>
      </c>
      <c r="G292" s="10" t="n">
        <f aca="false">IF(B292&lt;=36,(M_Pmt-M_Serv),0)+IF(B292=36,C292,0)</f>
        <v>0</v>
      </c>
      <c r="H292" s="10" t="n">
        <f aca="false">IF(B292&lt;=M_Rem,M_Pmt,0)+IF(B292=M_Rem,C292,0)</f>
        <v>0</v>
      </c>
      <c r="I292" s="10" t="n">
        <f aca="false">IF(B292&lt;=M_Rem,(M_Pmt-M_Serv),0)+IF(B292=M_Rem,C292,0)</f>
        <v>0</v>
      </c>
      <c r="J292" s="10" t="n">
        <f aca="false">D292</f>
        <v>0</v>
      </c>
      <c r="K292" s="10" t="n">
        <f aca="false">IF(B292&lt;=M_Rem+60,(M_Pmt-M_Serv),0)+IF(B292=M_Rem+60,C292,0)</f>
        <v>0</v>
      </c>
      <c r="L292" s="10" t="n">
        <f aca="false">IF(B292&lt;=M_Amort-M_Paid,(M_Pmt-M_Serv),0)</f>
        <v>1112.56411606159</v>
      </c>
      <c r="M292" s="10" t="n">
        <f aca="false">IF(B292&lt;=M_PartialN,(M_Pmt-M_Serv),0)</f>
        <v>0</v>
      </c>
    </row>
    <row r="293" customFormat="false" ht="15" hidden="false" customHeight="true" outlineLevel="0" collapsed="false">
      <c r="B293" s="1" t="n">
        <v>288</v>
      </c>
      <c r="C293" s="10" t="n">
        <f aca="false">C292*(1+M_Rate/12)-M_Pmt</f>
        <v>44311.2803227451</v>
      </c>
      <c r="D293" s="10" t="n">
        <f aca="false">IF(B293&lt;=M_Rem,(M_Pmt-M_Serv),0)+IF(B293=M_Rem,C293,0)</f>
        <v>0</v>
      </c>
      <c r="E293" s="10" t="n">
        <f aca="false">IF(B293&lt;=12,(M_Pmt-M_Serv),0)+IF(B293=12,C293,0)</f>
        <v>0</v>
      </c>
      <c r="F293" s="10" t="n">
        <f aca="false">IF(B293&lt;=24,(M_Pmt-M_Serv),0)+IF(B293=24,C293,0)</f>
        <v>0</v>
      </c>
      <c r="G293" s="10" t="n">
        <f aca="false">IF(B293&lt;=36,(M_Pmt-M_Serv),0)+IF(B293=36,C293,0)</f>
        <v>0</v>
      </c>
      <c r="H293" s="10" t="n">
        <f aca="false">IF(B293&lt;=M_Rem,M_Pmt,0)+IF(B293=M_Rem,C293,0)</f>
        <v>0</v>
      </c>
      <c r="I293" s="10" t="n">
        <f aca="false">IF(B293&lt;=M_Rem,(M_Pmt-M_Serv),0)+IF(B293=M_Rem,C293,0)</f>
        <v>0</v>
      </c>
      <c r="J293" s="10" t="n">
        <f aca="false">D293</f>
        <v>0</v>
      </c>
      <c r="K293" s="10" t="n">
        <f aca="false">IF(B293&lt;=M_Rem+60,(M_Pmt-M_Serv),0)+IF(B293=M_Rem+60,C293,0)</f>
        <v>0</v>
      </c>
      <c r="L293" s="10" t="n">
        <f aca="false">IF(B293&lt;=M_Amort-M_Paid,(M_Pmt-M_Serv),0)</f>
        <v>1112.56411606159</v>
      </c>
      <c r="M293" s="10" t="n">
        <f aca="false">IF(B293&lt;=M_PartialN,(M_Pmt-M_Serv),0)</f>
        <v>0</v>
      </c>
    </row>
    <row r="294" customFormat="false" ht="15" hidden="false" customHeight="true" outlineLevel="0" collapsed="false">
      <c r="B294" s="1" t="n">
        <v>289</v>
      </c>
      <c r="C294" s="10" t="n">
        <f aca="false">C293*(1+M_Rate/12)-M_Pmt</f>
        <v>43501.0508091041</v>
      </c>
      <c r="D294" s="10" t="n">
        <f aca="false">IF(B294&lt;=M_Rem,(M_Pmt-M_Serv),0)+IF(B294=M_Rem,C294,0)</f>
        <v>0</v>
      </c>
      <c r="E294" s="10" t="n">
        <f aca="false">IF(B294&lt;=12,(M_Pmt-M_Serv),0)+IF(B294=12,C294,0)</f>
        <v>0</v>
      </c>
      <c r="F294" s="10" t="n">
        <f aca="false">IF(B294&lt;=24,(M_Pmt-M_Serv),0)+IF(B294=24,C294,0)</f>
        <v>0</v>
      </c>
      <c r="G294" s="10" t="n">
        <f aca="false">IF(B294&lt;=36,(M_Pmt-M_Serv),0)+IF(B294=36,C294,0)</f>
        <v>0</v>
      </c>
      <c r="H294" s="10" t="n">
        <f aca="false">IF(B294&lt;=M_Rem,M_Pmt,0)+IF(B294=M_Rem,C294,0)</f>
        <v>0</v>
      </c>
      <c r="I294" s="10" t="n">
        <f aca="false">IF(B294&lt;=M_Rem,(M_Pmt-M_Serv),0)+IF(B294=M_Rem,C294,0)</f>
        <v>0</v>
      </c>
      <c r="J294" s="10" t="n">
        <f aca="false">D294</f>
        <v>0</v>
      </c>
      <c r="K294" s="10" t="n">
        <f aca="false">IF(B294&lt;=M_Rem+60,(M_Pmt-M_Serv),0)+IF(B294=M_Rem+60,C294,0)</f>
        <v>0</v>
      </c>
      <c r="L294" s="10" t="n">
        <f aca="false">IF(B294&lt;=M_Amort-M_Paid,(M_Pmt-M_Serv),0)</f>
        <v>1112.56411606159</v>
      </c>
      <c r="M294" s="10" t="n">
        <f aca="false">IF(B294&lt;=M_PartialN,(M_Pmt-M_Serv),0)</f>
        <v>0</v>
      </c>
    </row>
    <row r="295" customFormat="false" ht="15" hidden="false" customHeight="true" outlineLevel="0" collapsed="false">
      <c r="B295" s="1" t="n">
        <v>290</v>
      </c>
      <c r="C295" s="10" t="n">
        <f aca="false">C294*(1+M_Rate/12)-M_Pmt</f>
        <v>42684.7445741108</v>
      </c>
      <c r="D295" s="10" t="n">
        <f aca="false">IF(B295&lt;=M_Rem,(M_Pmt-M_Serv),0)+IF(B295=M_Rem,C295,0)</f>
        <v>0</v>
      </c>
      <c r="E295" s="10" t="n">
        <f aca="false">IF(B295&lt;=12,(M_Pmt-M_Serv),0)+IF(B295=12,C295,0)</f>
        <v>0</v>
      </c>
      <c r="F295" s="10" t="n">
        <f aca="false">IF(B295&lt;=24,(M_Pmt-M_Serv),0)+IF(B295=24,C295,0)</f>
        <v>0</v>
      </c>
      <c r="G295" s="10" t="n">
        <f aca="false">IF(B295&lt;=36,(M_Pmt-M_Serv),0)+IF(B295=36,C295,0)</f>
        <v>0</v>
      </c>
      <c r="H295" s="10" t="n">
        <f aca="false">IF(B295&lt;=M_Rem,M_Pmt,0)+IF(B295=M_Rem,C295,0)</f>
        <v>0</v>
      </c>
      <c r="I295" s="10" t="n">
        <f aca="false">IF(B295&lt;=M_Rem,(M_Pmt-M_Serv),0)+IF(B295=M_Rem,C295,0)</f>
        <v>0</v>
      </c>
      <c r="J295" s="10" t="n">
        <f aca="false">D295</f>
        <v>0</v>
      </c>
      <c r="K295" s="10" t="n">
        <f aca="false">IF(B295&lt;=M_Rem+60,(M_Pmt-M_Serv),0)+IF(B295=M_Rem+60,C295,0)</f>
        <v>0</v>
      </c>
      <c r="L295" s="10" t="n">
        <f aca="false">IF(B295&lt;=M_Amort-M_Paid,(M_Pmt-M_Serv),0)</f>
        <v>1112.56411606159</v>
      </c>
      <c r="M295" s="10" t="n">
        <f aca="false">IF(B295&lt;=M_PartialN,(M_Pmt-M_Serv),0)</f>
        <v>0</v>
      </c>
    </row>
    <row r="296" customFormat="false" ht="15" hidden="false" customHeight="true" outlineLevel="0" collapsed="false">
      <c r="B296" s="1" t="n">
        <v>291</v>
      </c>
      <c r="C296" s="10" t="n">
        <f aca="false">C295*(1+M_Rate/12)-M_Pmt</f>
        <v>41862.316042355</v>
      </c>
      <c r="D296" s="10" t="n">
        <f aca="false">IF(B296&lt;=M_Rem,(M_Pmt-M_Serv),0)+IF(B296=M_Rem,C296,0)</f>
        <v>0</v>
      </c>
      <c r="E296" s="10" t="n">
        <f aca="false">IF(B296&lt;=12,(M_Pmt-M_Serv),0)+IF(B296=12,C296,0)</f>
        <v>0</v>
      </c>
      <c r="F296" s="10" t="n">
        <f aca="false">IF(B296&lt;=24,(M_Pmt-M_Serv),0)+IF(B296=24,C296,0)</f>
        <v>0</v>
      </c>
      <c r="G296" s="10" t="n">
        <f aca="false">IF(B296&lt;=36,(M_Pmt-M_Serv),0)+IF(B296=36,C296,0)</f>
        <v>0</v>
      </c>
      <c r="H296" s="10" t="n">
        <f aca="false">IF(B296&lt;=M_Rem,M_Pmt,0)+IF(B296=M_Rem,C296,0)</f>
        <v>0</v>
      </c>
      <c r="I296" s="10" t="n">
        <f aca="false">IF(B296&lt;=M_Rem,(M_Pmt-M_Serv),0)+IF(B296=M_Rem,C296,0)</f>
        <v>0</v>
      </c>
      <c r="J296" s="10" t="n">
        <f aca="false">D296</f>
        <v>0</v>
      </c>
      <c r="K296" s="10" t="n">
        <f aca="false">IF(B296&lt;=M_Rem+60,(M_Pmt-M_Serv),0)+IF(B296=M_Rem+60,C296,0)</f>
        <v>0</v>
      </c>
      <c r="L296" s="10" t="n">
        <f aca="false">IF(B296&lt;=M_Amort-M_Paid,(M_Pmt-M_Serv),0)</f>
        <v>1112.56411606159</v>
      </c>
      <c r="M296" s="10" t="n">
        <f aca="false">IF(B296&lt;=M_PartialN,(M_Pmt-M_Serv),0)</f>
        <v>0</v>
      </c>
    </row>
    <row r="297" customFormat="false" ht="15" hidden="false" customHeight="true" outlineLevel="0" collapsed="false">
      <c r="B297" s="1" t="n">
        <v>292</v>
      </c>
      <c r="C297" s="10" t="n">
        <f aca="false">C296*(1+M_Rate/12)-M_Pmt</f>
        <v>41033.7192966111</v>
      </c>
      <c r="D297" s="10" t="n">
        <f aca="false">IF(B297&lt;=M_Rem,(M_Pmt-M_Serv),0)+IF(B297=M_Rem,C297,0)</f>
        <v>0</v>
      </c>
      <c r="E297" s="10" t="n">
        <f aca="false">IF(B297&lt;=12,(M_Pmt-M_Serv),0)+IF(B297=12,C297,0)</f>
        <v>0</v>
      </c>
      <c r="F297" s="10" t="n">
        <f aca="false">IF(B297&lt;=24,(M_Pmt-M_Serv),0)+IF(B297=24,C297,0)</f>
        <v>0</v>
      </c>
      <c r="G297" s="10" t="n">
        <f aca="false">IF(B297&lt;=36,(M_Pmt-M_Serv),0)+IF(B297=36,C297,0)</f>
        <v>0</v>
      </c>
      <c r="H297" s="10" t="n">
        <f aca="false">IF(B297&lt;=M_Rem,M_Pmt,0)+IF(B297=M_Rem,C297,0)</f>
        <v>0</v>
      </c>
      <c r="I297" s="10" t="n">
        <f aca="false">IF(B297&lt;=M_Rem,(M_Pmt-M_Serv),0)+IF(B297=M_Rem,C297,0)</f>
        <v>0</v>
      </c>
      <c r="J297" s="10" t="n">
        <f aca="false">D297</f>
        <v>0</v>
      </c>
      <c r="K297" s="10" t="n">
        <f aca="false">IF(B297&lt;=M_Rem+60,(M_Pmt-M_Serv),0)+IF(B297=M_Rem+60,C297,0)</f>
        <v>0</v>
      </c>
      <c r="L297" s="10" t="n">
        <f aca="false">IF(B297&lt;=M_Amort-M_Paid,(M_Pmt-M_Serv),0)</f>
        <v>1112.56411606159</v>
      </c>
      <c r="M297" s="10" t="n">
        <f aca="false">IF(B297&lt;=M_PartialN,(M_Pmt-M_Serv),0)</f>
        <v>0</v>
      </c>
    </row>
    <row r="298" customFormat="false" ht="15" hidden="false" customHeight="true" outlineLevel="0" collapsed="false">
      <c r="B298" s="1" t="n">
        <v>293</v>
      </c>
      <c r="C298" s="10" t="n">
        <f aca="false">C297*(1+M_Rate/12)-M_Pmt</f>
        <v>40198.9080752741</v>
      </c>
      <c r="D298" s="10" t="n">
        <f aca="false">IF(B298&lt;=M_Rem,(M_Pmt-M_Serv),0)+IF(B298=M_Rem,C298,0)</f>
        <v>0</v>
      </c>
      <c r="E298" s="10" t="n">
        <f aca="false">IF(B298&lt;=12,(M_Pmt-M_Serv),0)+IF(B298=12,C298,0)</f>
        <v>0</v>
      </c>
      <c r="F298" s="10" t="n">
        <f aca="false">IF(B298&lt;=24,(M_Pmt-M_Serv),0)+IF(B298=24,C298,0)</f>
        <v>0</v>
      </c>
      <c r="G298" s="10" t="n">
        <f aca="false">IF(B298&lt;=36,(M_Pmt-M_Serv),0)+IF(B298=36,C298,0)</f>
        <v>0</v>
      </c>
      <c r="H298" s="10" t="n">
        <f aca="false">IF(B298&lt;=M_Rem,M_Pmt,0)+IF(B298=M_Rem,C298,0)</f>
        <v>0</v>
      </c>
      <c r="I298" s="10" t="n">
        <f aca="false">IF(B298&lt;=M_Rem,(M_Pmt-M_Serv),0)+IF(B298=M_Rem,C298,0)</f>
        <v>0</v>
      </c>
      <c r="J298" s="10" t="n">
        <f aca="false">D298</f>
        <v>0</v>
      </c>
      <c r="K298" s="10" t="n">
        <f aca="false">IF(B298&lt;=M_Rem+60,(M_Pmt-M_Serv),0)+IF(B298=M_Rem+60,C298,0)</f>
        <v>0</v>
      </c>
      <c r="L298" s="10" t="n">
        <f aca="false">IF(B298&lt;=M_Amort-M_Paid,(M_Pmt-M_Serv),0)</f>
        <v>1112.56411606159</v>
      </c>
      <c r="M298" s="10" t="n">
        <f aca="false">IF(B298&lt;=M_PartialN,(M_Pmt-M_Serv),0)</f>
        <v>0</v>
      </c>
    </row>
    <row r="299" customFormat="false" ht="15" hidden="false" customHeight="true" outlineLevel="0" collapsed="false">
      <c r="B299" s="1" t="n">
        <v>294</v>
      </c>
      <c r="C299" s="10" t="n">
        <f aca="false">C298*(1+M_Rate/12)-M_Pmt</f>
        <v>39357.8357697771</v>
      </c>
      <c r="D299" s="10" t="n">
        <f aca="false">IF(B299&lt;=M_Rem,(M_Pmt-M_Serv),0)+IF(B299=M_Rem,C299,0)</f>
        <v>0</v>
      </c>
      <c r="E299" s="10" t="n">
        <f aca="false">IF(B299&lt;=12,(M_Pmt-M_Serv),0)+IF(B299=12,C299,0)</f>
        <v>0</v>
      </c>
      <c r="F299" s="10" t="n">
        <f aca="false">IF(B299&lt;=24,(M_Pmt-M_Serv),0)+IF(B299=24,C299,0)</f>
        <v>0</v>
      </c>
      <c r="G299" s="10" t="n">
        <f aca="false">IF(B299&lt;=36,(M_Pmt-M_Serv),0)+IF(B299=36,C299,0)</f>
        <v>0</v>
      </c>
      <c r="H299" s="10" t="n">
        <f aca="false">IF(B299&lt;=M_Rem,M_Pmt,0)+IF(B299=M_Rem,C299,0)</f>
        <v>0</v>
      </c>
      <c r="I299" s="10" t="n">
        <f aca="false">IF(B299&lt;=M_Rem,(M_Pmt-M_Serv),0)+IF(B299=M_Rem,C299,0)</f>
        <v>0</v>
      </c>
      <c r="J299" s="10" t="n">
        <f aca="false">D299</f>
        <v>0</v>
      </c>
      <c r="K299" s="10" t="n">
        <f aca="false">IF(B299&lt;=M_Rem+60,(M_Pmt-M_Serv),0)+IF(B299=M_Rem+60,C299,0)</f>
        <v>0</v>
      </c>
      <c r="L299" s="10" t="n">
        <f aca="false">IF(B299&lt;=M_Amort-M_Paid,(M_Pmt-M_Serv),0)</f>
        <v>1112.56411606159</v>
      </c>
      <c r="M299" s="10" t="n">
        <f aca="false">IF(B299&lt;=M_PartialN,(M_Pmt-M_Serv),0)</f>
        <v>0</v>
      </c>
    </row>
    <row r="300" customFormat="false" ht="15" hidden="false" customHeight="true" outlineLevel="0" collapsed="false">
      <c r="B300" s="1" t="n">
        <v>295</v>
      </c>
      <c r="C300" s="10" t="n">
        <f aca="false">C299*(1+M_Rate/12)-M_Pmt</f>
        <v>38510.4554219888</v>
      </c>
      <c r="D300" s="10" t="n">
        <f aca="false">IF(B300&lt;=M_Rem,(M_Pmt-M_Serv),0)+IF(B300=M_Rem,C300,0)</f>
        <v>0</v>
      </c>
      <c r="E300" s="10" t="n">
        <f aca="false">IF(B300&lt;=12,(M_Pmt-M_Serv),0)+IF(B300=12,C300,0)</f>
        <v>0</v>
      </c>
      <c r="F300" s="10" t="n">
        <f aca="false">IF(B300&lt;=24,(M_Pmt-M_Serv),0)+IF(B300=24,C300,0)</f>
        <v>0</v>
      </c>
      <c r="G300" s="10" t="n">
        <f aca="false">IF(B300&lt;=36,(M_Pmt-M_Serv),0)+IF(B300=36,C300,0)</f>
        <v>0</v>
      </c>
      <c r="H300" s="10" t="n">
        <f aca="false">IF(B300&lt;=M_Rem,M_Pmt,0)+IF(B300=M_Rem,C300,0)</f>
        <v>0</v>
      </c>
      <c r="I300" s="10" t="n">
        <f aca="false">IF(B300&lt;=M_Rem,(M_Pmt-M_Serv),0)+IF(B300=M_Rem,C300,0)</f>
        <v>0</v>
      </c>
      <c r="J300" s="10" t="n">
        <f aca="false">D300</f>
        <v>0</v>
      </c>
      <c r="K300" s="10" t="n">
        <f aca="false">IF(B300&lt;=M_Rem+60,(M_Pmt-M_Serv),0)+IF(B300=M_Rem+60,C300,0)</f>
        <v>0</v>
      </c>
      <c r="L300" s="10" t="n">
        <f aca="false">IF(B300&lt;=M_Amort-M_Paid,(M_Pmt-M_Serv),0)</f>
        <v>1112.56411606159</v>
      </c>
      <c r="M300" s="10" t="n">
        <f aca="false">IF(B300&lt;=M_PartialN,(M_Pmt-M_Serv),0)</f>
        <v>0</v>
      </c>
    </row>
    <row r="301" customFormat="false" ht="15" hidden="false" customHeight="true" outlineLevel="0" collapsed="false">
      <c r="B301" s="1" t="n">
        <v>296</v>
      </c>
      <c r="C301" s="10" t="n">
        <f aca="false">C300*(1+M_Rate/12)-M_Pmt</f>
        <v>37656.7197215921</v>
      </c>
      <c r="D301" s="10" t="n">
        <f aca="false">IF(B301&lt;=M_Rem,(M_Pmt-M_Serv),0)+IF(B301=M_Rem,C301,0)</f>
        <v>0</v>
      </c>
      <c r="E301" s="10" t="n">
        <f aca="false">IF(B301&lt;=12,(M_Pmt-M_Serv),0)+IF(B301=12,C301,0)</f>
        <v>0</v>
      </c>
      <c r="F301" s="10" t="n">
        <f aca="false">IF(B301&lt;=24,(M_Pmt-M_Serv),0)+IF(B301=24,C301,0)</f>
        <v>0</v>
      </c>
      <c r="G301" s="10" t="n">
        <f aca="false">IF(B301&lt;=36,(M_Pmt-M_Serv),0)+IF(B301=36,C301,0)</f>
        <v>0</v>
      </c>
      <c r="H301" s="10" t="n">
        <f aca="false">IF(B301&lt;=M_Rem,M_Pmt,0)+IF(B301=M_Rem,C301,0)</f>
        <v>0</v>
      </c>
      <c r="I301" s="10" t="n">
        <f aca="false">IF(B301&lt;=M_Rem,(M_Pmt-M_Serv),0)+IF(B301=M_Rem,C301,0)</f>
        <v>0</v>
      </c>
      <c r="J301" s="10" t="n">
        <f aca="false">D301</f>
        <v>0</v>
      </c>
      <c r="K301" s="10" t="n">
        <f aca="false">IF(B301&lt;=M_Rem+60,(M_Pmt-M_Serv),0)+IF(B301=M_Rem+60,C301,0)</f>
        <v>0</v>
      </c>
      <c r="L301" s="10" t="n">
        <f aca="false">IF(B301&lt;=M_Amort-M_Paid,(M_Pmt-M_Serv),0)</f>
        <v>1112.56411606159</v>
      </c>
      <c r="M301" s="10" t="n">
        <f aca="false">IF(B301&lt;=M_PartialN,(M_Pmt-M_Serv),0)</f>
        <v>0</v>
      </c>
    </row>
    <row r="302" customFormat="false" ht="15" hidden="false" customHeight="true" outlineLevel="0" collapsed="false">
      <c r="B302" s="1" t="n">
        <v>297</v>
      </c>
      <c r="C302" s="10" t="n">
        <f aca="false">C301*(1+M_Rate/12)-M_Pmt</f>
        <v>36796.5810034425</v>
      </c>
      <c r="D302" s="10" t="n">
        <f aca="false">IF(B302&lt;=M_Rem,(M_Pmt-M_Serv),0)+IF(B302=M_Rem,C302,0)</f>
        <v>0</v>
      </c>
      <c r="E302" s="10" t="n">
        <f aca="false">IF(B302&lt;=12,(M_Pmt-M_Serv),0)+IF(B302=12,C302,0)</f>
        <v>0</v>
      </c>
      <c r="F302" s="10" t="n">
        <f aca="false">IF(B302&lt;=24,(M_Pmt-M_Serv),0)+IF(B302=24,C302,0)</f>
        <v>0</v>
      </c>
      <c r="G302" s="10" t="n">
        <f aca="false">IF(B302&lt;=36,(M_Pmt-M_Serv),0)+IF(B302=36,C302,0)</f>
        <v>0</v>
      </c>
      <c r="H302" s="10" t="n">
        <f aca="false">IF(B302&lt;=M_Rem,M_Pmt,0)+IF(B302=M_Rem,C302,0)</f>
        <v>0</v>
      </c>
      <c r="I302" s="10" t="n">
        <f aca="false">IF(B302&lt;=M_Rem,(M_Pmt-M_Serv),0)+IF(B302=M_Rem,C302,0)</f>
        <v>0</v>
      </c>
      <c r="J302" s="10" t="n">
        <f aca="false">D302</f>
        <v>0</v>
      </c>
      <c r="K302" s="10" t="n">
        <f aca="false">IF(B302&lt;=M_Rem+60,(M_Pmt-M_Serv),0)+IF(B302=M_Rem+60,C302,0)</f>
        <v>0</v>
      </c>
      <c r="L302" s="10" t="n">
        <f aca="false">IF(B302&lt;=M_Amort-M_Paid,(M_Pmt-M_Serv),0)</f>
        <v>1112.56411606159</v>
      </c>
      <c r="M302" s="10" t="n">
        <f aca="false">IF(B302&lt;=M_PartialN,(M_Pmt-M_Serv),0)</f>
        <v>0</v>
      </c>
    </row>
    <row r="303" customFormat="false" ht="15" hidden="false" customHeight="true" outlineLevel="0" collapsed="false">
      <c r="B303" s="1" t="n">
        <v>298</v>
      </c>
      <c r="C303" s="10" t="n">
        <f aca="false">C302*(1+M_Rate/12)-M_Pmt</f>
        <v>35929.9912449067</v>
      </c>
      <c r="D303" s="10" t="n">
        <f aca="false">IF(B303&lt;=M_Rem,(M_Pmt-M_Serv),0)+IF(B303=M_Rem,C303,0)</f>
        <v>0</v>
      </c>
      <c r="E303" s="10" t="n">
        <f aca="false">IF(B303&lt;=12,(M_Pmt-M_Serv),0)+IF(B303=12,C303,0)</f>
        <v>0</v>
      </c>
      <c r="F303" s="10" t="n">
        <f aca="false">IF(B303&lt;=24,(M_Pmt-M_Serv),0)+IF(B303=24,C303,0)</f>
        <v>0</v>
      </c>
      <c r="G303" s="10" t="n">
        <f aca="false">IF(B303&lt;=36,(M_Pmt-M_Serv),0)+IF(B303=36,C303,0)</f>
        <v>0</v>
      </c>
      <c r="H303" s="10" t="n">
        <f aca="false">IF(B303&lt;=M_Rem,M_Pmt,0)+IF(B303=M_Rem,C303,0)</f>
        <v>0</v>
      </c>
      <c r="I303" s="10" t="n">
        <f aca="false">IF(B303&lt;=M_Rem,(M_Pmt-M_Serv),0)+IF(B303=M_Rem,C303,0)</f>
        <v>0</v>
      </c>
      <c r="J303" s="10" t="n">
        <f aca="false">D303</f>
        <v>0</v>
      </c>
      <c r="K303" s="10" t="n">
        <f aca="false">IF(B303&lt;=M_Rem+60,(M_Pmt-M_Serv),0)+IF(B303=M_Rem+60,C303,0)</f>
        <v>0</v>
      </c>
      <c r="L303" s="10" t="n">
        <f aca="false">IF(B303&lt;=M_Amort-M_Paid,(M_Pmt-M_Serv),0)</f>
        <v>1112.56411606159</v>
      </c>
      <c r="M303" s="10" t="n">
        <f aca="false">IF(B303&lt;=M_PartialN,(M_Pmt-M_Serv),0)</f>
        <v>0</v>
      </c>
    </row>
    <row r="304" customFormat="false" ht="15" hidden="false" customHeight="true" outlineLevel="0" collapsed="false">
      <c r="B304" s="1" t="n">
        <v>299</v>
      </c>
      <c r="C304" s="10" t="n">
        <f aca="false">C303*(1+M_Rate/12)-M_Pmt</f>
        <v>35056.9020631819</v>
      </c>
      <c r="D304" s="10" t="n">
        <f aca="false">IF(B304&lt;=M_Rem,(M_Pmt-M_Serv),0)+IF(B304=M_Rem,C304,0)</f>
        <v>0</v>
      </c>
      <c r="E304" s="10" t="n">
        <f aca="false">IF(B304&lt;=12,(M_Pmt-M_Serv),0)+IF(B304=12,C304,0)</f>
        <v>0</v>
      </c>
      <c r="F304" s="10" t="n">
        <f aca="false">IF(B304&lt;=24,(M_Pmt-M_Serv),0)+IF(B304=24,C304,0)</f>
        <v>0</v>
      </c>
      <c r="G304" s="10" t="n">
        <f aca="false">IF(B304&lt;=36,(M_Pmt-M_Serv),0)+IF(B304=36,C304,0)</f>
        <v>0</v>
      </c>
      <c r="H304" s="10" t="n">
        <f aca="false">IF(B304&lt;=M_Rem,M_Pmt,0)+IF(B304=M_Rem,C304,0)</f>
        <v>0</v>
      </c>
      <c r="I304" s="10" t="n">
        <f aca="false">IF(B304&lt;=M_Rem,(M_Pmt-M_Serv),0)+IF(B304=M_Rem,C304,0)</f>
        <v>0</v>
      </c>
      <c r="J304" s="10" t="n">
        <f aca="false">D304</f>
        <v>0</v>
      </c>
      <c r="K304" s="10" t="n">
        <f aca="false">IF(B304&lt;=M_Rem+60,(M_Pmt-M_Serv),0)+IF(B304=M_Rem+60,C304,0)</f>
        <v>0</v>
      </c>
      <c r="L304" s="10" t="n">
        <f aca="false">IF(B304&lt;=M_Amort-M_Paid,(M_Pmt-M_Serv),0)</f>
        <v>1112.56411606159</v>
      </c>
      <c r="M304" s="10" t="n">
        <f aca="false">IF(B304&lt;=M_PartialN,(M_Pmt-M_Serv),0)</f>
        <v>0</v>
      </c>
    </row>
    <row r="305" customFormat="false" ht="15" hidden="false" customHeight="true" outlineLevel="0" collapsed="false">
      <c r="B305" s="1" t="n">
        <v>300</v>
      </c>
      <c r="C305" s="10" t="n">
        <f aca="false">C304*(1+M_Rate/12)-M_Pmt</f>
        <v>34177.2647125942</v>
      </c>
      <c r="D305" s="10" t="n">
        <f aca="false">IF(B305&lt;=M_Rem,(M_Pmt-M_Serv),0)+IF(B305=M_Rem,C305,0)</f>
        <v>0</v>
      </c>
      <c r="E305" s="10" t="n">
        <f aca="false">IF(B305&lt;=12,(M_Pmt-M_Serv),0)+IF(B305=12,C305,0)</f>
        <v>0</v>
      </c>
      <c r="F305" s="10" t="n">
        <f aca="false">IF(B305&lt;=24,(M_Pmt-M_Serv),0)+IF(B305=24,C305,0)</f>
        <v>0</v>
      </c>
      <c r="G305" s="10" t="n">
        <f aca="false">IF(B305&lt;=36,(M_Pmt-M_Serv),0)+IF(B305=36,C305,0)</f>
        <v>0</v>
      </c>
      <c r="H305" s="10" t="n">
        <f aca="false">IF(B305&lt;=M_Rem,M_Pmt,0)+IF(B305=M_Rem,C305,0)</f>
        <v>0</v>
      </c>
      <c r="I305" s="10" t="n">
        <f aca="false">IF(B305&lt;=M_Rem,(M_Pmt-M_Serv),0)+IF(B305=M_Rem,C305,0)</f>
        <v>0</v>
      </c>
      <c r="J305" s="10" t="n">
        <f aca="false">D305</f>
        <v>0</v>
      </c>
      <c r="K305" s="10" t="n">
        <f aca="false">IF(B305&lt;=M_Rem+60,(M_Pmt-M_Serv),0)+IF(B305=M_Rem+60,C305,0)</f>
        <v>0</v>
      </c>
      <c r="L305" s="10" t="n">
        <f aca="false">IF(B305&lt;=M_Amort-M_Paid,(M_Pmt-M_Serv),0)</f>
        <v>1112.56411606159</v>
      </c>
      <c r="M305" s="10" t="n">
        <f aca="false">IF(B305&lt;=M_PartialN,(M_Pmt-M_Serv),0)</f>
        <v>0</v>
      </c>
    </row>
    <row r="306" customFormat="false" ht="15" hidden="false" customHeight="true" outlineLevel="0" collapsed="false">
      <c r="B306" s="1" t="n">
        <v>301</v>
      </c>
      <c r="C306" s="10" t="n">
        <f aca="false">C305*(1+M_Rate/12)-M_Pmt</f>
        <v>33291.0300818771</v>
      </c>
      <c r="D306" s="10" t="n">
        <f aca="false">IF(B306&lt;=M_Rem,(M_Pmt-M_Serv),0)+IF(B306=M_Rem,C306,0)</f>
        <v>0</v>
      </c>
      <c r="E306" s="10" t="n">
        <f aca="false">IF(B306&lt;=12,(M_Pmt-M_Serv),0)+IF(B306=12,C306,0)</f>
        <v>0</v>
      </c>
      <c r="F306" s="10" t="n">
        <f aca="false">IF(B306&lt;=24,(M_Pmt-M_Serv),0)+IF(B306=24,C306,0)</f>
        <v>0</v>
      </c>
      <c r="G306" s="10" t="n">
        <f aca="false">IF(B306&lt;=36,(M_Pmt-M_Serv),0)+IF(B306=36,C306,0)</f>
        <v>0</v>
      </c>
      <c r="H306" s="10" t="n">
        <f aca="false">IF(B306&lt;=M_Rem,M_Pmt,0)+IF(B306=M_Rem,C306,0)</f>
        <v>0</v>
      </c>
      <c r="I306" s="10" t="n">
        <f aca="false">IF(B306&lt;=M_Rem,(M_Pmt-M_Serv),0)+IF(B306=M_Rem,C306,0)</f>
        <v>0</v>
      </c>
      <c r="J306" s="10" t="n">
        <f aca="false">D306</f>
        <v>0</v>
      </c>
      <c r="K306" s="10" t="n">
        <f aca="false">IF(B306&lt;=M_Rem+60,(M_Pmt-M_Serv),0)+IF(B306=M_Rem+60,C306,0)</f>
        <v>0</v>
      </c>
      <c r="L306" s="10" t="n">
        <f aca="false">IF(B306&lt;=M_Amort-M_Paid,(M_Pmt-M_Serv),0)</f>
        <v>1112.56411606159</v>
      </c>
      <c r="M306" s="10" t="n">
        <f aca="false">IF(B306&lt;=M_PartialN,(M_Pmt-M_Serv),0)</f>
        <v>0</v>
      </c>
    </row>
    <row r="307" customFormat="false" ht="15" hidden="false" customHeight="true" outlineLevel="0" collapsed="false">
      <c r="B307" s="1" t="n">
        <v>302</v>
      </c>
      <c r="C307" s="10" t="n">
        <f aca="false">C306*(1+M_Rate/12)-M_Pmt</f>
        <v>32398.1486914295</v>
      </c>
      <c r="D307" s="10" t="n">
        <f aca="false">IF(B307&lt;=M_Rem,(M_Pmt-M_Serv),0)+IF(B307=M_Rem,C307,0)</f>
        <v>0</v>
      </c>
      <c r="E307" s="10" t="n">
        <f aca="false">IF(B307&lt;=12,(M_Pmt-M_Serv),0)+IF(B307=12,C307,0)</f>
        <v>0</v>
      </c>
      <c r="F307" s="10" t="n">
        <f aca="false">IF(B307&lt;=24,(M_Pmt-M_Serv),0)+IF(B307=24,C307,0)</f>
        <v>0</v>
      </c>
      <c r="G307" s="10" t="n">
        <f aca="false">IF(B307&lt;=36,(M_Pmt-M_Serv),0)+IF(B307=36,C307,0)</f>
        <v>0</v>
      </c>
      <c r="H307" s="10" t="n">
        <f aca="false">IF(B307&lt;=M_Rem,M_Pmt,0)+IF(B307=M_Rem,C307,0)</f>
        <v>0</v>
      </c>
      <c r="I307" s="10" t="n">
        <f aca="false">IF(B307&lt;=M_Rem,(M_Pmt-M_Serv),0)+IF(B307=M_Rem,C307,0)</f>
        <v>0</v>
      </c>
      <c r="J307" s="10" t="n">
        <f aca="false">D307</f>
        <v>0</v>
      </c>
      <c r="K307" s="10" t="n">
        <f aca="false">IF(B307&lt;=M_Rem+60,(M_Pmt-M_Serv),0)+IF(B307=M_Rem+60,C307,0)</f>
        <v>0</v>
      </c>
      <c r="L307" s="10" t="n">
        <f aca="false">IF(B307&lt;=M_Amort-M_Paid,(M_Pmt-M_Serv),0)</f>
        <v>1112.56411606159</v>
      </c>
      <c r="M307" s="10" t="n">
        <f aca="false">IF(B307&lt;=M_PartialN,(M_Pmt-M_Serv),0)</f>
        <v>0</v>
      </c>
    </row>
    <row r="308" customFormat="false" ht="15" hidden="false" customHeight="true" outlineLevel="0" collapsed="false">
      <c r="B308" s="1" t="n">
        <v>303</v>
      </c>
      <c r="C308" s="10" t="n">
        <f aca="false">C307*(1+M_Rate/12)-M_Pmt</f>
        <v>31498.5706905537</v>
      </c>
      <c r="D308" s="10" t="n">
        <f aca="false">IF(B308&lt;=M_Rem,(M_Pmt-M_Serv),0)+IF(B308=M_Rem,C308,0)</f>
        <v>0</v>
      </c>
      <c r="E308" s="10" t="n">
        <f aca="false">IF(B308&lt;=12,(M_Pmt-M_Serv),0)+IF(B308=12,C308,0)</f>
        <v>0</v>
      </c>
      <c r="F308" s="10" t="n">
        <f aca="false">IF(B308&lt;=24,(M_Pmt-M_Serv),0)+IF(B308=24,C308,0)</f>
        <v>0</v>
      </c>
      <c r="G308" s="10" t="n">
        <f aca="false">IF(B308&lt;=36,(M_Pmt-M_Serv),0)+IF(B308=36,C308,0)</f>
        <v>0</v>
      </c>
      <c r="H308" s="10" t="n">
        <f aca="false">IF(B308&lt;=M_Rem,M_Pmt,0)+IF(B308=M_Rem,C308,0)</f>
        <v>0</v>
      </c>
      <c r="I308" s="10" t="n">
        <f aca="false">IF(B308&lt;=M_Rem,(M_Pmt-M_Serv),0)+IF(B308=M_Rem,C308,0)</f>
        <v>0</v>
      </c>
      <c r="J308" s="10" t="n">
        <f aca="false">D308</f>
        <v>0</v>
      </c>
      <c r="K308" s="10" t="n">
        <f aca="false">IF(B308&lt;=M_Rem+60,(M_Pmt-M_Serv),0)+IF(B308=M_Rem+60,C308,0)</f>
        <v>0</v>
      </c>
      <c r="L308" s="10" t="n">
        <f aca="false">IF(B308&lt;=M_Amort-M_Paid,(M_Pmt-M_Serv),0)</f>
        <v>1112.56411606159</v>
      </c>
      <c r="M308" s="10" t="n">
        <f aca="false">IF(B308&lt;=M_PartialN,(M_Pmt-M_Serv),0)</f>
        <v>0</v>
      </c>
    </row>
    <row r="309" customFormat="false" ht="15" hidden="false" customHeight="true" outlineLevel="0" collapsed="false">
      <c r="B309" s="1" t="n">
        <v>304</v>
      </c>
      <c r="C309" s="10" t="n">
        <f aca="false">C308*(1+M_Rate/12)-M_Pmt</f>
        <v>30592.2458546712</v>
      </c>
      <c r="D309" s="10" t="n">
        <f aca="false">IF(B309&lt;=M_Rem,(M_Pmt-M_Serv),0)+IF(B309=M_Rem,C309,0)</f>
        <v>0</v>
      </c>
      <c r="E309" s="10" t="n">
        <f aca="false">IF(B309&lt;=12,(M_Pmt-M_Serv),0)+IF(B309=12,C309,0)</f>
        <v>0</v>
      </c>
      <c r="F309" s="10" t="n">
        <f aca="false">IF(B309&lt;=24,(M_Pmt-M_Serv),0)+IF(B309=24,C309,0)</f>
        <v>0</v>
      </c>
      <c r="G309" s="10" t="n">
        <f aca="false">IF(B309&lt;=36,(M_Pmt-M_Serv),0)+IF(B309=36,C309,0)</f>
        <v>0</v>
      </c>
      <c r="H309" s="10" t="n">
        <f aca="false">IF(B309&lt;=M_Rem,M_Pmt,0)+IF(B309=M_Rem,C309,0)</f>
        <v>0</v>
      </c>
      <c r="I309" s="10" t="n">
        <f aca="false">IF(B309&lt;=M_Rem,(M_Pmt-M_Serv),0)+IF(B309=M_Rem,C309,0)</f>
        <v>0</v>
      </c>
      <c r="J309" s="10" t="n">
        <f aca="false">D309</f>
        <v>0</v>
      </c>
      <c r="K309" s="10" t="n">
        <f aca="false">IF(B309&lt;=M_Rem+60,(M_Pmt-M_Serv),0)+IF(B309=M_Rem+60,C309,0)</f>
        <v>0</v>
      </c>
      <c r="L309" s="10" t="n">
        <f aca="false">IF(B309&lt;=M_Amort-M_Paid,(M_Pmt-M_Serv),0)</f>
        <v>1112.56411606159</v>
      </c>
      <c r="M309" s="10" t="n">
        <f aca="false">IF(B309&lt;=M_PartialN,(M_Pmt-M_Serv),0)</f>
        <v>0</v>
      </c>
    </row>
    <row r="310" customFormat="false" ht="15" hidden="false" customHeight="true" outlineLevel="0" collapsed="false">
      <c r="B310" s="1" t="n">
        <v>305</v>
      </c>
      <c r="C310" s="10" t="n">
        <f aca="false">C309*(1+M_Rate/12)-M_Pmt</f>
        <v>29679.1235825197</v>
      </c>
      <c r="D310" s="10" t="n">
        <f aca="false">IF(B310&lt;=M_Rem,(M_Pmt-M_Serv),0)+IF(B310=M_Rem,C310,0)</f>
        <v>0</v>
      </c>
      <c r="E310" s="10" t="n">
        <f aca="false">IF(B310&lt;=12,(M_Pmt-M_Serv),0)+IF(B310=12,C310,0)</f>
        <v>0</v>
      </c>
      <c r="F310" s="10" t="n">
        <f aca="false">IF(B310&lt;=24,(M_Pmt-M_Serv),0)+IF(B310=24,C310,0)</f>
        <v>0</v>
      </c>
      <c r="G310" s="10" t="n">
        <f aca="false">IF(B310&lt;=36,(M_Pmt-M_Serv),0)+IF(B310=36,C310,0)</f>
        <v>0</v>
      </c>
      <c r="H310" s="10" t="n">
        <f aca="false">IF(B310&lt;=M_Rem,M_Pmt,0)+IF(B310=M_Rem,C310,0)</f>
        <v>0</v>
      </c>
      <c r="I310" s="10" t="n">
        <f aca="false">IF(B310&lt;=M_Rem,(M_Pmt-M_Serv),0)+IF(B310=M_Rem,C310,0)</f>
        <v>0</v>
      </c>
      <c r="J310" s="10" t="n">
        <f aca="false">D310</f>
        <v>0</v>
      </c>
      <c r="K310" s="10" t="n">
        <f aca="false">IF(B310&lt;=M_Rem+60,(M_Pmt-M_Serv),0)+IF(B310=M_Rem+60,C310,0)</f>
        <v>0</v>
      </c>
      <c r="L310" s="10" t="n">
        <f aca="false">IF(B310&lt;=M_Amort-M_Paid,(M_Pmt-M_Serv),0)</f>
        <v>1112.56411606159</v>
      </c>
      <c r="M310" s="10" t="n">
        <f aca="false">IF(B310&lt;=M_PartialN,(M_Pmt-M_Serv),0)</f>
        <v>0</v>
      </c>
    </row>
    <row r="311" customFormat="false" ht="15" hidden="false" customHeight="true" outlineLevel="0" collapsed="false">
      <c r="B311" s="1" t="n">
        <v>306</v>
      </c>
      <c r="C311" s="10" t="n">
        <f aca="false">C310*(1+M_Rate/12)-M_Pmt</f>
        <v>28759.152893327</v>
      </c>
      <c r="D311" s="10" t="n">
        <f aca="false">IF(B311&lt;=M_Rem,(M_Pmt-M_Serv),0)+IF(B311=M_Rem,C311,0)</f>
        <v>0</v>
      </c>
      <c r="E311" s="10" t="n">
        <f aca="false">IF(B311&lt;=12,(M_Pmt-M_Serv),0)+IF(B311=12,C311,0)</f>
        <v>0</v>
      </c>
      <c r="F311" s="10" t="n">
        <f aca="false">IF(B311&lt;=24,(M_Pmt-M_Serv),0)+IF(B311=24,C311,0)</f>
        <v>0</v>
      </c>
      <c r="G311" s="10" t="n">
        <f aca="false">IF(B311&lt;=36,(M_Pmt-M_Serv),0)+IF(B311=36,C311,0)</f>
        <v>0</v>
      </c>
      <c r="H311" s="10" t="n">
        <f aca="false">IF(B311&lt;=M_Rem,M_Pmt,0)+IF(B311=M_Rem,C311,0)</f>
        <v>0</v>
      </c>
      <c r="I311" s="10" t="n">
        <f aca="false">IF(B311&lt;=M_Rem,(M_Pmt-M_Serv),0)+IF(B311=M_Rem,C311,0)</f>
        <v>0</v>
      </c>
      <c r="J311" s="10" t="n">
        <f aca="false">D311</f>
        <v>0</v>
      </c>
      <c r="K311" s="10" t="n">
        <f aca="false">IF(B311&lt;=M_Rem+60,(M_Pmt-M_Serv),0)+IF(B311=M_Rem+60,C311,0)</f>
        <v>0</v>
      </c>
      <c r="L311" s="10" t="n">
        <f aca="false">IF(B311&lt;=M_Amort-M_Paid,(M_Pmt-M_Serv),0)</f>
        <v>1112.56411606159</v>
      </c>
      <c r="M311" s="10" t="n">
        <f aca="false">IF(B311&lt;=M_PartialN,(M_Pmt-M_Serv),0)</f>
        <v>0</v>
      </c>
    </row>
    <row r="312" customFormat="false" ht="15" hidden="false" customHeight="true" outlineLevel="0" collapsed="false">
      <c r="B312" s="1" t="n">
        <v>307</v>
      </c>
      <c r="C312" s="10" t="n">
        <f aca="false">C311*(1+M_Rate/12)-M_Pmt</f>
        <v>27832.2824239654</v>
      </c>
      <c r="D312" s="10" t="n">
        <f aca="false">IF(B312&lt;=M_Rem,(M_Pmt-M_Serv),0)+IF(B312=M_Rem,C312,0)</f>
        <v>0</v>
      </c>
      <c r="E312" s="10" t="n">
        <f aca="false">IF(B312&lt;=12,(M_Pmt-M_Serv),0)+IF(B312=12,C312,0)</f>
        <v>0</v>
      </c>
      <c r="F312" s="10" t="n">
        <f aca="false">IF(B312&lt;=24,(M_Pmt-M_Serv),0)+IF(B312=24,C312,0)</f>
        <v>0</v>
      </c>
      <c r="G312" s="10" t="n">
        <f aca="false">IF(B312&lt;=36,(M_Pmt-M_Serv),0)+IF(B312=36,C312,0)</f>
        <v>0</v>
      </c>
      <c r="H312" s="10" t="n">
        <f aca="false">IF(B312&lt;=M_Rem,M_Pmt,0)+IF(B312=M_Rem,C312,0)</f>
        <v>0</v>
      </c>
      <c r="I312" s="10" t="n">
        <f aca="false">IF(B312&lt;=M_Rem,(M_Pmt-M_Serv),0)+IF(B312=M_Rem,C312,0)</f>
        <v>0</v>
      </c>
      <c r="J312" s="10" t="n">
        <f aca="false">D312</f>
        <v>0</v>
      </c>
      <c r="K312" s="10" t="n">
        <f aca="false">IF(B312&lt;=M_Rem+60,(M_Pmt-M_Serv),0)+IF(B312=M_Rem+60,C312,0)</f>
        <v>0</v>
      </c>
      <c r="L312" s="10" t="n">
        <f aca="false">IF(B312&lt;=M_Amort-M_Paid,(M_Pmt-M_Serv),0)</f>
        <v>1112.56411606159</v>
      </c>
      <c r="M312" s="10" t="n">
        <f aca="false">IF(B312&lt;=M_PartialN,(M_Pmt-M_Serv),0)</f>
        <v>0</v>
      </c>
    </row>
    <row r="313" customFormat="false" ht="15" hidden="false" customHeight="true" outlineLevel="0" collapsed="false">
      <c r="B313" s="1" t="n">
        <v>308</v>
      </c>
      <c r="C313" s="10" t="n">
        <f aca="false">C312*(1+M_Rate/12)-M_Pmt</f>
        <v>26898.4604260835</v>
      </c>
      <c r="D313" s="10" t="n">
        <f aca="false">IF(B313&lt;=M_Rem,(M_Pmt-M_Serv),0)+IF(B313=M_Rem,C313,0)</f>
        <v>0</v>
      </c>
      <c r="E313" s="10" t="n">
        <f aca="false">IF(B313&lt;=12,(M_Pmt-M_Serv),0)+IF(B313=12,C313,0)</f>
        <v>0</v>
      </c>
      <c r="F313" s="10" t="n">
        <f aca="false">IF(B313&lt;=24,(M_Pmt-M_Serv),0)+IF(B313=24,C313,0)</f>
        <v>0</v>
      </c>
      <c r="G313" s="10" t="n">
        <f aca="false">IF(B313&lt;=36,(M_Pmt-M_Serv),0)+IF(B313=36,C313,0)</f>
        <v>0</v>
      </c>
      <c r="H313" s="10" t="n">
        <f aca="false">IF(B313&lt;=M_Rem,M_Pmt,0)+IF(B313=M_Rem,C313,0)</f>
        <v>0</v>
      </c>
      <c r="I313" s="10" t="n">
        <f aca="false">IF(B313&lt;=M_Rem,(M_Pmt-M_Serv),0)+IF(B313=M_Rem,C313,0)</f>
        <v>0</v>
      </c>
      <c r="J313" s="10" t="n">
        <f aca="false">D313</f>
        <v>0</v>
      </c>
      <c r="K313" s="10" t="n">
        <f aca="false">IF(B313&lt;=M_Rem+60,(M_Pmt-M_Serv),0)+IF(B313=M_Rem+60,C313,0)</f>
        <v>0</v>
      </c>
      <c r="L313" s="10" t="n">
        <f aca="false">IF(B313&lt;=M_Amort-M_Paid,(M_Pmt-M_Serv),0)</f>
        <v>1112.56411606159</v>
      </c>
      <c r="M313" s="10" t="n">
        <f aca="false">IF(B313&lt;=M_PartialN,(M_Pmt-M_Serv),0)</f>
        <v>0</v>
      </c>
    </row>
    <row r="314" customFormat="false" ht="15" hidden="false" customHeight="true" outlineLevel="0" collapsed="false">
      <c r="B314" s="1" t="n">
        <v>309</v>
      </c>
      <c r="C314" s="10" t="n">
        <f aca="false">C313*(1+M_Rate/12)-M_Pmt</f>
        <v>25957.6347632175</v>
      </c>
      <c r="D314" s="10" t="n">
        <f aca="false">IF(B314&lt;=M_Rem,(M_Pmt-M_Serv),0)+IF(B314=M_Rem,C314,0)</f>
        <v>0</v>
      </c>
      <c r="E314" s="10" t="n">
        <f aca="false">IF(B314&lt;=12,(M_Pmt-M_Serv),0)+IF(B314=12,C314,0)</f>
        <v>0</v>
      </c>
      <c r="F314" s="10" t="n">
        <f aca="false">IF(B314&lt;=24,(M_Pmt-M_Serv),0)+IF(B314=24,C314,0)</f>
        <v>0</v>
      </c>
      <c r="G314" s="10" t="n">
        <f aca="false">IF(B314&lt;=36,(M_Pmt-M_Serv),0)+IF(B314=36,C314,0)</f>
        <v>0</v>
      </c>
      <c r="H314" s="10" t="n">
        <f aca="false">IF(B314&lt;=M_Rem,M_Pmt,0)+IF(B314=M_Rem,C314,0)</f>
        <v>0</v>
      </c>
      <c r="I314" s="10" t="n">
        <f aca="false">IF(B314&lt;=M_Rem,(M_Pmt-M_Serv),0)+IF(B314=M_Rem,C314,0)</f>
        <v>0</v>
      </c>
      <c r="J314" s="10" t="n">
        <f aca="false">D314</f>
        <v>0</v>
      </c>
      <c r="K314" s="10" t="n">
        <f aca="false">IF(B314&lt;=M_Rem+60,(M_Pmt-M_Serv),0)+IF(B314=M_Rem+60,C314,0)</f>
        <v>0</v>
      </c>
      <c r="L314" s="10" t="n">
        <f aca="false">IF(B314&lt;=M_Amort-M_Paid,(M_Pmt-M_Serv),0)</f>
        <v>1112.56411606159</v>
      </c>
      <c r="M314" s="10" t="n">
        <f aca="false">IF(B314&lt;=M_PartialN,(M_Pmt-M_Serv),0)</f>
        <v>0</v>
      </c>
    </row>
    <row r="315" customFormat="false" ht="15" hidden="false" customHeight="true" outlineLevel="0" collapsed="false">
      <c r="B315" s="1" t="n">
        <v>310</v>
      </c>
      <c r="C315" s="10" t="n">
        <f aca="false">C314*(1+M_Rate/12)-M_Pmt</f>
        <v>25009.7529078801</v>
      </c>
      <c r="D315" s="10" t="n">
        <f aca="false">IF(B315&lt;=M_Rem,(M_Pmt-M_Serv),0)+IF(B315=M_Rem,C315,0)</f>
        <v>0</v>
      </c>
      <c r="E315" s="10" t="n">
        <f aca="false">IF(B315&lt;=12,(M_Pmt-M_Serv),0)+IF(B315=12,C315,0)</f>
        <v>0</v>
      </c>
      <c r="F315" s="10" t="n">
        <f aca="false">IF(B315&lt;=24,(M_Pmt-M_Serv),0)+IF(B315=24,C315,0)</f>
        <v>0</v>
      </c>
      <c r="G315" s="10" t="n">
        <f aca="false">IF(B315&lt;=36,(M_Pmt-M_Serv),0)+IF(B315=36,C315,0)</f>
        <v>0</v>
      </c>
      <c r="H315" s="10" t="n">
        <f aca="false">IF(B315&lt;=M_Rem,M_Pmt,0)+IF(B315=M_Rem,C315,0)</f>
        <v>0</v>
      </c>
      <c r="I315" s="10" t="n">
        <f aca="false">IF(B315&lt;=M_Rem,(M_Pmt-M_Serv),0)+IF(B315=M_Rem,C315,0)</f>
        <v>0</v>
      </c>
      <c r="J315" s="10" t="n">
        <f aca="false">D315</f>
        <v>0</v>
      </c>
      <c r="K315" s="10" t="n">
        <f aca="false">IF(B315&lt;=M_Rem+60,(M_Pmt-M_Serv),0)+IF(B315=M_Rem+60,C315,0)</f>
        <v>0</v>
      </c>
      <c r="L315" s="10" t="n">
        <f aca="false">IF(B315&lt;=M_Amort-M_Paid,(M_Pmt-M_Serv),0)</f>
        <v>1112.56411606159</v>
      </c>
      <c r="M315" s="10" t="n">
        <f aca="false">IF(B315&lt;=M_PartialN,(M_Pmt-M_Serv),0)</f>
        <v>0</v>
      </c>
    </row>
    <row r="316" customFormat="false" ht="15" hidden="false" customHeight="true" outlineLevel="0" collapsed="false">
      <c r="B316" s="1" t="n">
        <v>311</v>
      </c>
      <c r="C316" s="10" t="n">
        <f aca="false">C315*(1+M_Rate/12)-M_Pmt</f>
        <v>24054.7619386276</v>
      </c>
      <c r="D316" s="10" t="n">
        <f aca="false">IF(B316&lt;=M_Rem,(M_Pmt-M_Serv),0)+IF(B316=M_Rem,C316,0)</f>
        <v>0</v>
      </c>
      <c r="E316" s="10" t="n">
        <f aca="false">IF(B316&lt;=12,(M_Pmt-M_Serv),0)+IF(B316=12,C316,0)</f>
        <v>0</v>
      </c>
      <c r="F316" s="10" t="n">
        <f aca="false">IF(B316&lt;=24,(M_Pmt-M_Serv),0)+IF(B316=24,C316,0)</f>
        <v>0</v>
      </c>
      <c r="G316" s="10" t="n">
        <f aca="false">IF(B316&lt;=36,(M_Pmt-M_Serv),0)+IF(B316=36,C316,0)</f>
        <v>0</v>
      </c>
      <c r="H316" s="10" t="n">
        <f aca="false">IF(B316&lt;=M_Rem,M_Pmt,0)+IF(B316=M_Rem,C316,0)</f>
        <v>0</v>
      </c>
      <c r="I316" s="10" t="n">
        <f aca="false">IF(B316&lt;=M_Rem,(M_Pmt-M_Serv),0)+IF(B316=M_Rem,C316,0)</f>
        <v>0</v>
      </c>
      <c r="J316" s="10" t="n">
        <f aca="false">D316</f>
        <v>0</v>
      </c>
      <c r="K316" s="10" t="n">
        <f aca="false">IF(B316&lt;=M_Rem+60,(M_Pmt-M_Serv),0)+IF(B316=M_Rem+60,C316,0)</f>
        <v>0</v>
      </c>
      <c r="L316" s="10" t="n">
        <f aca="false">IF(B316&lt;=M_Amort-M_Paid,(M_Pmt-M_Serv),0)</f>
        <v>1112.56411606159</v>
      </c>
      <c r="M316" s="10" t="n">
        <f aca="false">IF(B316&lt;=M_PartialN,(M_Pmt-M_Serv),0)</f>
        <v>0</v>
      </c>
    </row>
    <row r="317" customFormat="false" ht="15" hidden="false" customHeight="true" outlineLevel="0" collapsed="false">
      <c r="B317" s="1" t="n">
        <v>312</v>
      </c>
      <c r="C317" s="10" t="n">
        <f aca="false">C316*(1+M_Rate/12)-M_Pmt</f>
        <v>23092.6085371057</v>
      </c>
      <c r="D317" s="10" t="n">
        <f aca="false">IF(B317&lt;=M_Rem,(M_Pmt-M_Serv),0)+IF(B317=M_Rem,C317,0)</f>
        <v>0</v>
      </c>
      <c r="E317" s="10" t="n">
        <f aca="false">IF(B317&lt;=12,(M_Pmt-M_Serv),0)+IF(B317=12,C317,0)</f>
        <v>0</v>
      </c>
      <c r="F317" s="10" t="n">
        <f aca="false">IF(B317&lt;=24,(M_Pmt-M_Serv),0)+IF(B317=24,C317,0)</f>
        <v>0</v>
      </c>
      <c r="G317" s="10" t="n">
        <f aca="false">IF(B317&lt;=36,(M_Pmt-M_Serv),0)+IF(B317=36,C317,0)</f>
        <v>0</v>
      </c>
      <c r="H317" s="10" t="n">
        <f aca="false">IF(B317&lt;=M_Rem,M_Pmt,0)+IF(B317=M_Rem,C317,0)</f>
        <v>0</v>
      </c>
      <c r="I317" s="10" t="n">
        <f aca="false">IF(B317&lt;=M_Rem,(M_Pmt-M_Serv),0)+IF(B317=M_Rem,C317,0)</f>
        <v>0</v>
      </c>
      <c r="J317" s="10" t="n">
        <f aca="false">D317</f>
        <v>0</v>
      </c>
      <c r="K317" s="10" t="n">
        <f aca="false">IF(B317&lt;=M_Rem+60,(M_Pmt-M_Serv),0)+IF(B317=M_Rem+60,C317,0)</f>
        <v>0</v>
      </c>
      <c r="L317" s="10" t="n">
        <f aca="false">IF(B317&lt;=M_Amort-M_Paid,(M_Pmt-M_Serv),0)</f>
        <v>1112.56411606159</v>
      </c>
      <c r="M317" s="10" t="n">
        <f aca="false">IF(B317&lt;=M_PartialN,(M_Pmt-M_Serv),0)</f>
        <v>0</v>
      </c>
    </row>
    <row r="318" customFormat="false" ht="15" hidden="false" customHeight="true" outlineLevel="0" collapsed="false">
      <c r="B318" s="1" t="n">
        <v>313</v>
      </c>
      <c r="C318" s="10" t="n">
        <f aca="false">C317*(1+M_Rate/12)-M_Pmt</f>
        <v>22123.2389850724</v>
      </c>
      <c r="D318" s="10" t="n">
        <f aca="false">IF(B318&lt;=M_Rem,(M_Pmt-M_Serv),0)+IF(B318=M_Rem,C318,0)</f>
        <v>0</v>
      </c>
      <c r="E318" s="10" t="n">
        <f aca="false">IF(B318&lt;=12,(M_Pmt-M_Serv),0)+IF(B318=12,C318,0)</f>
        <v>0</v>
      </c>
      <c r="F318" s="10" t="n">
        <f aca="false">IF(B318&lt;=24,(M_Pmt-M_Serv),0)+IF(B318=24,C318,0)</f>
        <v>0</v>
      </c>
      <c r="G318" s="10" t="n">
        <f aca="false">IF(B318&lt;=36,(M_Pmt-M_Serv),0)+IF(B318=36,C318,0)</f>
        <v>0</v>
      </c>
      <c r="H318" s="10" t="n">
        <f aca="false">IF(B318&lt;=M_Rem,M_Pmt,0)+IF(B318=M_Rem,C318,0)</f>
        <v>0</v>
      </c>
      <c r="I318" s="10" t="n">
        <f aca="false">IF(B318&lt;=M_Rem,(M_Pmt-M_Serv),0)+IF(B318=M_Rem,C318,0)</f>
        <v>0</v>
      </c>
      <c r="J318" s="10" t="n">
        <f aca="false">D318</f>
        <v>0</v>
      </c>
      <c r="K318" s="10" t="n">
        <f aca="false">IF(B318&lt;=M_Rem+60,(M_Pmt-M_Serv),0)+IF(B318=M_Rem+60,C318,0)</f>
        <v>0</v>
      </c>
      <c r="L318" s="10" t="n">
        <f aca="false">IF(B318&lt;=M_Amort-M_Paid,(M_Pmt-M_Serv),0)</f>
        <v>1112.56411606159</v>
      </c>
      <c r="M318" s="10" t="n">
        <f aca="false">IF(B318&lt;=M_PartialN,(M_Pmt-M_Serv),0)</f>
        <v>0</v>
      </c>
    </row>
    <row r="319" customFormat="false" ht="15" hidden="false" customHeight="true" outlineLevel="0" collapsed="false">
      <c r="B319" s="1" t="n">
        <v>314</v>
      </c>
      <c r="C319" s="10" t="n">
        <f aca="false">C318*(1+M_Rate/12)-M_Pmt</f>
        <v>21146.5991613989</v>
      </c>
      <c r="D319" s="10" t="n">
        <f aca="false">IF(B319&lt;=M_Rem,(M_Pmt-M_Serv),0)+IF(B319=M_Rem,C319,0)</f>
        <v>0</v>
      </c>
      <c r="E319" s="10" t="n">
        <f aca="false">IF(B319&lt;=12,(M_Pmt-M_Serv),0)+IF(B319=12,C319,0)</f>
        <v>0</v>
      </c>
      <c r="F319" s="10" t="n">
        <f aca="false">IF(B319&lt;=24,(M_Pmt-M_Serv),0)+IF(B319=24,C319,0)</f>
        <v>0</v>
      </c>
      <c r="G319" s="10" t="n">
        <f aca="false">IF(B319&lt;=36,(M_Pmt-M_Serv),0)+IF(B319=36,C319,0)</f>
        <v>0</v>
      </c>
      <c r="H319" s="10" t="n">
        <f aca="false">IF(B319&lt;=M_Rem,M_Pmt,0)+IF(B319=M_Rem,C319,0)</f>
        <v>0</v>
      </c>
      <c r="I319" s="10" t="n">
        <f aca="false">IF(B319&lt;=M_Rem,(M_Pmt-M_Serv),0)+IF(B319=M_Rem,C319,0)</f>
        <v>0</v>
      </c>
      <c r="J319" s="10" t="n">
        <f aca="false">D319</f>
        <v>0</v>
      </c>
      <c r="K319" s="10" t="n">
        <f aca="false">IF(B319&lt;=M_Rem+60,(M_Pmt-M_Serv),0)+IF(B319=M_Rem+60,C319,0)</f>
        <v>0</v>
      </c>
      <c r="L319" s="10" t="n">
        <f aca="false">IF(B319&lt;=M_Amort-M_Paid,(M_Pmt-M_Serv),0)</f>
        <v>1112.56411606159</v>
      </c>
      <c r="M319" s="10" t="n">
        <f aca="false">IF(B319&lt;=M_PartialN,(M_Pmt-M_Serv),0)</f>
        <v>0</v>
      </c>
    </row>
    <row r="320" customFormat="false" ht="15" hidden="false" customHeight="true" outlineLevel="0" collapsed="false">
      <c r="B320" s="1" t="n">
        <v>315</v>
      </c>
      <c r="C320" s="10" t="n">
        <f aca="false">C319*(1+M_Rate/12)-M_Pmt</f>
        <v>20162.6345390478</v>
      </c>
      <c r="D320" s="10" t="n">
        <f aca="false">IF(B320&lt;=M_Rem,(M_Pmt-M_Serv),0)+IF(B320=M_Rem,C320,0)</f>
        <v>0</v>
      </c>
      <c r="E320" s="10" t="n">
        <f aca="false">IF(B320&lt;=12,(M_Pmt-M_Serv),0)+IF(B320=12,C320,0)</f>
        <v>0</v>
      </c>
      <c r="F320" s="10" t="n">
        <f aca="false">IF(B320&lt;=24,(M_Pmt-M_Serv),0)+IF(B320=24,C320,0)</f>
        <v>0</v>
      </c>
      <c r="G320" s="10" t="n">
        <f aca="false">IF(B320&lt;=36,(M_Pmt-M_Serv),0)+IF(B320=36,C320,0)</f>
        <v>0</v>
      </c>
      <c r="H320" s="10" t="n">
        <f aca="false">IF(B320&lt;=M_Rem,M_Pmt,0)+IF(B320=M_Rem,C320,0)</f>
        <v>0</v>
      </c>
      <c r="I320" s="10" t="n">
        <f aca="false">IF(B320&lt;=M_Rem,(M_Pmt-M_Serv),0)+IF(B320=M_Rem,C320,0)</f>
        <v>0</v>
      </c>
      <c r="J320" s="10" t="n">
        <f aca="false">D320</f>
        <v>0</v>
      </c>
      <c r="K320" s="10" t="n">
        <f aca="false">IF(B320&lt;=M_Rem+60,(M_Pmt-M_Serv),0)+IF(B320=M_Rem+60,C320,0)</f>
        <v>0</v>
      </c>
      <c r="L320" s="10" t="n">
        <f aca="false">IF(B320&lt;=M_Amort-M_Paid,(M_Pmt-M_Serv),0)</f>
        <v>1112.56411606159</v>
      </c>
      <c r="M320" s="10" t="n">
        <f aca="false">IF(B320&lt;=M_PartialN,(M_Pmt-M_Serv),0)</f>
        <v>0</v>
      </c>
    </row>
    <row r="321" customFormat="false" ht="15" hidden="false" customHeight="true" outlineLevel="0" collapsed="false">
      <c r="B321" s="1" t="n">
        <v>316</v>
      </c>
      <c r="C321" s="10" t="n">
        <f aca="false">C320*(1+M_Rate/12)-M_Pmt</f>
        <v>19171.290182029</v>
      </c>
      <c r="D321" s="10" t="n">
        <f aca="false">IF(B321&lt;=M_Rem,(M_Pmt-M_Serv),0)+IF(B321=M_Rem,C321,0)</f>
        <v>0</v>
      </c>
      <c r="E321" s="10" t="n">
        <f aca="false">IF(B321&lt;=12,(M_Pmt-M_Serv),0)+IF(B321=12,C321,0)</f>
        <v>0</v>
      </c>
      <c r="F321" s="10" t="n">
        <f aca="false">IF(B321&lt;=24,(M_Pmt-M_Serv),0)+IF(B321=24,C321,0)</f>
        <v>0</v>
      </c>
      <c r="G321" s="10" t="n">
        <f aca="false">IF(B321&lt;=36,(M_Pmt-M_Serv),0)+IF(B321=36,C321,0)</f>
        <v>0</v>
      </c>
      <c r="H321" s="10" t="n">
        <f aca="false">IF(B321&lt;=M_Rem,M_Pmt,0)+IF(B321=M_Rem,C321,0)</f>
        <v>0</v>
      </c>
      <c r="I321" s="10" t="n">
        <f aca="false">IF(B321&lt;=M_Rem,(M_Pmt-M_Serv),0)+IF(B321=M_Rem,C321,0)</f>
        <v>0</v>
      </c>
      <c r="J321" s="10" t="n">
        <f aca="false">D321</f>
        <v>0</v>
      </c>
      <c r="K321" s="10" t="n">
        <f aca="false">IF(B321&lt;=M_Rem+60,(M_Pmt-M_Serv),0)+IF(B321=M_Rem+60,C321,0)</f>
        <v>0</v>
      </c>
      <c r="L321" s="10" t="n">
        <f aca="false">IF(B321&lt;=M_Amort-M_Paid,(M_Pmt-M_Serv),0)</f>
        <v>1112.56411606159</v>
      </c>
      <c r="M321" s="10" t="n">
        <f aca="false">IF(B321&lt;=M_PartialN,(M_Pmt-M_Serv),0)</f>
        <v>0</v>
      </c>
    </row>
    <row r="322" customFormat="false" ht="15" hidden="false" customHeight="true" outlineLevel="0" collapsed="false">
      <c r="B322" s="1" t="n">
        <v>317</v>
      </c>
      <c r="C322" s="10" t="n">
        <f aca="false">C321*(1+M_Rate/12)-M_Pmt</f>
        <v>18172.5107423327</v>
      </c>
      <c r="D322" s="10" t="n">
        <f aca="false">IF(B322&lt;=M_Rem,(M_Pmt-M_Serv),0)+IF(B322=M_Rem,C322,0)</f>
        <v>0</v>
      </c>
      <c r="E322" s="10" t="n">
        <f aca="false">IF(B322&lt;=12,(M_Pmt-M_Serv),0)+IF(B322=12,C322,0)</f>
        <v>0</v>
      </c>
      <c r="F322" s="10" t="n">
        <f aca="false">IF(B322&lt;=24,(M_Pmt-M_Serv),0)+IF(B322=24,C322,0)</f>
        <v>0</v>
      </c>
      <c r="G322" s="10" t="n">
        <f aca="false">IF(B322&lt;=36,(M_Pmt-M_Serv),0)+IF(B322=36,C322,0)</f>
        <v>0</v>
      </c>
      <c r="H322" s="10" t="n">
        <f aca="false">IF(B322&lt;=M_Rem,M_Pmt,0)+IF(B322=M_Rem,C322,0)</f>
        <v>0</v>
      </c>
      <c r="I322" s="10" t="n">
        <f aca="false">IF(B322&lt;=M_Rem,(M_Pmt-M_Serv),0)+IF(B322=M_Rem,C322,0)</f>
        <v>0</v>
      </c>
      <c r="J322" s="10" t="n">
        <f aca="false">D322</f>
        <v>0</v>
      </c>
      <c r="K322" s="10" t="n">
        <f aca="false">IF(B322&lt;=M_Rem+60,(M_Pmt-M_Serv),0)+IF(B322=M_Rem+60,C322,0)</f>
        <v>0</v>
      </c>
      <c r="L322" s="10" t="n">
        <f aca="false">IF(B322&lt;=M_Amort-M_Paid,(M_Pmt-M_Serv),0)</f>
        <v>1112.56411606159</v>
      </c>
      <c r="M322" s="10" t="n">
        <f aca="false">IF(B322&lt;=M_PartialN,(M_Pmt-M_Serv),0)</f>
        <v>0</v>
      </c>
    </row>
    <row r="323" customFormat="false" ht="15" hidden="false" customHeight="true" outlineLevel="0" collapsed="false">
      <c r="B323" s="1" t="n">
        <v>318</v>
      </c>
      <c r="C323" s="10" t="n">
        <f aca="false">C322*(1+M_Rate/12)-M_Pmt</f>
        <v>17166.2404568386</v>
      </c>
      <c r="D323" s="10" t="n">
        <f aca="false">IF(B323&lt;=M_Rem,(M_Pmt-M_Serv),0)+IF(B323=M_Rem,C323,0)</f>
        <v>0</v>
      </c>
      <c r="E323" s="10" t="n">
        <f aca="false">IF(B323&lt;=12,(M_Pmt-M_Serv),0)+IF(B323=12,C323,0)</f>
        <v>0</v>
      </c>
      <c r="F323" s="10" t="n">
        <f aca="false">IF(B323&lt;=24,(M_Pmt-M_Serv),0)+IF(B323=24,C323,0)</f>
        <v>0</v>
      </c>
      <c r="G323" s="10" t="n">
        <f aca="false">IF(B323&lt;=36,(M_Pmt-M_Serv),0)+IF(B323=36,C323,0)</f>
        <v>0</v>
      </c>
      <c r="H323" s="10" t="n">
        <f aca="false">IF(B323&lt;=M_Rem,M_Pmt,0)+IF(B323=M_Rem,C323,0)</f>
        <v>0</v>
      </c>
      <c r="I323" s="10" t="n">
        <f aca="false">IF(B323&lt;=M_Rem,(M_Pmt-M_Serv),0)+IF(B323=M_Rem,C323,0)</f>
        <v>0</v>
      </c>
      <c r="J323" s="10" t="n">
        <f aca="false">D323</f>
        <v>0</v>
      </c>
      <c r="K323" s="10" t="n">
        <f aca="false">IF(B323&lt;=M_Rem+60,(M_Pmt-M_Serv),0)+IF(B323=M_Rem+60,C323,0)</f>
        <v>0</v>
      </c>
      <c r="L323" s="10" t="n">
        <f aca="false">IF(B323&lt;=M_Amort-M_Paid,(M_Pmt-M_Serv),0)</f>
        <v>1112.56411606159</v>
      </c>
      <c r="M323" s="10" t="n">
        <f aca="false">IF(B323&lt;=M_PartialN,(M_Pmt-M_Serv),0)</f>
        <v>0</v>
      </c>
    </row>
    <row r="324" customFormat="false" ht="15" hidden="false" customHeight="true" outlineLevel="0" collapsed="false">
      <c r="B324" s="1" t="n">
        <v>319</v>
      </c>
      <c r="C324" s="10" t="n">
        <f aca="false">C323*(1+M_Rate/12)-M_Pmt</f>
        <v>16152.4231442033</v>
      </c>
      <c r="D324" s="10" t="n">
        <f aca="false">IF(B324&lt;=M_Rem,(M_Pmt-M_Serv),0)+IF(B324=M_Rem,C324,0)</f>
        <v>0</v>
      </c>
      <c r="E324" s="10" t="n">
        <f aca="false">IF(B324&lt;=12,(M_Pmt-M_Serv),0)+IF(B324=12,C324,0)</f>
        <v>0</v>
      </c>
      <c r="F324" s="10" t="n">
        <f aca="false">IF(B324&lt;=24,(M_Pmt-M_Serv),0)+IF(B324=24,C324,0)</f>
        <v>0</v>
      </c>
      <c r="G324" s="10" t="n">
        <f aca="false">IF(B324&lt;=36,(M_Pmt-M_Serv),0)+IF(B324=36,C324,0)</f>
        <v>0</v>
      </c>
      <c r="H324" s="10" t="n">
        <f aca="false">IF(B324&lt;=M_Rem,M_Pmt,0)+IF(B324=M_Rem,C324,0)</f>
        <v>0</v>
      </c>
      <c r="I324" s="10" t="n">
        <f aca="false">IF(B324&lt;=M_Rem,(M_Pmt-M_Serv),0)+IF(B324=M_Rem,C324,0)</f>
        <v>0</v>
      </c>
      <c r="J324" s="10" t="n">
        <f aca="false">D324</f>
        <v>0</v>
      </c>
      <c r="K324" s="10" t="n">
        <f aca="false">IF(B324&lt;=M_Rem+60,(M_Pmt-M_Serv),0)+IF(B324=M_Rem+60,C324,0)</f>
        <v>0</v>
      </c>
      <c r="L324" s="10" t="n">
        <f aca="false">IF(B324&lt;=M_Amort-M_Paid,(M_Pmt-M_Serv),0)</f>
        <v>1112.56411606159</v>
      </c>
      <c r="M324" s="10" t="n">
        <f aca="false">IF(B324&lt;=M_PartialN,(M_Pmt-M_Serv),0)</f>
        <v>0</v>
      </c>
    </row>
    <row r="325" customFormat="false" ht="15" hidden="false" customHeight="true" outlineLevel="0" collapsed="false">
      <c r="B325" s="1" t="n">
        <v>320</v>
      </c>
      <c r="C325" s="10" t="n">
        <f aca="false">C324*(1+M_Rate/12)-M_Pmt</f>
        <v>15131.0022017232</v>
      </c>
      <c r="D325" s="10" t="n">
        <f aca="false">IF(B325&lt;=M_Rem,(M_Pmt-M_Serv),0)+IF(B325=M_Rem,C325,0)</f>
        <v>0</v>
      </c>
      <c r="E325" s="10" t="n">
        <f aca="false">IF(B325&lt;=12,(M_Pmt-M_Serv),0)+IF(B325=12,C325,0)</f>
        <v>0</v>
      </c>
      <c r="F325" s="10" t="n">
        <f aca="false">IF(B325&lt;=24,(M_Pmt-M_Serv),0)+IF(B325=24,C325,0)</f>
        <v>0</v>
      </c>
      <c r="G325" s="10" t="n">
        <f aca="false">IF(B325&lt;=36,(M_Pmt-M_Serv),0)+IF(B325=36,C325,0)</f>
        <v>0</v>
      </c>
      <c r="H325" s="10" t="n">
        <f aca="false">IF(B325&lt;=M_Rem,M_Pmt,0)+IF(B325=M_Rem,C325,0)</f>
        <v>0</v>
      </c>
      <c r="I325" s="10" t="n">
        <f aca="false">IF(B325&lt;=M_Rem,(M_Pmt-M_Serv),0)+IF(B325=M_Rem,C325,0)</f>
        <v>0</v>
      </c>
      <c r="J325" s="10" t="n">
        <f aca="false">D325</f>
        <v>0</v>
      </c>
      <c r="K325" s="10" t="n">
        <f aca="false">IF(B325&lt;=M_Rem+60,(M_Pmt-M_Serv),0)+IF(B325=M_Rem+60,C325,0)</f>
        <v>0</v>
      </c>
      <c r="L325" s="10" t="n">
        <f aca="false">IF(B325&lt;=M_Amort-M_Paid,(M_Pmt-M_Serv),0)</f>
        <v>1112.56411606159</v>
      </c>
      <c r="M325" s="10" t="n">
        <f aca="false">IF(B325&lt;=M_PartialN,(M_Pmt-M_Serv),0)</f>
        <v>0</v>
      </c>
    </row>
    <row r="326" customFormat="false" ht="15" hidden="false" customHeight="true" outlineLevel="0" collapsed="false">
      <c r="B326" s="1" t="n">
        <v>321</v>
      </c>
      <c r="C326" s="10" t="n">
        <f aca="false">C325*(1+M_Rate/12)-M_Pmt</f>
        <v>14101.9206021745</v>
      </c>
      <c r="D326" s="10" t="n">
        <f aca="false">IF(B326&lt;=M_Rem,(M_Pmt-M_Serv),0)+IF(B326=M_Rem,C326,0)</f>
        <v>0</v>
      </c>
      <c r="E326" s="10" t="n">
        <f aca="false">IF(B326&lt;=12,(M_Pmt-M_Serv),0)+IF(B326=12,C326,0)</f>
        <v>0</v>
      </c>
      <c r="F326" s="10" t="n">
        <f aca="false">IF(B326&lt;=24,(M_Pmt-M_Serv),0)+IF(B326=24,C326,0)</f>
        <v>0</v>
      </c>
      <c r="G326" s="10" t="n">
        <f aca="false">IF(B326&lt;=36,(M_Pmt-M_Serv),0)+IF(B326=36,C326,0)</f>
        <v>0</v>
      </c>
      <c r="H326" s="10" t="n">
        <f aca="false">IF(B326&lt;=M_Rem,M_Pmt,0)+IF(B326=M_Rem,C326,0)</f>
        <v>0</v>
      </c>
      <c r="I326" s="10" t="n">
        <f aca="false">IF(B326&lt;=M_Rem,(M_Pmt-M_Serv),0)+IF(B326=M_Rem,C326,0)</f>
        <v>0</v>
      </c>
      <c r="J326" s="10" t="n">
        <f aca="false">D326</f>
        <v>0</v>
      </c>
      <c r="K326" s="10" t="n">
        <f aca="false">IF(B326&lt;=M_Rem+60,(M_Pmt-M_Serv),0)+IF(B326=M_Rem+60,C326,0)</f>
        <v>0</v>
      </c>
      <c r="L326" s="10" t="n">
        <f aca="false">IF(B326&lt;=M_Amort-M_Paid,(M_Pmt-M_Serv),0)</f>
        <v>1112.56411606159</v>
      </c>
      <c r="M326" s="10" t="n">
        <f aca="false">IF(B326&lt;=M_PartialN,(M_Pmt-M_Serv),0)</f>
        <v>0</v>
      </c>
    </row>
    <row r="327" customFormat="false" ht="15" hidden="false" customHeight="true" outlineLevel="0" collapsed="false">
      <c r="B327" s="1" t="n">
        <v>322</v>
      </c>
      <c r="C327" s="10" t="n">
        <f aca="false">C326*(1+M_Rate/12)-M_Pmt</f>
        <v>13065.1208906292</v>
      </c>
      <c r="D327" s="10" t="n">
        <f aca="false">IF(B327&lt;=M_Rem,(M_Pmt-M_Serv),0)+IF(B327=M_Rem,C327,0)</f>
        <v>0</v>
      </c>
      <c r="E327" s="10" t="n">
        <f aca="false">IF(B327&lt;=12,(M_Pmt-M_Serv),0)+IF(B327=12,C327,0)</f>
        <v>0</v>
      </c>
      <c r="F327" s="10" t="n">
        <f aca="false">IF(B327&lt;=24,(M_Pmt-M_Serv),0)+IF(B327=24,C327,0)</f>
        <v>0</v>
      </c>
      <c r="G327" s="10" t="n">
        <f aca="false">IF(B327&lt;=36,(M_Pmt-M_Serv),0)+IF(B327=36,C327,0)</f>
        <v>0</v>
      </c>
      <c r="H327" s="10" t="n">
        <f aca="false">IF(B327&lt;=M_Rem,M_Pmt,0)+IF(B327=M_Rem,C327,0)</f>
        <v>0</v>
      </c>
      <c r="I327" s="10" t="n">
        <f aca="false">IF(B327&lt;=M_Rem,(M_Pmt-M_Serv),0)+IF(B327=M_Rem,C327,0)</f>
        <v>0</v>
      </c>
      <c r="J327" s="10" t="n">
        <f aca="false">D327</f>
        <v>0</v>
      </c>
      <c r="K327" s="10" t="n">
        <f aca="false">IF(B327&lt;=M_Rem+60,(M_Pmt-M_Serv),0)+IF(B327=M_Rem+60,C327,0)</f>
        <v>0</v>
      </c>
      <c r="L327" s="10" t="n">
        <f aca="false">IF(B327&lt;=M_Amort-M_Paid,(M_Pmt-M_Serv),0)</f>
        <v>1112.56411606159</v>
      </c>
      <c r="M327" s="10" t="n">
        <f aca="false">IF(B327&lt;=M_PartialN,(M_Pmt-M_Serv),0)</f>
        <v>0</v>
      </c>
    </row>
    <row r="328" customFormat="false" ht="15" hidden="false" customHeight="true" outlineLevel="0" collapsed="false">
      <c r="B328" s="1" t="n">
        <v>323</v>
      </c>
      <c r="C328" s="10" t="n">
        <f aca="false">C327*(1+M_Rate/12)-M_Pmt</f>
        <v>12020.5451812474</v>
      </c>
      <c r="D328" s="10" t="n">
        <f aca="false">IF(B328&lt;=M_Rem,(M_Pmt-M_Serv),0)+IF(B328=M_Rem,C328,0)</f>
        <v>0</v>
      </c>
      <c r="E328" s="10" t="n">
        <f aca="false">IF(B328&lt;=12,(M_Pmt-M_Serv),0)+IF(B328=12,C328,0)</f>
        <v>0</v>
      </c>
      <c r="F328" s="10" t="n">
        <f aca="false">IF(B328&lt;=24,(M_Pmt-M_Serv),0)+IF(B328=24,C328,0)</f>
        <v>0</v>
      </c>
      <c r="G328" s="10" t="n">
        <f aca="false">IF(B328&lt;=36,(M_Pmt-M_Serv),0)+IF(B328=36,C328,0)</f>
        <v>0</v>
      </c>
      <c r="H328" s="10" t="n">
        <f aca="false">IF(B328&lt;=M_Rem,M_Pmt,0)+IF(B328=M_Rem,C328,0)</f>
        <v>0</v>
      </c>
      <c r="I328" s="10" t="n">
        <f aca="false">IF(B328&lt;=M_Rem,(M_Pmt-M_Serv),0)+IF(B328=M_Rem,C328,0)</f>
        <v>0</v>
      </c>
      <c r="J328" s="10" t="n">
        <f aca="false">D328</f>
        <v>0</v>
      </c>
      <c r="K328" s="10" t="n">
        <f aca="false">IF(B328&lt;=M_Rem+60,(M_Pmt-M_Serv),0)+IF(B328=M_Rem+60,C328,0)</f>
        <v>0</v>
      </c>
      <c r="L328" s="10" t="n">
        <f aca="false">IF(B328&lt;=M_Amort-M_Paid,(M_Pmt-M_Serv),0)</f>
        <v>1112.56411606159</v>
      </c>
      <c r="M328" s="10" t="n">
        <f aca="false">IF(B328&lt;=M_PartialN,(M_Pmt-M_Serv),0)</f>
        <v>0</v>
      </c>
    </row>
    <row r="329" customFormat="false" ht="15" hidden="false" customHeight="true" outlineLevel="0" collapsed="false">
      <c r="B329" s="1" t="n">
        <v>324</v>
      </c>
      <c r="C329" s="10" t="n">
        <f aca="false">C328*(1+M_Rate/12)-M_Pmt</f>
        <v>10968.1351540451</v>
      </c>
      <c r="D329" s="10" t="n">
        <f aca="false">IF(B329&lt;=M_Rem,(M_Pmt-M_Serv),0)+IF(B329=M_Rem,C329,0)</f>
        <v>0</v>
      </c>
      <c r="E329" s="10" t="n">
        <f aca="false">IF(B329&lt;=12,(M_Pmt-M_Serv),0)+IF(B329=12,C329,0)</f>
        <v>0</v>
      </c>
      <c r="F329" s="10" t="n">
        <f aca="false">IF(B329&lt;=24,(M_Pmt-M_Serv),0)+IF(B329=24,C329,0)</f>
        <v>0</v>
      </c>
      <c r="G329" s="10" t="n">
        <f aca="false">IF(B329&lt;=36,(M_Pmt-M_Serv),0)+IF(B329=36,C329,0)</f>
        <v>0</v>
      </c>
      <c r="H329" s="10" t="n">
        <f aca="false">IF(B329&lt;=M_Rem,M_Pmt,0)+IF(B329=M_Rem,C329,0)</f>
        <v>0</v>
      </c>
      <c r="I329" s="10" t="n">
        <f aca="false">IF(B329&lt;=M_Rem,(M_Pmt-M_Serv),0)+IF(B329=M_Rem,C329,0)</f>
        <v>0</v>
      </c>
      <c r="J329" s="10" t="n">
        <f aca="false">D329</f>
        <v>0</v>
      </c>
      <c r="K329" s="10" t="n">
        <f aca="false">IF(B329&lt;=M_Rem+60,(M_Pmt-M_Serv),0)+IF(B329=M_Rem+60,C329,0)</f>
        <v>0</v>
      </c>
      <c r="L329" s="10" t="n">
        <f aca="false">IF(B329&lt;=M_Amort-M_Paid,(M_Pmt-M_Serv),0)</f>
        <v>1112.56411606159</v>
      </c>
      <c r="M329" s="10" t="n">
        <f aca="false">IF(B329&lt;=M_PartialN,(M_Pmt-M_Serv),0)</f>
        <v>0</v>
      </c>
    </row>
    <row r="330" customFormat="false" ht="15" hidden="false" customHeight="true" outlineLevel="0" collapsed="false">
      <c r="B330" s="1" t="n">
        <v>325</v>
      </c>
      <c r="C330" s="10" t="n">
        <f aca="false">C329*(1+M_Rate/12)-M_Pmt</f>
        <v>9907.83205163888</v>
      </c>
      <c r="D330" s="10" t="n">
        <f aca="false">IF(B330&lt;=M_Rem,(M_Pmt-M_Serv),0)+IF(B330=M_Rem,C330,0)</f>
        <v>0</v>
      </c>
      <c r="E330" s="10" t="n">
        <f aca="false">IF(B330&lt;=12,(M_Pmt-M_Serv),0)+IF(B330=12,C330,0)</f>
        <v>0</v>
      </c>
      <c r="F330" s="10" t="n">
        <f aca="false">IF(B330&lt;=24,(M_Pmt-M_Serv),0)+IF(B330=24,C330,0)</f>
        <v>0</v>
      </c>
      <c r="G330" s="10" t="n">
        <f aca="false">IF(B330&lt;=36,(M_Pmt-M_Serv),0)+IF(B330=36,C330,0)</f>
        <v>0</v>
      </c>
      <c r="H330" s="10" t="n">
        <f aca="false">IF(B330&lt;=M_Rem,M_Pmt,0)+IF(B330=M_Rem,C330,0)</f>
        <v>0</v>
      </c>
      <c r="I330" s="10" t="n">
        <f aca="false">IF(B330&lt;=M_Rem,(M_Pmt-M_Serv),0)+IF(B330=M_Rem,C330,0)</f>
        <v>0</v>
      </c>
      <c r="J330" s="10" t="n">
        <f aca="false">D330</f>
        <v>0</v>
      </c>
      <c r="K330" s="10" t="n">
        <f aca="false">IF(B330&lt;=M_Rem+60,(M_Pmt-M_Serv),0)+IF(B330=M_Rem+60,C330,0)</f>
        <v>0</v>
      </c>
      <c r="L330" s="10" t="n">
        <f aca="false">IF(B330&lt;=M_Amort-M_Paid,(M_Pmt-M_Serv),0)</f>
        <v>1112.56411606159</v>
      </c>
      <c r="M330" s="10" t="n">
        <f aca="false">IF(B330&lt;=M_PartialN,(M_Pmt-M_Serv),0)</f>
        <v>0</v>
      </c>
    </row>
    <row r="331" customFormat="false" ht="15" hidden="false" customHeight="true" outlineLevel="0" collapsed="false">
      <c r="B331" s="1" t="n">
        <v>326</v>
      </c>
      <c r="C331" s="10" t="n">
        <f aca="false">C330*(1+M_Rate/12)-M_Pmt</f>
        <v>8839.57667596458</v>
      </c>
      <c r="D331" s="10" t="n">
        <f aca="false">IF(B331&lt;=M_Rem,(M_Pmt-M_Serv),0)+IF(B331=M_Rem,C331,0)</f>
        <v>0</v>
      </c>
      <c r="E331" s="10" t="n">
        <f aca="false">IF(B331&lt;=12,(M_Pmt-M_Serv),0)+IF(B331=12,C331,0)</f>
        <v>0</v>
      </c>
      <c r="F331" s="10" t="n">
        <f aca="false">IF(B331&lt;=24,(M_Pmt-M_Serv),0)+IF(B331=24,C331,0)</f>
        <v>0</v>
      </c>
      <c r="G331" s="10" t="n">
        <f aca="false">IF(B331&lt;=36,(M_Pmt-M_Serv),0)+IF(B331=36,C331,0)</f>
        <v>0</v>
      </c>
      <c r="H331" s="10" t="n">
        <f aca="false">IF(B331&lt;=M_Rem,M_Pmt,0)+IF(B331=M_Rem,C331,0)</f>
        <v>0</v>
      </c>
      <c r="I331" s="10" t="n">
        <f aca="false">IF(B331&lt;=M_Rem,(M_Pmt-M_Serv),0)+IF(B331=M_Rem,C331,0)</f>
        <v>0</v>
      </c>
      <c r="J331" s="10" t="n">
        <f aca="false">D331</f>
        <v>0</v>
      </c>
      <c r="K331" s="10" t="n">
        <f aca="false">IF(B331&lt;=M_Rem+60,(M_Pmt-M_Serv),0)+IF(B331=M_Rem+60,C331,0)</f>
        <v>0</v>
      </c>
      <c r="L331" s="10" t="n">
        <f aca="false">IF(B331&lt;=M_Amort-M_Paid,(M_Pmt-M_Serv),0)</f>
        <v>1112.56411606159</v>
      </c>
      <c r="M331" s="10" t="n">
        <f aca="false">IF(B331&lt;=M_PartialN,(M_Pmt-M_Serv),0)</f>
        <v>0</v>
      </c>
    </row>
    <row r="332" customFormat="false" ht="15" hidden="false" customHeight="true" outlineLevel="0" collapsed="false">
      <c r="B332" s="1" t="n">
        <v>327</v>
      </c>
      <c r="C332" s="10" t="n">
        <f aca="false">C331*(1+M_Rate/12)-M_Pmt</f>
        <v>7763.30938497272</v>
      </c>
      <c r="D332" s="10" t="n">
        <f aca="false">IF(B332&lt;=M_Rem,(M_Pmt-M_Serv),0)+IF(B332=M_Rem,C332,0)</f>
        <v>0</v>
      </c>
      <c r="E332" s="10" t="n">
        <f aca="false">IF(B332&lt;=12,(M_Pmt-M_Serv),0)+IF(B332=12,C332,0)</f>
        <v>0</v>
      </c>
      <c r="F332" s="10" t="n">
        <f aca="false">IF(B332&lt;=24,(M_Pmt-M_Serv),0)+IF(B332=24,C332,0)</f>
        <v>0</v>
      </c>
      <c r="G332" s="10" t="n">
        <f aca="false">IF(B332&lt;=36,(M_Pmt-M_Serv),0)+IF(B332=36,C332,0)</f>
        <v>0</v>
      </c>
      <c r="H332" s="10" t="n">
        <f aca="false">IF(B332&lt;=M_Rem,M_Pmt,0)+IF(B332=M_Rem,C332,0)</f>
        <v>0</v>
      </c>
      <c r="I332" s="10" t="n">
        <f aca="false">IF(B332&lt;=M_Rem,(M_Pmt-M_Serv),0)+IF(B332=M_Rem,C332,0)</f>
        <v>0</v>
      </c>
      <c r="J332" s="10" t="n">
        <f aca="false">D332</f>
        <v>0</v>
      </c>
      <c r="K332" s="10" t="n">
        <f aca="false">IF(B332&lt;=M_Rem+60,(M_Pmt-M_Serv),0)+IF(B332=M_Rem+60,C332,0)</f>
        <v>0</v>
      </c>
      <c r="L332" s="10" t="n">
        <f aca="false">IF(B332&lt;=M_Amort-M_Paid,(M_Pmt-M_Serv),0)</f>
        <v>1112.56411606159</v>
      </c>
      <c r="M332" s="10" t="n">
        <f aca="false">IF(B332&lt;=M_PartialN,(M_Pmt-M_Serv),0)</f>
        <v>0</v>
      </c>
    </row>
    <row r="333" customFormat="false" ht="15" hidden="false" customHeight="true" outlineLevel="0" collapsed="false">
      <c r="B333" s="1" t="n">
        <v>328</v>
      </c>
      <c r="C333" s="10" t="n">
        <f aca="false">C332*(1+M_Rate/12)-M_Pmt</f>
        <v>6678.97008929843</v>
      </c>
      <c r="D333" s="10" t="n">
        <f aca="false">IF(B333&lt;=M_Rem,(M_Pmt-M_Serv),0)+IF(B333=M_Rem,C333,0)</f>
        <v>0</v>
      </c>
      <c r="E333" s="10" t="n">
        <f aca="false">IF(B333&lt;=12,(M_Pmt-M_Serv),0)+IF(B333=12,C333,0)</f>
        <v>0</v>
      </c>
      <c r="F333" s="10" t="n">
        <f aca="false">IF(B333&lt;=24,(M_Pmt-M_Serv),0)+IF(B333=24,C333,0)</f>
        <v>0</v>
      </c>
      <c r="G333" s="10" t="n">
        <f aca="false">IF(B333&lt;=36,(M_Pmt-M_Serv),0)+IF(B333=36,C333,0)</f>
        <v>0</v>
      </c>
      <c r="H333" s="10" t="n">
        <f aca="false">IF(B333&lt;=M_Rem,M_Pmt,0)+IF(B333=M_Rem,C333,0)</f>
        <v>0</v>
      </c>
      <c r="I333" s="10" t="n">
        <f aca="false">IF(B333&lt;=M_Rem,(M_Pmt-M_Serv),0)+IF(B333=M_Rem,C333,0)</f>
        <v>0</v>
      </c>
      <c r="J333" s="10" t="n">
        <f aca="false">D333</f>
        <v>0</v>
      </c>
      <c r="K333" s="10" t="n">
        <f aca="false">IF(B333&lt;=M_Rem+60,(M_Pmt-M_Serv),0)+IF(B333=M_Rem+60,C333,0)</f>
        <v>0</v>
      </c>
      <c r="L333" s="10" t="n">
        <f aca="false">IF(B333&lt;=M_Amort-M_Paid,(M_Pmt-M_Serv),0)</f>
        <v>1112.56411606159</v>
      </c>
      <c r="M333" s="10" t="n">
        <f aca="false">IF(B333&lt;=M_PartialN,(M_Pmt-M_Serv),0)</f>
        <v>0</v>
      </c>
    </row>
    <row r="334" customFormat="false" ht="15" hidden="false" customHeight="true" outlineLevel="0" collapsed="false">
      <c r="B334" s="1" t="n">
        <v>329</v>
      </c>
      <c r="C334" s="10" t="n">
        <f aca="false">C333*(1+M_Rate/12)-M_Pmt</f>
        <v>5586.49824890657</v>
      </c>
      <c r="D334" s="10" t="n">
        <f aca="false">IF(B334&lt;=M_Rem,(M_Pmt-M_Serv),0)+IF(B334=M_Rem,C334,0)</f>
        <v>0</v>
      </c>
      <c r="E334" s="10" t="n">
        <f aca="false">IF(B334&lt;=12,(M_Pmt-M_Serv),0)+IF(B334=12,C334,0)</f>
        <v>0</v>
      </c>
      <c r="F334" s="10" t="n">
        <f aca="false">IF(B334&lt;=24,(M_Pmt-M_Serv),0)+IF(B334=24,C334,0)</f>
        <v>0</v>
      </c>
      <c r="G334" s="10" t="n">
        <f aca="false">IF(B334&lt;=36,(M_Pmt-M_Serv),0)+IF(B334=36,C334,0)</f>
        <v>0</v>
      </c>
      <c r="H334" s="10" t="n">
        <f aca="false">IF(B334&lt;=M_Rem,M_Pmt,0)+IF(B334=M_Rem,C334,0)</f>
        <v>0</v>
      </c>
      <c r="I334" s="10" t="n">
        <f aca="false">IF(B334&lt;=M_Rem,(M_Pmt-M_Serv),0)+IF(B334=M_Rem,C334,0)</f>
        <v>0</v>
      </c>
      <c r="J334" s="10" t="n">
        <f aca="false">D334</f>
        <v>0</v>
      </c>
      <c r="K334" s="10" t="n">
        <f aca="false">IF(B334&lt;=M_Rem+60,(M_Pmt-M_Serv),0)+IF(B334=M_Rem+60,C334,0)</f>
        <v>0</v>
      </c>
      <c r="L334" s="10" t="n">
        <f aca="false">IF(B334&lt;=M_Amort-M_Paid,(M_Pmt-M_Serv),0)</f>
        <v>1112.56411606159</v>
      </c>
      <c r="M334" s="10" t="n">
        <f aca="false">IF(B334&lt;=M_PartialN,(M_Pmt-M_Serv),0)</f>
        <v>0</v>
      </c>
    </row>
    <row r="335" customFormat="false" ht="15" hidden="false" customHeight="true" outlineLevel="0" collapsed="false">
      <c r="B335" s="1" t="n">
        <v>330</v>
      </c>
      <c r="C335" s="10" t="n">
        <f aca="false">C334*(1+M_Rate/12)-M_Pmt</f>
        <v>4485.83286971178</v>
      </c>
      <c r="D335" s="10" t="n">
        <f aca="false">IF(B335&lt;=M_Rem,(M_Pmt-M_Serv),0)+IF(B335=M_Rem,C335,0)</f>
        <v>0</v>
      </c>
      <c r="E335" s="10" t="n">
        <f aca="false">IF(B335&lt;=12,(M_Pmt-M_Serv),0)+IF(B335=12,C335,0)</f>
        <v>0</v>
      </c>
      <c r="F335" s="10" t="n">
        <f aca="false">IF(B335&lt;=24,(M_Pmt-M_Serv),0)+IF(B335=24,C335,0)</f>
        <v>0</v>
      </c>
      <c r="G335" s="10" t="n">
        <f aca="false">IF(B335&lt;=36,(M_Pmt-M_Serv),0)+IF(B335=36,C335,0)</f>
        <v>0</v>
      </c>
      <c r="H335" s="10" t="n">
        <f aca="false">IF(B335&lt;=M_Rem,M_Pmt,0)+IF(B335=M_Rem,C335,0)</f>
        <v>0</v>
      </c>
      <c r="I335" s="10" t="n">
        <f aca="false">IF(B335&lt;=M_Rem,(M_Pmt-M_Serv),0)+IF(B335=M_Rem,C335,0)</f>
        <v>0</v>
      </c>
      <c r="J335" s="10" t="n">
        <f aca="false">D335</f>
        <v>0</v>
      </c>
      <c r="K335" s="10" t="n">
        <f aca="false">IF(B335&lt;=M_Rem+60,(M_Pmt-M_Serv),0)+IF(B335=M_Rem+60,C335,0)</f>
        <v>0</v>
      </c>
      <c r="L335" s="10" t="n">
        <f aca="false">IF(B335&lt;=M_Amort-M_Paid,(M_Pmt-M_Serv),0)</f>
        <v>1112.56411606159</v>
      </c>
      <c r="M335" s="10" t="n">
        <f aca="false">IF(B335&lt;=M_PartialN,(M_Pmt-M_Serv),0)</f>
        <v>0</v>
      </c>
    </row>
    <row r="336" customFormat="false" ht="15" hidden="false" customHeight="true" outlineLevel="0" collapsed="false">
      <c r="B336" s="1" t="n">
        <v>331</v>
      </c>
      <c r="C336" s="10" t="n">
        <f aca="false">C335*(1+M_Rate/12)-M_Pmt</f>
        <v>3376.91250017303</v>
      </c>
      <c r="D336" s="10" t="n">
        <f aca="false">IF(B336&lt;=M_Rem,(M_Pmt-M_Serv),0)+IF(B336=M_Rem,C336,0)</f>
        <v>0</v>
      </c>
      <c r="E336" s="10" t="n">
        <f aca="false">IF(B336&lt;=12,(M_Pmt-M_Serv),0)+IF(B336=12,C336,0)</f>
        <v>0</v>
      </c>
      <c r="F336" s="10" t="n">
        <f aca="false">IF(B336&lt;=24,(M_Pmt-M_Serv),0)+IF(B336=24,C336,0)</f>
        <v>0</v>
      </c>
      <c r="G336" s="10" t="n">
        <f aca="false">IF(B336&lt;=36,(M_Pmt-M_Serv),0)+IF(B336=36,C336,0)</f>
        <v>0</v>
      </c>
      <c r="H336" s="10" t="n">
        <f aca="false">IF(B336&lt;=M_Rem,M_Pmt,0)+IF(B336=M_Rem,C336,0)</f>
        <v>0</v>
      </c>
      <c r="I336" s="10" t="n">
        <f aca="false">IF(B336&lt;=M_Rem,(M_Pmt-M_Serv),0)+IF(B336=M_Rem,C336,0)</f>
        <v>0</v>
      </c>
      <c r="J336" s="10" t="n">
        <f aca="false">D336</f>
        <v>0</v>
      </c>
      <c r="K336" s="10" t="n">
        <f aca="false">IF(B336&lt;=M_Rem+60,(M_Pmt-M_Serv),0)+IF(B336=M_Rem+60,C336,0)</f>
        <v>0</v>
      </c>
      <c r="L336" s="10" t="n">
        <f aca="false">IF(B336&lt;=M_Amort-M_Paid,(M_Pmt-M_Serv),0)</f>
        <v>1112.56411606159</v>
      </c>
      <c r="M336" s="10" t="n">
        <f aca="false">IF(B336&lt;=M_PartialN,(M_Pmt-M_Serv),0)</f>
        <v>0</v>
      </c>
    </row>
    <row r="337" customFormat="false" ht="15" hidden="false" customHeight="true" outlineLevel="0" collapsed="false">
      <c r="B337" s="1" t="n">
        <v>332</v>
      </c>
      <c r="C337" s="10" t="n">
        <f aca="false">C336*(1+M_Rate/12)-M_Pmt</f>
        <v>2259.67522786273</v>
      </c>
      <c r="D337" s="10" t="n">
        <f aca="false">IF(B337&lt;=M_Rem,(M_Pmt-M_Serv),0)+IF(B337=M_Rem,C337,0)</f>
        <v>0</v>
      </c>
      <c r="E337" s="10" t="n">
        <f aca="false">IF(B337&lt;=12,(M_Pmt-M_Serv),0)+IF(B337=12,C337,0)</f>
        <v>0</v>
      </c>
      <c r="F337" s="10" t="n">
        <f aca="false">IF(B337&lt;=24,(M_Pmt-M_Serv),0)+IF(B337=24,C337,0)</f>
        <v>0</v>
      </c>
      <c r="G337" s="10" t="n">
        <f aca="false">IF(B337&lt;=36,(M_Pmt-M_Serv),0)+IF(B337=36,C337,0)</f>
        <v>0</v>
      </c>
      <c r="H337" s="10" t="n">
        <f aca="false">IF(B337&lt;=M_Rem,M_Pmt,0)+IF(B337=M_Rem,C337,0)</f>
        <v>0</v>
      </c>
      <c r="I337" s="10" t="n">
        <f aca="false">IF(B337&lt;=M_Rem,(M_Pmt-M_Serv),0)+IF(B337=M_Rem,C337,0)</f>
        <v>0</v>
      </c>
      <c r="J337" s="10" t="n">
        <f aca="false">D337</f>
        <v>0</v>
      </c>
      <c r="K337" s="10" t="n">
        <f aca="false">IF(B337&lt;=M_Rem+60,(M_Pmt-M_Serv),0)+IF(B337=M_Rem+60,C337,0)</f>
        <v>0</v>
      </c>
      <c r="L337" s="10" t="n">
        <f aca="false">IF(B337&lt;=M_Amort-M_Paid,(M_Pmt-M_Serv),0)</f>
        <v>1112.56411606159</v>
      </c>
      <c r="M337" s="10" t="n">
        <f aca="false">IF(B337&lt;=M_PartialN,(M_Pmt-M_Serv),0)</f>
        <v>0</v>
      </c>
    </row>
    <row r="338" customFormat="false" ht="15" hidden="false" customHeight="true" outlineLevel="0" collapsed="false">
      <c r="B338" s="1" t="n">
        <v>333</v>
      </c>
      <c r="C338" s="10" t="n">
        <f aca="false">C337*(1+M_Rate/12)-M_Pmt</f>
        <v>1134.05867601011</v>
      </c>
      <c r="D338" s="10" t="n">
        <f aca="false">IF(B338&lt;=M_Rem,(M_Pmt-M_Serv),0)+IF(B338=M_Rem,C338,0)</f>
        <v>0</v>
      </c>
      <c r="E338" s="10" t="n">
        <f aca="false">IF(B338&lt;=12,(M_Pmt-M_Serv),0)+IF(B338=12,C338,0)</f>
        <v>0</v>
      </c>
      <c r="F338" s="10" t="n">
        <f aca="false">IF(B338&lt;=24,(M_Pmt-M_Serv),0)+IF(B338=24,C338,0)</f>
        <v>0</v>
      </c>
      <c r="G338" s="10" t="n">
        <f aca="false">IF(B338&lt;=36,(M_Pmt-M_Serv),0)+IF(B338=36,C338,0)</f>
        <v>0</v>
      </c>
      <c r="H338" s="10" t="n">
        <f aca="false">IF(B338&lt;=M_Rem,M_Pmt,0)+IF(B338=M_Rem,C338,0)</f>
        <v>0</v>
      </c>
      <c r="I338" s="10" t="n">
        <f aca="false">IF(B338&lt;=M_Rem,(M_Pmt-M_Serv),0)+IF(B338=M_Rem,C338,0)</f>
        <v>0</v>
      </c>
      <c r="J338" s="10" t="n">
        <f aca="false">D338</f>
        <v>0</v>
      </c>
      <c r="K338" s="10" t="n">
        <f aca="false">IF(B338&lt;=M_Rem+60,(M_Pmt-M_Serv),0)+IF(B338=M_Rem+60,C338,0)</f>
        <v>0</v>
      </c>
      <c r="L338" s="10" t="n">
        <f aca="false">IF(B338&lt;=M_Amort-M_Paid,(M_Pmt-M_Serv),0)</f>
        <v>1112.56411606159</v>
      </c>
      <c r="M338" s="10" t="n">
        <f aca="false">IF(B338&lt;=M_PartialN,(M_Pmt-M_Serv),0)</f>
        <v>0</v>
      </c>
    </row>
    <row r="339" customFormat="false" ht="15" hidden="false" customHeight="true" outlineLevel="0" collapsed="false">
      <c r="B339" s="1" t="n">
        <v>334</v>
      </c>
      <c r="C339" s="10" t="n">
        <f aca="false">C338*(1+M_Rate/12)-M_Pmt</f>
        <v>1.85964381671511E-008</v>
      </c>
      <c r="D339" s="10" t="n">
        <f aca="false">IF(B339&lt;=M_Rem,(M_Pmt-M_Serv),0)+IF(B339=M_Rem,C339,0)</f>
        <v>0</v>
      </c>
      <c r="E339" s="10" t="n">
        <f aca="false">IF(B339&lt;=12,(M_Pmt-M_Serv),0)+IF(B339=12,C339,0)</f>
        <v>0</v>
      </c>
      <c r="F339" s="10" t="n">
        <f aca="false">IF(B339&lt;=24,(M_Pmt-M_Serv),0)+IF(B339=24,C339,0)</f>
        <v>0</v>
      </c>
      <c r="G339" s="10" t="n">
        <f aca="false">IF(B339&lt;=36,(M_Pmt-M_Serv),0)+IF(B339=36,C339,0)</f>
        <v>0</v>
      </c>
      <c r="H339" s="10" t="n">
        <f aca="false">IF(B339&lt;=M_Rem,M_Pmt,0)+IF(B339=M_Rem,C339,0)</f>
        <v>0</v>
      </c>
      <c r="I339" s="10" t="n">
        <f aca="false">IF(B339&lt;=M_Rem,(M_Pmt-M_Serv),0)+IF(B339=M_Rem,C339,0)</f>
        <v>0</v>
      </c>
      <c r="J339" s="10" t="n">
        <f aca="false">D339</f>
        <v>0</v>
      </c>
      <c r="K339" s="10" t="n">
        <f aca="false">IF(B339&lt;=M_Rem+60,(M_Pmt-M_Serv),0)+IF(B339=M_Rem+60,C339,0)</f>
        <v>0</v>
      </c>
      <c r="L339" s="10" t="n">
        <f aca="false">IF(B339&lt;=M_Amort-M_Paid,(M_Pmt-M_Serv),0)</f>
        <v>1112.56411606159</v>
      </c>
      <c r="M339" s="10" t="n">
        <f aca="false">IF(B339&lt;=M_PartialN,(M_Pmt-M_Serv),0)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1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7"/>
    <col collapsed="false" customWidth="true" hidden="false" outlineLevel="0" max="2" min="2" style="1" width="8"/>
    <col collapsed="false" customWidth="true" hidden="false" outlineLevel="0" max="4" min="3" style="1" width="14"/>
    <col collapsed="false" customWidth="true" hidden="false" outlineLevel="0" max="5" min="5" style="1" width="16"/>
    <col collapsed="false" customWidth="true" hidden="false" outlineLevel="0" max="6" min="6" style="1" width="6"/>
    <col collapsed="false" customWidth="true" hidden="false" outlineLevel="0" max="7" min="7" style="1" width="16"/>
  </cols>
  <sheetData>
    <row r="1" customFormat="false" ht="15" hidden="false" customHeight="true" outlineLevel="0" collapsed="false"/>
    <row r="2" customFormat="false" ht="15.75" hidden="false" customHeight="true" outlineLevel="0" collapsed="false">
      <c r="B2" s="2" t="s">
        <v>118</v>
      </c>
    </row>
    <row r="4" customFormat="false" ht="15" hidden="false" customHeight="true" outlineLevel="0" collapsed="false">
      <c r="B4" s="4" t="s">
        <v>119</v>
      </c>
      <c r="C4" s="21" t="n">
        <f aca="false">1-(1-M_CDR)^(1/12)</f>
        <v>0.00253504861383669</v>
      </c>
    </row>
    <row r="5" customFormat="false" ht="15" hidden="false" customHeight="true" outlineLevel="0" collapsed="false">
      <c r="B5" s="4" t="s">
        <v>120</v>
      </c>
      <c r="C5" s="15" t="n">
        <f aca="false">M_Rem+M_Ext</f>
        <v>58</v>
      </c>
    </row>
    <row r="6" customFormat="false" ht="15" hidden="false" customHeight="true" outlineLevel="0" collapsed="false">
      <c r="B6" s="4" t="s">
        <v>121</v>
      </c>
      <c r="C6" s="15" t="n">
        <f aca="false">M_FcM+M_Poss+M_Reo</f>
        <v>20</v>
      </c>
    </row>
    <row r="7" customFormat="false" ht="15" hidden="false" customHeight="true" outlineLevel="0" collapsed="false">
      <c r="B7" s="4" t="s">
        <v>122</v>
      </c>
      <c r="C7" s="14" t="n">
        <f aca="false">M_Value*(1-M_Haircut)*(1-M_SaleCost)</f>
        <v>147312</v>
      </c>
    </row>
    <row r="8" customFormat="false" ht="15" hidden="false" customHeight="true" outlineLevel="0" collapsed="false">
      <c r="B8" s="4" t="s">
        <v>123</v>
      </c>
      <c r="C8" s="22" t="b">
        <f aca="false">M_ReoNet-M_Value*M_Repair-M_CK&lt;M_BalloonBal*(1+M_Rate/12*(M_FcM+1))+M_TI*M_FcM+M_Legal</f>
        <v>1</v>
      </c>
    </row>
    <row r="9" customFormat="false" ht="15" hidden="false" customHeight="true" outlineLevel="0" collapsed="false">
      <c r="B9" s="3" t="s">
        <v>124</v>
      </c>
      <c r="C9" s="23" t="n">
        <f aca="false">IRR(E12:E150,0.01)*12</f>
        <v>0.10413703525543</v>
      </c>
    </row>
    <row r="10" customFormat="false" ht="15" hidden="false" customHeight="true" outlineLevel="0" collapsed="false">
      <c r="B10" s="4" t="s">
        <v>125</v>
      </c>
      <c r="C10" s="14" t="n">
        <f aca="false">SUM(G12:G31)</f>
        <v>127545.333333333</v>
      </c>
    </row>
    <row r="11" customFormat="false" ht="30" hidden="false" customHeight="true" outlineLevel="0" collapsed="false">
      <c r="B11" s="9" t="s">
        <v>106</v>
      </c>
      <c r="C11" s="9" t="s">
        <v>126</v>
      </c>
      <c r="D11" s="9" t="s">
        <v>127</v>
      </c>
      <c r="E11" s="9" t="s">
        <v>128</v>
      </c>
      <c r="F11" s="9" t="s">
        <v>129</v>
      </c>
      <c r="G11" s="9" t="s">
        <v>130</v>
      </c>
    </row>
    <row r="12" customFormat="false" ht="15" hidden="false" customHeight="true" outlineLevel="0" collapsed="false">
      <c r="B12" s="1" t="n">
        <v>0</v>
      </c>
      <c r="C12" s="1" t="n">
        <v>1</v>
      </c>
      <c r="D12" s="1" t="n">
        <v>0</v>
      </c>
      <c r="E12" s="10" t="n">
        <f aca="false">-(M_Bid+M_Acq+M_Board)</f>
        <v>-128202.911194319</v>
      </c>
      <c r="F12" s="1" t="n">
        <v>1</v>
      </c>
      <c r="G12" s="10" t="n">
        <f aca="false">IF(F12&lt;=M_FcM,-(M_TI+M_ServNPL),0)-IF(F12=M_Filing,M_Legal/2,0)-IF(F12=M_FcM,M_Legal/2,0)-IF(AND(F12&gt;M_FcM,F12&lt;=M_RecLen),M_TI+M_ServNPL+M_Util,0)-IF(F12=M_FcM+M_Poss,M_Value*M_Repair+M_CK,0)+IF(F12=M_RecLen,M_ReoNet,0)</f>
        <v>-440.833333333333</v>
      </c>
    </row>
    <row r="13" customFormat="false" ht="15" hidden="false" customHeight="true" outlineLevel="0" collapsed="false">
      <c r="B13" s="1" t="n">
        <v>1</v>
      </c>
      <c r="C13" s="1" t="n">
        <f aca="false">IF(B13&lt;=M_Last,C12-D13,0)</f>
        <v>0.997464951386163</v>
      </c>
      <c r="D13" s="1" t="n">
        <f aca="false">IF(B13&lt;=M_Last,C12*M_Haz,0)</f>
        <v>0.00253504861383669</v>
      </c>
      <c r="E13" s="10" t="n">
        <f aca="false">IF(B13&lt;=M_Last,C13*(M_Pmt-M_Serv),0)+IF(B13=M_Last,C13*Flows!C6,0)+SUMPRODUCT($D$13:$D$150,Rec!C$2:C$139)</f>
        <v>1109.74371194137</v>
      </c>
      <c r="F13" s="1" t="n">
        <v>2</v>
      </c>
      <c r="G13" s="10" t="n">
        <f aca="false">IF(F13&lt;=M_FcM,-(M_TI+M_ServNPL),0)-IF(F13=M_Filing,M_Legal/2,0)-IF(F13=M_FcM,M_Legal/2,0)-IF(AND(F13&gt;M_FcM,F13&lt;=M_RecLen),M_TI+M_ServNPL+M_Util,0)-IF(F13=M_FcM+M_Poss,M_Value*M_Repair+M_CK,0)+IF(F13=M_RecLen,M_ReoNet,0)</f>
        <v>-440.833333333333</v>
      </c>
    </row>
    <row r="14" customFormat="false" ht="15" hidden="false" customHeight="true" outlineLevel="0" collapsed="false">
      <c r="B14" s="1" t="n">
        <v>2</v>
      </c>
      <c r="C14" s="1" t="n">
        <f aca="false">IF(B14&lt;=M_Last,C13-D14,0)</f>
        <v>0.994936329243801</v>
      </c>
      <c r="D14" s="1" t="n">
        <f aca="false">IF(B14&lt;=M_Last,C13*M_Haz,0)</f>
        <v>0.00252862214236217</v>
      </c>
      <c r="E14" s="10" t="n">
        <f aca="false">IF(B14&lt;=M_Last,C14*(M_Pmt-M_Serv),0)+IF(B14=M_Last,C14*Flows!C7,0)+SUMPRODUCT($D$13:$D$150,Rec!D$2:D$139)</f>
        <v>1105.81292375209</v>
      </c>
      <c r="F14" s="1" t="n">
        <v>3</v>
      </c>
      <c r="G14" s="10" t="n">
        <f aca="false">IF(F14&lt;=M_FcM,-(M_TI+M_ServNPL),0)-IF(F14=M_Filing,M_Legal/2,0)-IF(F14=M_FcM,M_Legal/2,0)-IF(AND(F14&gt;M_FcM,F14&lt;=M_RecLen),M_TI+M_ServNPL+M_Util,0)-IF(F14=M_FcM+M_Poss,M_Value*M_Repair+M_CK,0)+IF(F14=M_RecLen,M_ReoNet,0)</f>
        <v>-440.833333333333</v>
      </c>
    </row>
    <row r="15" customFormat="false" ht="15" hidden="false" customHeight="true" outlineLevel="0" collapsed="false">
      <c r="B15" s="1" t="n">
        <v>3</v>
      </c>
      <c r="C15" s="1" t="n">
        <f aca="false">IF(B15&lt;=M_Last,C14-D15,0)</f>
        <v>0.992414117281496</v>
      </c>
      <c r="D15" s="1" t="n">
        <f aca="false">IF(B15&lt;=M_Last,C14*M_Haz,0)</f>
        <v>0.00252221196230526</v>
      </c>
      <c r="E15" s="10" t="n">
        <f aca="false">IF(B15&lt;=M_Last,C15*(M_Pmt-M_Serv),0)+IF(B15=M_Last,C15*Flows!C8,0)+SUMPRODUCT($D$13:$D$150,Rec!E$2:E$139)</f>
        <v>1101.89210030197</v>
      </c>
      <c r="F15" s="1" t="n">
        <v>4</v>
      </c>
      <c r="G15" s="10" t="n">
        <f aca="false">IF(F15&lt;=M_FcM,-(M_TI+M_ServNPL),0)-IF(F15=M_Filing,M_Legal/2,0)-IF(F15=M_FcM,M_Legal/2,0)-IF(AND(F15&gt;M_FcM,F15&lt;=M_RecLen),M_TI+M_ServNPL+M_Util,0)-IF(F15=M_FcM+M_Poss,M_Value*M_Repair+M_CK,0)+IF(F15=M_RecLen,M_ReoNet,0)</f>
        <v>-440.833333333333</v>
      </c>
    </row>
    <row r="16" customFormat="false" ht="15" hidden="false" customHeight="true" outlineLevel="0" collapsed="false">
      <c r="B16" s="1" t="n">
        <v>4</v>
      </c>
      <c r="C16" s="1" t="n">
        <f aca="false">IF(B16&lt;=M_Last,C15-D16,0)</f>
        <v>0.989898299249129</v>
      </c>
      <c r="D16" s="1" t="n">
        <f aca="false">IF(B16&lt;=M_Last,C15*M_Haz,0)</f>
        <v>0.00251581803236642</v>
      </c>
      <c r="E16" s="10" t="n">
        <f aca="false">IF(B16&lt;=M_Last,C16*(M_Pmt-M_Serv),0)+IF(B16=M_Last,C16*Flows!C9,0)+SUMPRODUCT($D$13:$D$150,Rec!F$2:F$139)</f>
        <v>1097.98121632991</v>
      </c>
      <c r="F16" s="1" t="n">
        <v>5</v>
      </c>
      <c r="G16" s="10" t="n">
        <f aca="false">IF(F16&lt;=M_FcM,-(M_TI+M_ServNPL),0)-IF(F16=M_Filing,M_Legal/2,0)-IF(F16=M_FcM,M_Legal/2,0)-IF(AND(F16&gt;M_FcM,F16&lt;=M_RecLen),M_TI+M_ServNPL+M_Util,0)-IF(F16=M_FcM+M_Poss,M_Value*M_Repair+M_CK,0)+IF(F16=M_RecLen,M_ReoNet,0)</f>
        <v>-1690.83333333333</v>
      </c>
    </row>
    <row r="17" customFormat="false" ht="15" hidden="false" customHeight="true" outlineLevel="0" collapsed="false">
      <c r="B17" s="1" t="n">
        <v>5</v>
      </c>
      <c r="C17" s="1" t="n">
        <f aca="false">IF(B17&lt;=M_Last,C16-D17,0)</f>
        <v>0.987388858937779</v>
      </c>
      <c r="D17" s="1" t="n">
        <f aca="false">IF(B17&lt;=M_Last,C16*M_Haz,0)</f>
        <v>0.0025094403113508</v>
      </c>
      <c r="E17" s="10" t="n">
        <f aca="false">IF(B17&lt;=M_Last,C17*(M_Pmt-M_Serv),0)+IF(B17=M_Last,C17*Flows!C10,0)+SUMPRODUCT($D$13:$D$150,Rec!G$2:G$139)</f>
        <v>1094.08024663883</v>
      </c>
      <c r="F17" s="1" t="n">
        <v>6</v>
      </c>
      <c r="G17" s="10" t="n">
        <f aca="false">IF(F17&lt;=M_FcM,-(M_TI+M_ServNPL),0)-IF(F17=M_Filing,M_Legal/2,0)-IF(F17=M_FcM,M_Legal/2,0)-IF(AND(F17&gt;M_FcM,F17&lt;=M_RecLen),M_TI+M_ServNPL+M_Util,0)-IF(F17=M_FcM+M_Poss,M_Value*M_Repair+M_CK,0)+IF(F17=M_RecLen,M_ReoNet,0)</f>
        <v>-440.833333333333</v>
      </c>
    </row>
    <row r="18" customFormat="false" ht="15" hidden="false" customHeight="true" outlineLevel="0" collapsed="false">
      <c r="B18" s="1" t="n">
        <v>6</v>
      </c>
      <c r="C18" s="1" t="n">
        <f aca="false">IF(B18&lt;=M_Last,C17-D18,0)</f>
        <v>0.984885780179611</v>
      </c>
      <c r="D18" s="1" t="n">
        <f aca="false">IF(B18&lt;=M_Last,C17*M_Haz,0)</f>
        <v>0.002503078758168</v>
      </c>
      <c r="E18" s="10" t="n">
        <f aca="false">IF(B18&lt;=M_Last,C18*(M_Pmt-M_Serv),0)+IF(B18=M_Last,C18*Flows!C11,0)+SUMPRODUCT($D$13:$D$150,Rec!H$2:H$139)</f>
        <v>1087.02035532827</v>
      </c>
      <c r="F18" s="1" t="n">
        <v>7</v>
      </c>
      <c r="G18" s="10" t="n">
        <f aca="false">IF(F18&lt;=M_FcM,-(M_TI+M_ServNPL),0)-IF(F18=M_Filing,M_Legal/2,0)-IF(F18=M_FcM,M_Legal/2,0)-IF(AND(F18&gt;M_FcM,F18&lt;=M_RecLen),M_TI+M_ServNPL+M_Util,0)-IF(F18=M_FcM+M_Poss,M_Value*M_Repair+M_CK,0)+IF(F18=M_RecLen,M_ReoNet,0)</f>
        <v>-440.833333333333</v>
      </c>
    </row>
    <row r="19" customFormat="false" ht="15" hidden="false" customHeight="true" outlineLevel="0" collapsed="false">
      <c r="B19" s="1" t="n">
        <v>7</v>
      </c>
      <c r="C19" s="1" t="n">
        <f aca="false">IF(B19&lt;=M_Last,C18-D19,0)</f>
        <v>0.982389046847779</v>
      </c>
      <c r="D19" s="1" t="n">
        <f aca="false">IF(B19&lt;=M_Last,C18*M_Haz,0)</f>
        <v>0.00249673333183179</v>
      </c>
      <c r="E19" s="10" t="n">
        <f aca="false">IF(B19&lt;=M_Last,C19*(M_Pmt-M_Serv),0)+IF(B19=M_Last,C19*Flows!C12,0)+SUMPRODUCT($D$13:$D$150,Rec!I$2:I$139)</f>
        <v>1083.14717195268</v>
      </c>
      <c r="F19" s="1" t="n">
        <v>8</v>
      </c>
      <c r="G19" s="10" t="n">
        <f aca="false">IF(F19&lt;=M_FcM,-(M_TI+M_ServNPL),0)-IF(F19=M_Filing,M_Legal/2,0)-IF(F19=M_FcM,M_Legal/2,0)-IF(AND(F19&gt;M_FcM,F19&lt;=M_RecLen),M_TI+M_ServNPL+M_Util,0)-IF(F19=M_FcM+M_Poss,M_Value*M_Repair+M_CK,0)+IF(F19=M_RecLen,M_ReoNet,0)</f>
        <v>-440.833333333333</v>
      </c>
    </row>
    <row r="20" customFormat="false" ht="15" hidden="false" customHeight="true" outlineLevel="0" collapsed="false">
      <c r="B20" s="1" t="n">
        <v>8</v>
      </c>
      <c r="C20" s="1" t="n">
        <f aca="false">IF(B20&lt;=M_Last,C19-D20,0)</f>
        <v>0.979898642856319</v>
      </c>
      <c r="D20" s="1" t="n">
        <f aca="false">IF(B20&lt;=M_Last,C19*M_Haz,0)</f>
        <v>0.00249040399145981</v>
      </c>
      <c r="E20" s="10" t="n">
        <f aca="false">IF(B20&lt;=M_Last,C20*(M_Pmt-M_Serv),0)+IF(B20=M_Last,C20*Flows!C13,0)+SUMPRODUCT($D$13:$D$150,Rec!J$2:J$139)</f>
        <v>1079.28380728524</v>
      </c>
      <c r="F20" s="1" t="n">
        <v>9</v>
      </c>
      <c r="G20" s="10" t="n">
        <f aca="false">IF(F20&lt;=M_FcM,-(M_TI+M_ServNPL),0)-IF(F20=M_Filing,M_Legal/2,0)-IF(F20=M_FcM,M_Legal/2,0)-IF(AND(F20&gt;M_FcM,F20&lt;=M_RecLen),M_TI+M_ServNPL+M_Util,0)-IF(F20=M_FcM+M_Poss,M_Value*M_Repair+M_CK,0)+IF(F20=M_RecLen,M_ReoNet,0)</f>
        <v>-440.833333333333</v>
      </c>
    </row>
    <row r="21" customFormat="false" ht="15" hidden="false" customHeight="true" outlineLevel="0" collapsed="false">
      <c r="B21" s="1" t="n">
        <v>9</v>
      </c>
      <c r="C21" s="1" t="n">
        <f aca="false">IF(B21&lt;=M_Last,C20-D21,0)</f>
        <v>0.977414552160046</v>
      </c>
      <c r="D21" s="1" t="n">
        <f aca="false">IF(B21&lt;=M_Last,C20*M_Haz,0)</f>
        <v>0.00248409069627336</v>
      </c>
      <c r="E21" s="10" t="n">
        <f aca="false">IF(B21&lt;=M_Last,C21*(M_Pmt-M_Serv),0)+IF(B21=M_Last,C21*Flows!C14,0)+SUMPRODUCT($D$13:$D$150,Rec!K$2:K$139)</f>
        <v>1075.43023643505</v>
      </c>
      <c r="F21" s="1" t="n">
        <v>10</v>
      </c>
      <c r="G21" s="10" t="n">
        <f aca="false">IF(F21&lt;=M_FcM,-(M_TI+M_ServNPL),0)-IF(F21=M_Filing,M_Legal/2,0)-IF(F21=M_FcM,M_Legal/2,0)-IF(AND(F21&gt;M_FcM,F21&lt;=M_RecLen),M_TI+M_ServNPL+M_Util,0)-IF(F21=M_FcM+M_Poss,M_Value*M_Repair+M_CK,0)+IF(F21=M_RecLen,M_ReoNet,0)</f>
        <v>-440.833333333333</v>
      </c>
    </row>
    <row r="22" customFormat="false" ht="15" hidden="false" customHeight="true" outlineLevel="0" collapsed="false">
      <c r="B22" s="1" t="n">
        <v>10</v>
      </c>
      <c r="C22" s="1" t="n">
        <f aca="false">IF(B22&lt;=M_Last,C21-D22,0)</f>
        <v>0.974936758754449</v>
      </c>
      <c r="D22" s="1" t="n">
        <f aca="false">IF(B22&lt;=M_Last,C21*M_Haz,0)</f>
        <v>0.00247779340559713</v>
      </c>
      <c r="E22" s="10" t="n">
        <f aca="false">IF(B22&lt;=M_Last,C22*(M_Pmt-M_Serv),0)+IF(B22=M_Last,C22*Flows!C15,0)+SUMPRODUCT($D$13:$D$150,Rec!L$2:L$139)</f>
        <v>1071.58643457429</v>
      </c>
      <c r="F22" s="1" t="n">
        <v>11</v>
      </c>
      <c r="G22" s="10" t="n">
        <f aca="false">IF(F22&lt;=M_FcM,-(M_TI+M_ServNPL),0)-IF(F22=M_Filing,M_Legal/2,0)-IF(F22=M_FcM,M_Legal/2,0)-IF(AND(F22&gt;M_FcM,F22&lt;=M_RecLen),M_TI+M_ServNPL+M_Util,0)-IF(F22=M_FcM+M_Poss,M_Value*M_Repair+M_CK,0)+IF(F22=M_RecLen,M_ReoNet,0)</f>
        <v>-440.833333333333</v>
      </c>
    </row>
    <row r="23" customFormat="false" ht="15" hidden="false" customHeight="true" outlineLevel="0" collapsed="false">
      <c r="B23" s="1" t="n">
        <v>11</v>
      </c>
      <c r="C23" s="1" t="n">
        <f aca="false">IF(B23&lt;=M_Last,C22-D23,0)</f>
        <v>0.97246524667559</v>
      </c>
      <c r="D23" s="1" t="n">
        <f aca="false">IF(B23&lt;=M_Last,C22*M_Haz,0)</f>
        <v>0.0024715120788589</v>
      </c>
      <c r="E23" s="10" t="n">
        <f aca="false">IF(B23&lt;=M_Last,C23*(M_Pmt-M_Serv),0)+IF(B23=M_Last,C23*Flows!C16,0)+SUMPRODUCT($D$13:$D$150,Rec!M$2:M$139)</f>
        <v>1067.75237693812</v>
      </c>
      <c r="F23" s="1" t="n">
        <v>12</v>
      </c>
      <c r="G23" s="10" t="n">
        <f aca="false">IF(F23&lt;=M_FcM,-(M_TI+M_ServNPL),0)-IF(F23=M_Filing,M_Legal/2,0)-IF(F23=M_FcM,M_Legal/2,0)-IF(AND(F23&gt;M_FcM,F23&lt;=M_RecLen),M_TI+M_ServNPL+M_Util,0)-IF(F23=M_FcM+M_Poss,M_Value*M_Repair+M_CK,0)+IF(F23=M_RecLen,M_ReoNet,0)</f>
        <v>-440.833333333333</v>
      </c>
    </row>
    <row r="24" customFormat="false" ht="15" hidden="false" customHeight="true" outlineLevel="0" collapsed="false">
      <c r="B24" s="1" t="n">
        <v>12</v>
      </c>
      <c r="C24" s="1" t="n">
        <f aca="false">IF(B24&lt;=M_Last,C23-D24,0)</f>
        <v>0.97</v>
      </c>
      <c r="D24" s="1" t="n">
        <f aca="false">IF(B24&lt;=M_Last,C23*M_Haz,0)</f>
        <v>0.00246524667558931</v>
      </c>
      <c r="E24" s="10" t="n">
        <f aca="false">IF(B24&lt;=M_Last,C24*(M_Pmt-M_Serv),0)+IF(B24=M_Last,C24*Flows!C17,0)+SUMPRODUCT($D$13:$D$150,Rec!N$2:N$139)</f>
        <v>1063.92803882444</v>
      </c>
      <c r="F24" s="1" t="n">
        <v>13</v>
      </c>
      <c r="G24" s="10" t="n">
        <f aca="false">IF(F24&lt;=M_FcM,-(M_TI+M_ServNPL),0)-IF(F24=M_Filing,M_Legal/2,0)-IF(F24=M_FcM,M_Legal/2,0)-IF(AND(F24&gt;M_FcM,F24&lt;=M_RecLen),M_TI+M_ServNPL+M_Util,0)-IF(F24=M_FcM+M_Poss,M_Value*M_Repair+M_CK,0)+IF(F24=M_RecLen,M_ReoNet,0)</f>
        <v>-1690.83333333333</v>
      </c>
    </row>
    <row r="25" customFormat="false" ht="15" hidden="false" customHeight="true" outlineLevel="0" collapsed="false">
      <c r="B25" s="1" t="n">
        <v>13</v>
      </c>
      <c r="C25" s="1" t="n">
        <f aca="false">IF(B25&lt;=M_Last,C24-D25,0)</f>
        <v>0.967541002844579</v>
      </c>
      <c r="D25" s="1" t="n">
        <f aca="false">IF(B25&lt;=M_Last,C24*M_Haz,0)</f>
        <v>0.00245899715542159</v>
      </c>
      <c r="E25" s="10" t="n">
        <f aca="false">IF(B25&lt;=M_Last,C25*(M_Pmt-M_Serv),0)+IF(B25=M_Last,C25*Flows!C18,0)+SUMPRODUCT($D$13:$D$150,Rec!O$2:O$139)</f>
        <v>1060.1133955938</v>
      </c>
      <c r="F25" s="1" t="n">
        <v>14</v>
      </c>
      <c r="G25" s="10" t="n">
        <f aca="false">IF(F25&lt;=M_FcM,-(M_TI+M_ServNPL),0)-IF(F25=M_Filing,M_Legal/2,0)-IF(F25=M_FcM,M_Legal/2,0)-IF(AND(F25&gt;M_FcM,F25&lt;=M_RecLen),M_TI+M_ServNPL+M_Util,0)-IF(F25=M_FcM+M_Poss,M_Value*M_Repair+M_CK,0)+IF(F25=M_RecLen,M_ReoNet,0)</f>
        <v>-590.833333333333</v>
      </c>
    </row>
    <row r="26" customFormat="false" ht="15" hidden="false" customHeight="true" outlineLevel="0" collapsed="false">
      <c r="B26" s="1" t="n">
        <v>14</v>
      </c>
      <c r="C26" s="1" t="n">
        <f aca="false">IF(B26&lt;=M_Last,C25-D26,0)</f>
        <v>0.965088239366487</v>
      </c>
      <c r="D26" s="1" t="n">
        <f aca="false">IF(B26&lt;=M_Last,C25*M_Haz,0)</f>
        <v>0.00245276347809131</v>
      </c>
      <c r="E26" s="10" t="n">
        <f aca="false">IF(B26&lt;=M_Last,C26*(M_Pmt-M_Serv),0)+IF(B26=M_Last,C26*Flows!C19,0)+SUMPRODUCT($D$13:$D$150,Rec!P$2:P$139)</f>
        <v>1053.13961190189</v>
      </c>
      <c r="F26" s="1" t="n">
        <v>15</v>
      </c>
      <c r="G26" s="10" t="n">
        <f aca="false">IF(F26&lt;=M_FcM,-(M_TI+M_ServNPL),0)-IF(F26=M_Filing,M_Legal/2,0)-IF(F26=M_FcM,M_Legal/2,0)-IF(AND(F26&gt;M_FcM,F26&lt;=M_RecLen),M_TI+M_ServNPL+M_Util,0)-IF(F26=M_FcM+M_Poss,M_Value*M_Repair+M_CK,0)+IF(F26=M_RecLen,M_ReoNet,0)</f>
        <v>-590.833333333333</v>
      </c>
    </row>
    <row r="27" customFormat="false" ht="15" hidden="false" customHeight="true" outlineLevel="0" collapsed="false">
      <c r="B27" s="1" t="n">
        <v>15</v>
      </c>
      <c r="C27" s="1" t="n">
        <f aca="false">IF(B27&lt;=M_Last,C26-D27,0)</f>
        <v>0.962641693763051</v>
      </c>
      <c r="D27" s="1" t="n">
        <f aca="false">IF(B27&lt;=M_Last,C26*M_Haz,0)</f>
        <v>0.0024465456034361</v>
      </c>
      <c r="E27" s="10" t="n">
        <f aca="false">IF(B27&lt;=M_Last,C27*(M_Pmt-M_Serv),0)+IF(B27=M_Last,C27*Flows!C20,0)+SUMPRODUCT($D$13:$D$150,Rec!Q$2:Q$139)</f>
        <v>1048.97206056589</v>
      </c>
      <c r="F27" s="1" t="n">
        <v>16</v>
      </c>
      <c r="G27" s="10" t="n">
        <f aca="false">IF(F27&lt;=M_FcM,-(M_TI+M_ServNPL),0)-IF(F27=M_Filing,M_Legal/2,0)-IF(F27=M_FcM,M_Legal/2,0)-IF(AND(F27&gt;M_FcM,F27&lt;=M_RecLen),M_TI+M_ServNPL+M_Util,0)-IF(F27=M_FcM+M_Poss,M_Value*M_Repair+M_CK,0)+IF(F27=M_RecLen,M_ReoNet,0)</f>
        <v>-7990.83333333333</v>
      </c>
    </row>
    <row r="28" customFormat="false" ht="15" hidden="false" customHeight="true" outlineLevel="0" collapsed="false">
      <c r="B28" s="1" t="n">
        <v>16</v>
      </c>
      <c r="C28" s="1" t="n">
        <f aca="false">IF(B28&lt;=M_Last,C27-D28,0)</f>
        <v>0.960201350271656</v>
      </c>
      <c r="D28" s="1" t="n">
        <f aca="false">IF(B28&lt;=M_Last,C27*M_Haz,0)</f>
        <v>0.00244034349139542</v>
      </c>
      <c r="E28" s="10" t="n">
        <f aca="false">IF(B28&lt;=M_Last,C28*(M_Pmt-M_Serv),0)+IF(B28=M_Last,C28*Flows!C21,0)+SUMPRODUCT($D$13:$D$150,Rec!R$2:R$139)</f>
        <v>1044.81507417513</v>
      </c>
      <c r="F28" s="1" t="n">
        <v>17</v>
      </c>
      <c r="G28" s="10" t="n">
        <f aca="false">IF(F28&lt;=M_FcM,-(M_TI+M_ServNPL),0)-IF(F28=M_Filing,M_Legal/2,0)-IF(F28=M_FcM,M_Legal/2,0)-IF(AND(F28&gt;M_FcM,F28&lt;=M_RecLen),M_TI+M_ServNPL+M_Util,0)-IF(F28=M_FcM+M_Poss,M_Value*M_Repair+M_CK,0)+IF(F28=M_RecLen,M_ReoNet,0)</f>
        <v>-590.833333333333</v>
      </c>
    </row>
    <row r="29" customFormat="false" ht="15" hidden="false" customHeight="true" outlineLevel="0" collapsed="false">
      <c r="B29" s="1" t="n">
        <v>17</v>
      </c>
      <c r="C29" s="1" t="n">
        <f aca="false">IF(B29&lt;=M_Last,C28-D29,0)</f>
        <v>0.957767193169646</v>
      </c>
      <c r="D29" s="1" t="n">
        <f aca="false">IF(B29&lt;=M_Last,C28*M_Haz,0)</f>
        <v>0.00243415710201028</v>
      </c>
      <c r="E29" s="10" t="n">
        <f aca="false">IF(B29&lt;=M_Last,C29*(M_Pmt-M_Serv),0)+IF(B29=M_Last,C29*Flows!C22,0)+SUMPRODUCT($D$13:$D$150,Rec!S$2:S$139)</f>
        <v>1021.90926620455</v>
      </c>
      <c r="F29" s="1" t="n">
        <v>18</v>
      </c>
      <c r="G29" s="10" t="n">
        <f aca="false">IF(F29&lt;=M_FcM,-(M_TI+M_ServNPL),0)-IF(F29=M_Filing,M_Legal/2,0)-IF(F29=M_FcM,M_Legal/2,0)-IF(AND(F29&gt;M_FcM,F29&lt;=M_RecLen),M_TI+M_ServNPL+M_Util,0)-IF(F29=M_FcM+M_Poss,M_Value*M_Repair+M_CK,0)+IF(F29=M_RecLen,M_ReoNet,0)</f>
        <v>-590.833333333333</v>
      </c>
    </row>
    <row r="30" customFormat="false" ht="15" hidden="false" customHeight="true" outlineLevel="0" collapsed="false">
      <c r="B30" s="1" t="n">
        <v>18</v>
      </c>
      <c r="C30" s="1" t="n">
        <f aca="false">IF(B30&lt;=M_Last,C29-D30,0)</f>
        <v>0.955339206774223</v>
      </c>
      <c r="D30" s="1" t="n">
        <f aca="false">IF(B30&lt;=M_Last,C29*M_Haz,0)</f>
        <v>0.00242798639542297</v>
      </c>
      <c r="E30" s="10" t="n">
        <f aca="false">IF(B30&lt;=M_Last,C30*(M_Pmt-M_Serv),0)+IF(B30=M_Last,C30*Flows!C23,0)+SUMPRODUCT($D$13:$D$150,Rec!T$2:T$139)</f>
        <v>1017.82088531312</v>
      </c>
      <c r="F30" s="1" t="n">
        <v>19</v>
      </c>
      <c r="G30" s="10" t="n">
        <f aca="false">IF(F30&lt;=M_FcM,-(M_TI+M_ServNPL),0)-IF(F30=M_Filing,M_Legal/2,0)-IF(F30=M_FcM,M_Legal/2,0)-IF(AND(F30&gt;M_FcM,F30&lt;=M_RecLen),M_TI+M_ServNPL+M_Util,0)-IF(F30=M_FcM+M_Poss,M_Value*M_Repair+M_CK,0)+IF(F30=M_RecLen,M_ReoNet,0)</f>
        <v>-590.833333333333</v>
      </c>
    </row>
    <row r="31" customFormat="false" ht="15" hidden="false" customHeight="true" outlineLevel="0" collapsed="false">
      <c r="B31" s="1" t="n">
        <v>19</v>
      </c>
      <c r="C31" s="1" t="n">
        <f aca="false">IF(B31&lt;=M_Last,C30-D31,0)</f>
        <v>0.952917375442346</v>
      </c>
      <c r="D31" s="1" t="n">
        <f aca="false">IF(B31&lt;=M_Last,C30*M_Haz,0)</f>
        <v>0.00242183133187683</v>
      </c>
      <c r="E31" s="10" t="n">
        <f aca="false">IF(B31&lt;=M_Last,C31*(M_Pmt-M_Serv),0)+IF(B31=M_Last,C31*Flows!C24,0)+SUMPRODUCT($D$13:$D$150,Rec!U$2:U$139)</f>
        <v>1013.742868666</v>
      </c>
      <c r="F31" s="1" t="n">
        <v>20</v>
      </c>
      <c r="G31" s="10" t="n">
        <f aca="false">IF(F31&lt;=M_FcM,-(M_TI+M_ServNPL),0)-IF(F31=M_Filing,M_Legal/2,0)-IF(F31=M_FcM,M_Legal/2,0)-IF(AND(F31&gt;M_FcM,F31&lt;=M_RecLen),M_TI+M_ServNPL+M_Util,0)-IF(F31=M_FcM+M_Poss,M_Value*M_Repair+M_CK,0)+IF(F31=M_RecLen,M_ReoNet,0)</f>
        <v>146721.166666667</v>
      </c>
    </row>
    <row r="32" customFormat="false" ht="15" hidden="false" customHeight="true" outlineLevel="0" collapsed="false">
      <c r="B32" s="1" t="n">
        <v>20</v>
      </c>
      <c r="C32" s="1" t="n">
        <f aca="false">IF(B32&lt;=M_Last,C31-D32,0)</f>
        <v>0.95050168357063</v>
      </c>
      <c r="D32" s="1" t="n">
        <f aca="false">IF(B32&lt;=M_Last,C31*M_Haz,0)</f>
        <v>0.00241569187171601</v>
      </c>
      <c r="E32" s="10" t="n">
        <f aca="false">IF(B32&lt;=M_Last,C32*(M_Pmt-M_Serv),0)+IF(B32=M_Last,C32*Flows!C25,0)+SUMPRODUCT($D$13:$D$150,Rec!V$2:V$139)</f>
        <v>1009.67518998933</v>
      </c>
    </row>
    <row r="33" customFormat="false" ht="15" hidden="false" customHeight="true" outlineLevel="0" collapsed="false">
      <c r="B33" s="1" t="n">
        <v>21</v>
      </c>
      <c r="C33" s="1" t="n">
        <f aca="false">IF(B33&lt;=M_Last,C32-D33,0)</f>
        <v>0.948092115595245</v>
      </c>
      <c r="D33" s="1" t="n">
        <f aca="false">IF(B33&lt;=M_Last,C32*M_Haz,0)</f>
        <v>0.00240956797538516</v>
      </c>
      <c r="E33" s="10" t="n">
        <f aca="false">IF(B33&lt;=M_Last,C33*(M_Pmt-M_Serv),0)+IF(B33=M_Last,C33*Flows!C26,0)+SUMPRODUCT($D$13:$D$150,Rec!W$2:W$139)</f>
        <v>1379.06090447735</v>
      </c>
    </row>
    <row r="34" customFormat="false" ht="15" hidden="false" customHeight="true" outlineLevel="0" collapsed="false">
      <c r="B34" s="1" t="n">
        <v>22</v>
      </c>
      <c r="C34" s="1" t="n">
        <f aca="false">IF(B34&lt;=M_Last,C33-D34,0)</f>
        <v>0.945688655991815</v>
      </c>
      <c r="D34" s="1" t="n">
        <f aca="false">IF(B34&lt;=M_Last,C33*M_Haz,0)</f>
        <v>0.00240345960342922</v>
      </c>
      <c r="E34" s="10" t="n">
        <f aca="false">IF(B34&lt;=M_Last,C34*(M_Pmt-M_Serv),0)+IF(B34=M_Last,C34*Flows!C27,0)+SUMPRODUCT($D$13:$D$150,Rec!X$2:X$139)</f>
        <v>1375.56491804306</v>
      </c>
    </row>
    <row r="35" customFormat="false" ht="15" hidden="false" customHeight="true" outlineLevel="0" collapsed="false">
      <c r="B35" s="1" t="n">
        <v>23</v>
      </c>
      <c r="C35" s="1" t="n">
        <f aca="false">IF(B35&lt;=M_Last,C34-D35,0)</f>
        <v>0.943291289275322</v>
      </c>
      <c r="D35" s="1" t="n">
        <f aca="false">IF(B35&lt;=M_Last,C34*M_Haz,0)</f>
        <v>0.00239736671649313</v>
      </c>
      <c r="E35" s="10" t="n">
        <f aca="false">IF(B35&lt;=M_Last,C35*(M_Pmt-M_Serv),0)+IF(B35=M_Last,C35*Flows!C28,0)+SUMPRODUCT($D$13:$D$150,Rec!Y$2:Y$139)</f>
        <v>1372.07779410433</v>
      </c>
    </row>
    <row r="36" customFormat="false" ht="15" hidden="false" customHeight="true" outlineLevel="0" collapsed="false">
      <c r="B36" s="1" t="n">
        <v>24</v>
      </c>
      <c r="C36" s="1" t="n">
        <f aca="false">IF(B36&lt;=M_Last,C35-D36,0)</f>
        <v>0.940900000000001</v>
      </c>
      <c r="D36" s="1" t="n">
        <f aca="false">IF(B36&lt;=M_Last,C35*M_Haz,0)</f>
        <v>0.00239128927532163</v>
      </c>
      <c r="E36" s="10" t="n">
        <f aca="false">IF(B36&lt;=M_Last,C36*(M_Pmt-M_Serv),0)+IF(B36=M_Last,C36*Flows!C29,0)+SUMPRODUCT($D$13:$D$150,Rec!Z$2:Z$139)</f>
        <v>1368.59951019431</v>
      </c>
    </row>
    <row r="37" customFormat="false" ht="15" hidden="false" customHeight="true" outlineLevel="0" collapsed="false">
      <c r="B37" s="1" t="n">
        <v>25</v>
      </c>
      <c r="C37" s="1" t="n">
        <f aca="false">IF(B37&lt;=M_Last,C36-D37,0)</f>
        <v>0.938514772759242</v>
      </c>
      <c r="D37" s="1" t="n">
        <f aca="false">IF(B37&lt;=M_Last,C36*M_Haz,0)</f>
        <v>0.00238522724075894</v>
      </c>
      <c r="E37" s="10" t="n">
        <f aca="false">IF(B37&lt;=M_Last,C37*(M_Pmt-M_Serv),0)+IF(B37=M_Last,C37*Flows!C30,0)+SUMPRODUCT($D$13:$D$150,Rec!AA$2:AA$139)</f>
        <v>1365.1300439031</v>
      </c>
    </row>
    <row r="38" customFormat="false" ht="15" hidden="false" customHeight="true" outlineLevel="0" collapsed="false">
      <c r="B38" s="1" t="n">
        <v>26</v>
      </c>
      <c r="C38" s="1" t="n">
        <f aca="false">IF(B38&lt;=M_Last,C37-D38,0)</f>
        <v>0.936135592185493</v>
      </c>
      <c r="D38" s="1" t="n">
        <f aca="false">IF(B38&lt;=M_Last,C37*M_Haz,0)</f>
        <v>0.00237918057374857</v>
      </c>
      <c r="E38" s="10" t="n">
        <f aca="false">IF(B38&lt;=M_Last,C38*(M_Pmt-M_Serv),0)+IF(B38=M_Last,C38*Flows!C31,0)+SUMPRODUCT($D$13:$D$150,Rec!AB$2:AB$139)</f>
        <v>1361.66937287759</v>
      </c>
    </row>
    <row r="39" customFormat="false" ht="15" hidden="false" customHeight="true" outlineLevel="0" collapsed="false">
      <c r="B39" s="1" t="n">
        <v>27</v>
      </c>
      <c r="C39" s="1" t="n">
        <f aca="false">IF(B39&lt;=M_Last,C38-D39,0)</f>
        <v>0.93376244295016</v>
      </c>
      <c r="D39" s="1" t="n">
        <f aca="false">IF(B39&lt;=M_Last,C38*M_Haz,0)</f>
        <v>0.00237314923533302</v>
      </c>
      <c r="E39" s="10" t="n">
        <f aca="false">IF(B39&lt;=M_Last,C39*(M_Pmt-M_Serv),0)+IF(B39=M_Last,C39*Flows!C32,0)+SUMPRODUCT($D$13:$D$150,Rec!AC$2:AC$139)</f>
        <v>1358.21747482138</v>
      </c>
    </row>
    <row r="40" customFormat="false" ht="15" hidden="false" customHeight="true" outlineLevel="0" collapsed="false">
      <c r="B40" s="1" t="n">
        <v>28</v>
      </c>
      <c r="C40" s="1" t="n">
        <f aca="false">IF(B40&lt;=M_Last,C39-D40,0)</f>
        <v>0.931395309763507</v>
      </c>
      <c r="D40" s="1" t="n">
        <f aca="false">IF(B40&lt;=M_Last,C39*M_Haz,0)</f>
        <v>0.00236713318665356</v>
      </c>
      <c r="E40" s="10" t="n">
        <f aca="false">IF(B40&lt;=M_Last,C40*(M_Pmt-M_Serv),0)+IF(B40=M_Last,C40*Flows!C33,0)+SUMPRODUCT($D$13:$D$150,Rec!AD$2:AD$139)</f>
        <v>1354.77432749454</v>
      </c>
    </row>
    <row r="41" customFormat="false" ht="15" hidden="false" customHeight="true" outlineLevel="0" collapsed="false">
      <c r="B41" s="1" t="n">
        <v>29</v>
      </c>
      <c r="C41" s="1" t="n">
        <f aca="false">IF(B41&lt;=M_Last,C40-D41,0)</f>
        <v>0.929034177374557</v>
      </c>
      <c r="D41" s="1" t="n">
        <f aca="false">IF(B41&lt;=M_Last,C40*M_Haz,0)</f>
        <v>0.00236113238894997</v>
      </c>
      <c r="E41" s="10" t="n">
        <f aca="false">IF(B41&lt;=M_Last,C41*(M_Pmt-M_Serv),0)+IF(B41=M_Last,C41*Flows!C34,0)+SUMPRODUCT($D$13:$D$150,Rec!AE$2:AE$139)</f>
        <v>1351.33990871357</v>
      </c>
    </row>
    <row r="42" customFormat="false" ht="15" hidden="false" customHeight="true" outlineLevel="0" collapsed="false">
      <c r="B42" s="1" t="n">
        <v>30</v>
      </c>
      <c r="C42" s="1" t="n">
        <f aca="false">IF(B42&lt;=M_Last,C41-D42,0)</f>
        <v>0.926679030570996</v>
      </c>
      <c r="D42" s="1" t="n">
        <f aca="false">IF(B42&lt;=M_Last,C41*M_Haz,0)</f>
        <v>0.00235514680356028</v>
      </c>
      <c r="E42" s="10" t="n">
        <f aca="false">IF(B42&lt;=M_Last,C42*(M_Pmt-M_Serv),0)+IF(B42=M_Last,C42*Flows!C35,0)+SUMPRODUCT($D$13:$D$150,Rec!AF$2:AF$139)</f>
        <v>1347.91419635116</v>
      </c>
    </row>
    <row r="43" customFormat="false" ht="15" hidden="false" customHeight="true" outlineLevel="0" collapsed="false">
      <c r="B43" s="1" t="n">
        <v>31</v>
      </c>
      <c r="C43" s="1" t="n">
        <f aca="false">IF(B43&lt;=M_Last,C42-D43,0)</f>
        <v>0.924329854179076</v>
      </c>
      <c r="D43" s="1" t="n">
        <f aca="false">IF(B43&lt;=M_Last,C42*M_Haz,0)</f>
        <v>0.00234917639192053</v>
      </c>
      <c r="E43" s="10" t="n">
        <f aca="false">IF(B43&lt;=M_Last,C43*(M_Pmt-M_Serv),0)+IF(B43=M_Last,C43*Flows!C36,0)+SUMPRODUCT($D$13:$D$150,Rec!AG$2:AG$139)</f>
        <v>1344.49716833613</v>
      </c>
    </row>
    <row r="44" customFormat="false" ht="15" hidden="false" customHeight="true" outlineLevel="0" collapsed="false">
      <c r="B44" s="1" t="n">
        <v>32</v>
      </c>
      <c r="C44" s="1" t="n">
        <f aca="false">IF(B44&lt;=M_Last,C43-D44,0)</f>
        <v>0.921986633063511</v>
      </c>
      <c r="D44" s="1" t="n">
        <f aca="false">IF(B44&lt;=M_Last,C43*M_Haz,0)</f>
        <v>0.00234322111556453</v>
      </c>
      <c r="E44" s="10" t="n">
        <f aca="false">IF(B44&lt;=M_Last,C44*(M_Pmt-M_Serv),0)+IF(B44=M_Last,C44*Flows!C37,0)+SUMPRODUCT($D$13:$D$150,Rec!AH$2:AH$139)</f>
        <v>1341.08880265323</v>
      </c>
    </row>
    <row r="45" customFormat="false" ht="15" hidden="false" customHeight="true" outlineLevel="0" collapsed="false">
      <c r="B45" s="1" t="n">
        <v>33</v>
      </c>
      <c r="C45" s="1" t="n">
        <f aca="false">IF(B45&lt;=M_Last,C44-D45,0)</f>
        <v>0.919649352127388</v>
      </c>
      <c r="D45" s="1" t="n">
        <f aca="false">IF(B45&lt;=M_Last,C44*M_Haz,0)</f>
        <v>0.00233728093612361</v>
      </c>
      <c r="E45" s="10" t="n">
        <f aca="false">IF(B45&lt;=M_Last,C45*(M_Pmt-M_Serv),0)+IF(B45=M_Last,C45*Flows!C38,0)+SUMPRODUCT($D$13:$D$150,Rec!AI$2:AI$139)</f>
        <v>1337.68907734303</v>
      </c>
    </row>
    <row r="46" customFormat="false" ht="15" hidden="false" customHeight="true" outlineLevel="0" collapsed="false">
      <c r="B46" s="1" t="n">
        <v>34</v>
      </c>
      <c r="C46" s="1" t="n">
        <f aca="false">IF(B46&lt;=M_Last,C45-D46,0)</f>
        <v>0.917317996312061</v>
      </c>
      <c r="D46" s="1" t="n">
        <f aca="false">IF(B46&lt;=M_Last,C45*M_Haz,0)</f>
        <v>0.00233135581532634</v>
      </c>
      <c r="E46" s="10" t="n">
        <f aca="false">IF(B46&lt;=M_Last,C46*(M_Pmt-M_Serv),0)+IF(B46=M_Last,C46*Flows!C39,0)+SUMPRODUCT($D$13:$D$150,Rec!AJ$2:AJ$139)</f>
        <v>1334.29797050177</v>
      </c>
    </row>
    <row r="47" customFormat="false" ht="15" hidden="false" customHeight="true" outlineLevel="0" collapsed="false">
      <c r="B47" s="1" t="n">
        <v>35</v>
      </c>
      <c r="C47" s="1" t="n">
        <f aca="false">IF(B47&lt;=M_Last,C46-D47,0)</f>
        <v>0.914992550597063</v>
      </c>
      <c r="D47" s="1" t="n">
        <f aca="false">IF(B47&lt;=M_Last,C46*M_Haz,0)</f>
        <v>0.00232544571499834</v>
      </c>
      <c r="E47" s="10" t="n">
        <f aca="false">IF(B47&lt;=M_Last,C47*(M_Pmt-M_Serv),0)+IF(B47=M_Last,C47*Flows!C40,0)+SUMPRODUCT($D$13:$D$150,Rec!AK$2:AK$139)</f>
        <v>1330.9154602812</v>
      </c>
    </row>
    <row r="48" customFormat="false" ht="15" hidden="false" customHeight="true" outlineLevel="0" collapsed="false">
      <c r="B48" s="1" t="n">
        <v>36</v>
      </c>
      <c r="C48" s="1" t="n">
        <f aca="false">IF(B48&lt;=M_Last,C47-D48,0)</f>
        <v>0.912673000000001</v>
      </c>
      <c r="D48" s="1" t="n">
        <f aca="false">IF(B48&lt;=M_Last,C47*M_Haz,0)</f>
        <v>0.00231955059706198</v>
      </c>
      <c r="E48" s="10" t="n">
        <f aca="false">IF(B48&lt;=M_Last,C48*(M_Pmt-M_Serv),0)+IF(B48=M_Last,C48*Flows!C41,0)+SUMPRODUCT($D$13:$D$150,Rec!AL$2:AL$139)</f>
        <v>1327.54152488848</v>
      </c>
    </row>
    <row r="49" customFormat="false" ht="15" hidden="false" customHeight="true" outlineLevel="0" collapsed="false">
      <c r="B49" s="1" t="n">
        <v>37</v>
      </c>
      <c r="C49" s="1" t="n">
        <f aca="false">IF(B49&lt;=M_Last,C48-D49,0)</f>
        <v>0.910359329576465</v>
      </c>
      <c r="D49" s="1" t="n">
        <f aca="false">IF(B49&lt;=M_Last,C48*M_Haz,0)</f>
        <v>0.00231367042353617</v>
      </c>
      <c r="E49" s="10" t="n">
        <f aca="false">IF(B49&lt;=M_Last,C49*(M_Pmt-M_Serv),0)+IF(B49=M_Last,C49*Flows!C42,0)+SUMPRODUCT($D$13:$D$150,Rec!AM$2:AM$139)</f>
        <v>1324.176142586</v>
      </c>
    </row>
    <row r="50" customFormat="false" ht="15" hidden="false" customHeight="true" outlineLevel="0" collapsed="false">
      <c r="B50" s="1" t="n">
        <v>38</v>
      </c>
      <c r="C50" s="1" t="n">
        <f aca="false">IF(B50&lt;=M_Last,C49-D50,0)</f>
        <v>0.908051524419929</v>
      </c>
      <c r="D50" s="1" t="n">
        <f aca="false">IF(B50&lt;=M_Last,C49*M_Haz,0)</f>
        <v>0.00230780515653611</v>
      </c>
      <c r="E50" s="10" t="n">
        <f aca="false">IF(B50&lt;=M_Last,C50*(M_Pmt-M_Serv),0)+IF(B50=M_Last,C50*Flows!C43,0)+SUMPRODUCT($D$13:$D$150,Rec!AN$2:AN$139)</f>
        <v>1320.81929169127</v>
      </c>
    </row>
    <row r="51" customFormat="false" ht="15" hidden="false" customHeight="true" outlineLevel="0" collapsed="false">
      <c r="B51" s="1" t="n">
        <v>39</v>
      </c>
      <c r="C51" s="1" t="n">
        <f aca="false">IF(B51&lt;=M_Last,C50-D51,0)</f>
        <v>0.905749569661656</v>
      </c>
      <c r="D51" s="1" t="n">
        <f aca="false">IF(B51&lt;=M_Last,C50*M_Haz,0)</f>
        <v>0.00230195475827303</v>
      </c>
      <c r="E51" s="10" t="n">
        <f aca="false">IF(B51&lt;=M_Last,C51*(M_Pmt-M_Serv),0)+IF(B51=M_Last,C51*Flows!C44,0)+SUMPRODUCT($D$13:$D$150,Rec!AO$2:AO$139)</f>
        <v>1317.47095057674</v>
      </c>
    </row>
    <row r="52" customFormat="false" ht="15" hidden="false" customHeight="true" outlineLevel="0" collapsed="false">
      <c r="B52" s="1" t="n">
        <v>40</v>
      </c>
      <c r="C52" s="1" t="n">
        <f aca="false">IF(B52&lt;=M_Last,C51-D52,0)</f>
        <v>0.903453450470602</v>
      </c>
      <c r="D52" s="1" t="n">
        <f aca="false">IF(B52&lt;=M_Last,C51*M_Haz,0)</f>
        <v>0.00229611919105396</v>
      </c>
      <c r="E52" s="10" t="n">
        <f aca="false">IF(B52&lt;=M_Last,C52*(M_Pmt-M_Serv),0)+IF(B52=M_Last,C52*Flows!C45,0)+SUMPRODUCT($D$13:$D$150,Rec!AP$2:AP$139)</f>
        <v>1314.13109766971</v>
      </c>
    </row>
    <row r="53" customFormat="false" ht="15" hidden="false" customHeight="true" outlineLevel="0" collapsed="false">
      <c r="B53" s="1" t="n">
        <v>41</v>
      </c>
      <c r="C53" s="1" t="n">
        <f aca="false">IF(B53&lt;=M_Last,C52-D53,0)</f>
        <v>0.90116315205332</v>
      </c>
      <c r="D53" s="1" t="n">
        <f aca="false">IF(B53&lt;=M_Last,C52*M_Haz,0)</f>
        <v>0.00229029841728147</v>
      </c>
      <c r="E53" s="10" t="n">
        <f aca="false">IF(B53&lt;=M_Last,C53*(M_Pmt-M_Serv),0)+IF(B53=M_Last,C53*Flows!C46,0)+SUMPRODUCT($D$13:$D$150,Rec!AQ$2:AQ$139)</f>
        <v>1310.79971145216</v>
      </c>
    </row>
    <row r="54" customFormat="false" ht="15" hidden="false" customHeight="true" outlineLevel="0" collapsed="false">
      <c r="B54" s="1" t="n">
        <v>42</v>
      </c>
      <c r="C54" s="1" t="n">
        <f aca="false">IF(B54&lt;=M_Last,C53-D54,0)</f>
        <v>0.898878659653867</v>
      </c>
      <c r="D54" s="1" t="n">
        <f aca="false">IF(B54&lt;=M_Last,C53*M_Haz,0)</f>
        <v>0.00228449239945347</v>
      </c>
      <c r="E54" s="10" t="n">
        <f aca="false">IF(B54&lt;=M_Last,C54*(M_Pmt-M_Serv),0)+IF(B54=M_Last,C54*Flows!C47,0)+SUMPRODUCT($D$13:$D$150,Rec!AR$2:AR$139)</f>
        <v>1307.47677046062</v>
      </c>
    </row>
    <row r="55" customFormat="false" ht="15" hidden="false" customHeight="true" outlineLevel="0" collapsed="false">
      <c r="B55" s="1" t="n">
        <v>43</v>
      </c>
      <c r="C55" s="1" t="n">
        <f aca="false">IF(B55&lt;=M_Last,C54-D55,0)</f>
        <v>0.896599958553704</v>
      </c>
      <c r="D55" s="1" t="n">
        <f aca="false">IF(B55&lt;=M_Last,C54*M_Haz,0)</f>
        <v>0.00227870110016291</v>
      </c>
      <c r="E55" s="10" t="n">
        <f aca="false">IF(B55&lt;=M_Last,C55*(M_Pmt-M_Serv),0)+IF(B55=M_Last,C55*Flows!C48,0)+SUMPRODUCT($D$13:$D$150,Rec!AS$2:AS$139)</f>
        <v>1304.16225328604</v>
      </c>
    </row>
    <row r="56" customFormat="false" ht="15" hidden="false" customHeight="true" outlineLevel="0" collapsed="false">
      <c r="B56" s="1" t="n">
        <v>44</v>
      </c>
      <c r="C56" s="1" t="n">
        <f aca="false">IF(B56&lt;=M_Last,C55-D56,0)</f>
        <v>0.894327034071606</v>
      </c>
      <c r="D56" s="1" t="n">
        <f aca="false">IF(B56&lt;=M_Last,C55*M_Haz,0)</f>
        <v>0.0022729244820976</v>
      </c>
      <c r="E56" s="10" t="n">
        <f aca="false">IF(B56&lt;=M_Last,C56*(M_Pmt-M_Serv),0)+IF(B56=M_Last,C56*Flows!C49,0)+SUMPRODUCT($D$13:$D$150,Rec!AT$2:AT$139)</f>
        <v>1300.85613857363</v>
      </c>
    </row>
    <row r="57" customFormat="false" ht="15" hidden="false" customHeight="true" outlineLevel="0" collapsed="false">
      <c r="B57" s="1" t="n">
        <v>45</v>
      </c>
      <c r="C57" s="1" t="n">
        <f aca="false">IF(B57&lt;=M_Last,C56-D57,0)</f>
        <v>0.892059871563566</v>
      </c>
      <c r="D57" s="1" t="n">
        <f aca="false">IF(B57&lt;=M_Last,C56*M_Haz,0)</f>
        <v>0.0022671625080399</v>
      </c>
      <c r="E57" s="10" t="n">
        <f aca="false">IF(B57&lt;=M_Last,C57*(M_Pmt-M_Serv),0)+IF(B57=M_Last,C57*Flows!C50,0)+SUMPRODUCT($D$13:$D$150,Rec!AU$2:AU$139)</f>
        <v>1297.55840502274</v>
      </c>
    </row>
    <row r="58" customFormat="false" ht="15" hidden="false" customHeight="true" outlineLevel="0" collapsed="false">
      <c r="B58" s="1" t="n">
        <v>46</v>
      </c>
      <c r="C58" s="1" t="n">
        <f aca="false">IF(B58&lt;=M_Last,C57-D58,0)</f>
        <v>0.8897984564227</v>
      </c>
      <c r="D58" s="1" t="n">
        <f aca="false">IF(B58&lt;=M_Last,C57*M_Haz,0)</f>
        <v>0.00226141514086655</v>
      </c>
      <c r="E58" s="10" t="n">
        <f aca="false">IF(B58&lt;=M_Last,C58*(M_Pmt-M_Serv),0)+IF(B58=M_Last,C58*Flows!C51,0)+SUMPRODUCT($D$13:$D$150,Rec!AV$2:AV$139)</f>
        <v>1294.26903138672</v>
      </c>
    </row>
    <row r="59" customFormat="false" ht="15" hidden="false" customHeight="true" outlineLevel="0" collapsed="false">
      <c r="B59" s="1" t="n">
        <v>47</v>
      </c>
      <c r="C59" s="1" t="n">
        <f aca="false">IF(B59&lt;=M_Last,C58-D59,0)</f>
        <v>0.887542774079151</v>
      </c>
      <c r="D59" s="1" t="n">
        <f aca="false">IF(B59&lt;=M_Last,C58*M_Haz,0)</f>
        <v>0.00225568234354839</v>
      </c>
      <c r="E59" s="10" t="n">
        <f aca="false">IF(B59&lt;=M_Last,C59*(M_Pmt-M_Serv),0)+IF(B59=M_Last,C59*Flows!C52,0)+SUMPRODUCT($D$13:$D$150,Rec!AW$2:AW$139)</f>
        <v>1290.98799647277</v>
      </c>
    </row>
    <row r="60" customFormat="false" ht="15" hidden="false" customHeight="true" outlineLevel="0" collapsed="false">
      <c r="B60" s="1" t="n">
        <v>48</v>
      </c>
      <c r="C60" s="1" t="n">
        <f aca="false">IF(B60&lt;=M_Last,C59-D60,0)</f>
        <v>0.885292810000001</v>
      </c>
      <c r="D60" s="1" t="n">
        <f aca="false">IF(B60&lt;=M_Last,C59*M_Haz,0)</f>
        <v>0.00224996407915012</v>
      </c>
      <c r="E60" s="10" t="n">
        <f aca="false">IF(B60&lt;=M_Last,C60*(M_Pmt-M_Serv),0)+IF(B60=M_Last,C60*Flows!C53,0)+SUMPRODUCT($D$13:$D$150,Rec!AX$2:AX$139)</f>
        <v>1287.71527914183</v>
      </c>
    </row>
    <row r="61" customFormat="false" ht="15" hidden="false" customHeight="true" outlineLevel="0" collapsed="false">
      <c r="B61" s="1" t="n">
        <v>49</v>
      </c>
      <c r="C61" s="1" t="n">
        <f aca="false">IF(B61&lt;=M_Last,C60-D61,0)</f>
        <v>0.883048549689171</v>
      </c>
      <c r="D61" s="1" t="n">
        <f aca="false">IF(B61&lt;=M_Last,C60*M_Haz,0)</f>
        <v>0.00224426031083009</v>
      </c>
      <c r="E61" s="10" t="n">
        <f aca="false">IF(B61&lt;=M_Last,C61*(M_Pmt-M_Serv),0)+IF(B61=M_Last,C61*Flows!C54,0)+SUMPRODUCT($D$13:$D$150,Rec!AY$2:AY$139)</f>
        <v>1284.45085830842</v>
      </c>
    </row>
    <row r="62" customFormat="false" ht="15" hidden="false" customHeight="true" outlineLevel="0" collapsed="false">
      <c r="B62" s="1" t="n">
        <v>50</v>
      </c>
      <c r="C62" s="1" t="n">
        <f aca="false">IF(B62&lt;=M_Last,C61-D62,0)</f>
        <v>0.880809978687331</v>
      </c>
      <c r="D62" s="1" t="n">
        <f aca="false">IF(B62&lt;=M_Last,C61*M_Haz,0)</f>
        <v>0.00223857100184003</v>
      </c>
      <c r="E62" s="10" t="n">
        <f aca="false">IF(B62&lt;=M_Last,C62*(M_Pmt-M_Serv),0)+IF(B62=M_Last,C62*Flows!C55,0)+SUMPRODUCT($D$13:$D$150,Rec!AZ$2:AZ$139)</f>
        <v>1281.19471294053</v>
      </c>
    </row>
    <row r="63" customFormat="false" ht="15" hidden="false" customHeight="true" outlineLevel="0" collapsed="false">
      <c r="B63" s="1" t="n">
        <v>51</v>
      </c>
      <c r="C63" s="1" t="n">
        <f aca="false">IF(B63&lt;=M_Last,C62-D63,0)</f>
        <v>0.878577082571806</v>
      </c>
      <c r="D63" s="1" t="n">
        <f aca="false">IF(B63&lt;=M_Last,C62*M_Haz,0)</f>
        <v>0.00223289611552484</v>
      </c>
      <c r="E63" s="10" t="n">
        <f aca="false">IF(B63&lt;=M_Last,C63*(M_Pmt-M_Serv),0)+IF(B63=M_Last,C63*Flows!C56,0)+SUMPRODUCT($D$13:$D$150,Rec!BA$2:BA$139)</f>
        <v>1277.94682205943</v>
      </c>
    </row>
    <row r="64" customFormat="false" ht="15" hidden="false" customHeight="true" outlineLevel="0" collapsed="false">
      <c r="B64" s="1" t="n">
        <v>52</v>
      </c>
      <c r="C64" s="1" t="n">
        <f aca="false">IF(B64&lt;=M_Last,C63-D64,0)</f>
        <v>0.876349846956484</v>
      </c>
      <c r="D64" s="1" t="n">
        <f aca="false">IF(B64&lt;=M_Last,C63*M_Haz,0)</f>
        <v>0.00222723561532234</v>
      </c>
      <c r="E64" s="10" t="n">
        <f aca="false">IF(B64&lt;=M_Last,C64*(M_Pmt-M_Serv),0)+IF(B64=M_Last,C64*Flows!C57,0)+SUMPRODUCT($D$13:$D$150,Rec!BB$2:BB$139)</f>
        <v>1274.70716473962</v>
      </c>
    </row>
    <row r="65" customFormat="false" ht="15" hidden="false" customHeight="true" outlineLevel="0" collapsed="false">
      <c r="B65" s="1" t="n">
        <v>53</v>
      </c>
      <c r="C65" s="1" t="n">
        <f aca="false">IF(B65&lt;=M_Last,C64-D65,0)</f>
        <v>0.874128257491721</v>
      </c>
      <c r="D65" s="1" t="n">
        <f aca="false">IF(B65&lt;=M_Last,C64*M_Haz,0)</f>
        <v>0.00222158946476303</v>
      </c>
      <c r="E65" s="10" t="n">
        <f aca="false">IF(B65&lt;=M_Last,C65*(M_Pmt-M_Serv),0)+IF(B65=M_Last,C65*Flows!C58,0)+SUMPRODUCT($D$13:$D$150,Rec!BC$2:BC$139)</f>
        <v>1271.47572010859</v>
      </c>
    </row>
    <row r="66" customFormat="false" ht="15" hidden="false" customHeight="true" outlineLevel="0" collapsed="false">
      <c r="B66" s="1" t="n">
        <v>54</v>
      </c>
      <c r="C66" s="1" t="n">
        <f aca="false">IF(B66&lt;=M_Last,C65-D66,0)</f>
        <v>0.871912299864251</v>
      </c>
      <c r="D66" s="1" t="n">
        <f aca="false">IF(B66&lt;=M_Last,C65*M_Haz,0)</f>
        <v>0.00221595762746987</v>
      </c>
      <c r="E66" s="10" t="n">
        <f aca="false">IF(B66&lt;=M_Last,C66*(M_Pmt-M_Serv),0)+IF(B66=M_Last,C66*Flows!C59,0)+SUMPRODUCT($D$13:$D$150,Rec!BD$2:BD$139)</f>
        <v>1268.25246734681</v>
      </c>
    </row>
    <row r="67" customFormat="false" ht="15" hidden="false" customHeight="true" outlineLevel="0" collapsed="false">
      <c r="B67" s="1" t="n">
        <v>55</v>
      </c>
      <c r="C67" s="1" t="n">
        <f aca="false">IF(B67&lt;=M_Last,C66-D67,0)</f>
        <v>0.869701959797093</v>
      </c>
      <c r="D67" s="1" t="n">
        <f aca="false">IF(B67&lt;=M_Last,C66*M_Haz,0)</f>
        <v>0.00221034006715803</v>
      </c>
      <c r="E67" s="10" t="n">
        <f aca="false">IF(B67&lt;=M_Last,C67*(M_Pmt-M_Serv),0)+IF(B67=M_Last,C67*Flows!C60,0)+SUMPRODUCT($D$13:$D$150,Rec!BE$2:BE$139)</f>
        <v>1265.03738568746</v>
      </c>
    </row>
    <row r="68" customFormat="false" ht="15" hidden="false" customHeight="true" outlineLevel="0" collapsed="false">
      <c r="B68" s="1" t="n">
        <v>56</v>
      </c>
      <c r="C68" s="1" t="n">
        <f aca="false">IF(B68&lt;=M_Last,C67-D68,0)</f>
        <v>0.867497223049458</v>
      </c>
      <c r="D68" s="1" t="n">
        <f aca="false">IF(B68&lt;=M_Last,C67*M_Haz,0)</f>
        <v>0.00220473674763467</v>
      </c>
      <c r="E68" s="10" t="n">
        <f aca="false">IF(B68&lt;=M_Last,C68*(M_Pmt-M_Serv),0)+IF(B68=M_Last,C68*Flows!C61,0)+SUMPRODUCT($D$13:$D$150,Rec!BF$2:BF$139)</f>
        <v>1261.83045441643</v>
      </c>
    </row>
    <row r="69" customFormat="false" ht="15" hidden="false" customHeight="true" outlineLevel="0" collapsed="false">
      <c r="B69" s="1" t="n">
        <v>57</v>
      </c>
      <c r="C69" s="1" t="n">
        <f aca="false">IF(B69&lt;=M_Last,C68-D69,0)</f>
        <v>0.86529807541666</v>
      </c>
      <c r="D69" s="1" t="n">
        <f aca="false">IF(B69&lt;=M_Last,C68*M_Haz,0)</f>
        <v>0.00219914763279871</v>
      </c>
      <c r="E69" s="10" t="n">
        <f aca="false">IF(B69&lt;=M_Last,C69*(M_Pmt-M_Serv),0)+IF(B69=M_Last,C69*Flows!C62,0)+SUMPRODUCT($D$13:$D$150,Rec!BG$2:BG$139)</f>
        <v>1258.63165287206</v>
      </c>
    </row>
    <row r="70" customFormat="false" ht="15" hidden="false" customHeight="true" outlineLevel="0" collapsed="false">
      <c r="B70" s="1" t="n">
        <v>58</v>
      </c>
      <c r="C70" s="1" t="n">
        <f aca="false">IF(B70&lt;=M_Last,C69-D70,0)</f>
        <v>0.863104502730019</v>
      </c>
      <c r="D70" s="1" t="n">
        <f aca="false">IF(B70&lt;=M_Last,C69*M_Haz,0)</f>
        <v>0.00219357268664056</v>
      </c>
      <c r="E70" s="10" t="n">
        <f aca="false">IF(B70&lt;=M_Last,C70*(M_Pmt-M_Serv),0)+IF(B70=M_Last,C70*Flows!C63,0)+SUMPRODUCT($D$13:$D$150,Rec!BH$2:BH$139)</f>
        <v>116021.970435426</v>
      </c>
    </row>
    <row r="71" customFormat="false" ht="15" hidden="false" customHeight="true" outlineLevel="0" collapsed="false">
      <c r="B71" s="1" t="n">
        <v>59</v>
      </c>
      <c r="C71" s="1" t="n">
        <f aca="false">IF(B71&lt;=M_Last,C70-D71,0)</f>
        <v>0</v>
      </c>
      <c r="D71" s="1" t="n">
        <f aca="false">IF(B71&lt;=M_Last,C70*M_Haz,0)</f>
        <v>0</v>
      </c>
      <c r="E71" s="10" t="n">
        <f aca="false">IF(B71&lt;=M_Last,C71*(M_Pmt-M_Serv),0)+IF(B71=M_Last,C71*Flows!C64,0)+SUMPRODUCT($D$13:$D$150,Rec!BI$2:BI$139)</f>
        <v>294.433561925668</v>
      </c>
    </row>
    <row r="72" customFormat="false" ht="15" hidden="false" customHeight="true" outlineLevel="0" collapsed="false">
      <c r="B72" s="1" t="n">
        <v>60</v>
      </c>
      <c r="C72" s="1" t="n">
        <f aca="false">IF(B72&lt;=M_Last,C71-D72,0)</f>
        <v>0</v>
      </c>
      <c r="D72" s="1" t="n">
        <f aca="false">IF(B72&lt;=M_Last,C71*M_Haz,0)</f>
        <v>0</v>
      </c>
      <c r="E72" s="10" t="n">
        <f aca="false">IF(B72&lt;=M_Last,C72*(M_Pmt-M_Serv),0)+IF(B72=M_Last,C72*Flows!C65,0)+SUMPRODUCT($D$13:$D$150,Rec!BJ$2:BJ$139)</f>
        <v>294.651707100095</v>
      </c>
    </row>
    <row r="73" customFormat="false" ht="15" hidden="false" customHeight="true" outlineLevel="0" collapsed="false">
      <c r="B73" s="1" t="n">
        <v>61</v>
      </c>
      <c r="C73" s="1" t="n">
        <f aca="false">IF(B73&lt;=M_Last,C72-D73,0)</f>
        <v>0</v>
      </c>
      <c r="D73" s="1" t="n">
        <f aca="false">IF(B73&lt;=M_Last,C72*M_Haz,0)</f>
        <v>0</v>
      </c>
      <c r="E73" s="10" t="n">
        <f aca="false">IF(B73&lt;=M_Last,C73*(M_Pmt-M_Serv),0)+IF(B73=M_Last,C73*Flows!C66,0)+SUMPRODUCT($D$13:$D$150,Rec!BK$2:BK$139)</f>
        <v>294.869299265901</v>
      </c>
    </row>
    <row r="74" customFormat="false" ht="15" hidden="false" customHeight="true" outlineLevel="0" collapsed="false">
      <c r="B74" s="1" t="n">
        <v>62</v>
      </c>
      <c r="C74" s="1" t="n">
        <f aca="false">IF(B74&lt;=M_Last,C73-D74,0)</f>
        <v>0</v>
      </c>
      <c r="D74" s="1" t="n">
        <f aca="false">IF(B74&lt;=M_Last,C73*M_Haz,0)</f>
        <v>0</v>
      </c>
      <c r="E74" s="10" t="n">
        <f aca="false">IF(B74&lt;=M_Last,C74*(M_Pmt-M_Serv),0)+IF(B74=M_Last,C74*Flows!C67,0)+SUMPRODUCT($D$13:$D$150,Rec!BL$2:BL$139)</f>
        <v>295.086339824988</v>
      </c>
    </row>
    <row r="75" customFormat="false" ht="15" hidden="false" customHeight="true" outlineLevel="0" collapsed="false">
      <c r="B75" s="1" t="n">
        <v>63</v>
      </c>
      <c r="C75" s="1" t="n">
        <f aca="false">IF(B75&lt;=M_Last,C74-D75,0)</f>
        <v>0</v>
      </c>
      <c r="D75" s="1" t="n">
        <f aca="false">IF(B75&lt;=M_Last,C74*M_Haz,0)</f>
        <v>0</v>
      </c>
      <c r="E75" s="10" t="n">
        <f aca="false">IF(B75&lt;=M_Last,C75*(M_Pmt-M_Serv),0)+IF(B75=M_Last,C75*Flows!C68,0)+SUMPRODUCT($D$13:$D$150,Rec!BM$2:BM$139)</f>
        <v>295.302830175707</v>
      </c>
    </row>
    <row r="76" customFormat="false" ht="15" hidden="false" customHeight="true" outlineLevel="0" collapsed="false">
      <c r="B76" s="1" t="n">
        <v>64</v>
      </c>
      <c r="C76" s="1" t="n">
        <f aca="false">IF(B76&lt;=M_Last,C75-D76,0)</f>
        <v>0</v>
      </c>
      <c r="D76" s="1" t="n">
        <f aca="false">IF(B76&lt;=M_Last,C75*M_Haz,0)</f>
        <v>0</v>
      </c>
      <c r="E76" s="10" t="n">
        <f aca="false">IF(B76&lt;=M_Last,C76*(M_Pmt-M_Serv),0)+IF(B76=M_Last,C76*Flows!C69,0)+SUMPRODUCT($D$13:$D$150,Rec!BN$2:BN$139)</f>
        <v>298.253786554414</v>
      </c>
    </row>
    <row r="77" customFormat="false" ht="15" hidden="false" customHeight="true" outlineLevel="0" collapsed="false">
      <c r="B77" s="1" t="n">
        <v>65</v>
      </c>
      <c r="C77" s="1" t="n">
        <f aca="false">IF(B77&lt;=M_Last,C76-D77,0)</f>
        <v>0</v>
      </c>
      <c r="D77" s="1" t="n">
        <f aca="false">IF(B77&lt;=M_Last,C76*M_Haz,0)</f>
        <v>0</v>
      </c>
      <c r="E77" s="10" t="n">
        <f aca="false">IF(B77&lt;=M_Last,C77*(M_Pmt-M_Serv),0)+IF(B77=M_Last,C77*Flows!C70,0)+SUMPRODUCT($D$13:$D$150,Rec!BO$2:BO$139)</f>
        <v>298.462247273692</v>
      </c>
    </row>
    <row r="78" customFormat="false" ht="15" hidden="false" customHeight="true" outlineLevel="0" collapsed="false">
      <c r="B78" s="1" t="n">
        <v>66</v>
      </c>
      <c r="C78" s="1" t="n">
        <f aca="false">IF(B78&lt;=M_Last,C77-D78,0)</f>
        <v>0</v>
      </c>
      <c r="D78" s="1" t="n">
        <f aca="false">IF(B78&lt;=M_Last,C77*M_Haz,0)</f>
        <v>0</v>
      </c>
      <c r="E78" s="10" t="n">
        <f aca="false">IF(B78&lt;=M_Last,C78*(M_Pmt-M_Serv),0)+IF(B78=M_Last,C78*Flows!C71,0)+SUMPRODUCT($D$13:$D$150,Rec!BP$2:BP$139)</f>
        <v>298.670179534912</v>
      </c>
    </row>
    <row r="79" customFormat="false" ht="15" hidden="false" customHeight="true" outlineLevel="0" collapsed="false">
      <c r="B79" s="1" t="n">
        <v>67</v>
      </c>
      <c r="C79" s="1" t="n">
        <f aca="false">IF(B79&lt;=M_Last,C78-D79,0)</f>
        <v>0</v>
      </c>
      <c r="D79" s="1" t="n">
        <f aca="false">IF(B79&lt;=M_Last,C78*M_Haz,0)</f>
        <v>0</v>
      </c>
      <c r="E79" s="10" t="n">
        <f aca="false">IF(B79&lt;=M_Last,C79*(M_Pmt-M_Serv),0)+IF(B79=M_Last,C79*Flows!C72,0)+SUMPRODUCT($D$13:$D$150,Rec!BQ$2:BQ$139)</f>
        <v>298.877584677742</v>
      </c>
    </row>
    <row r="80" customFormat="false" ht="15" hidden="false" customHeight="true" outlineLevel="0" collapsed="false">
      <c r="B80" s="1" t="n">
        <v>68</v>
      </c>
      <c r="C80" s="1" t="n">
        <f aca="false">IF(B80&lt;=M_Last,C79-D80,0)</f>
        <v>0</v>
      </c>
      <c r="D80" s="1" t="n">
        <f aca="false">IF(B80&lt;=M_Last,C79*M_Haz,0)</f>
        <v>0</v>
      </c>
      <c r="E80" s="10" t="n">
        <f aca="false">IF(B80&lt;=M_Last,C80*(M_Pmt-M_Serv),0)+IF(B80=M_Last,C80*Flows!C73,0)+SUMPRODUCT($D$13:$D$150,Rec!BR$2:BR$139)</f>
        <v>299.084464038452</v>
      </c>
    </row>
    <row r="81" customFormat="false" ht="15" hidden="false" customHeight="true" outlineLevel="0" collapsed="false">
      <c r="B81" s="1" t="n">
        <v>69</v>
      </c>
      <c r="C81" s="1" t="n">
        <f aca="false">IF(B81&lt;=M_Last,C80-D81,0)</f>
        <v>0</v>
      </c>
      <c r="D81" s="1" t="n">
        <f aca="false">IF(B81&lt;=M_Last,C80*M_Haz,0)</f>
        <v>0</v>
      </c>
      <c r="E81" s="10" t="n">
        <f aca="false">IF(B81&lt;=M_Last,C81*(M_Pmt-M_Serv),0)+IF(B81=M_Last,C81*Flows!C74,0)+SUMPRODUCT($D$13:$D$150,Rec!BS$2:BS$139)</f>
        <v>299.290818949926</v>
      </c>
    </row>
    <row r="82" customFormat="false" ht="15" hidden="false" customHeight="true" outlineLevel="0" collapsed="false">
      <c r="B82" s="1" t="n">
        <v>70</v>
      </c>
      <c r="C82" s="1" t="n">
        <f aca="false">IF(B82&lt;=M_Last,C81-D82,0)</f>
        <v>0</v>
      </c>
      <c r="D82" s="1" t="n">
        <f aca="false">IF(B82&lt;=M_Last,C81*M_Haz,0)</f>
        <v>0</v>
      </c>
      <c r="E82" s="10" t="n">
        <f aca="false">IF(B82&lt;=M_Last,C82*(M_Pmt-M_Serv),0)+IF(B82=M_Last,C82*Flows!C75,0)+SUMPRODUCT($D$13:$D$150,Rec!BT$2:BT$139)</f>
        <v>299.496650741667</v>
      </c>
    </row>
    <row r="83" customFormat="false" ht="15" hidden="false" customHeight="true" outlineLevel="0" collapsed="false">
      <c r="B83" s="1" t="n">
        <v>71</v>
      </c>
      <c r="C83" s="1" t="n">
        <f aca="false">IF(B83&lt;=M_Last,C82-D83,0)</f>
        <v>0</v>
      </c>
      <c r="D83" s="1" t="n">
        <f aca="false">IF(B83&lt;=M_Last,C82*M_Haz,0)</f>
        <v>0</v>
      </c>
      <c r="E83" s="10" t="n">
        <f aca="false">IF(B83&lt;=M_Last,C83*(M_Pmt-M_Serv),0)+IF(B83=M_Last,C83*Flows!C76,0)+SUMPRODUCT($D$13:$D$150,Rec!BU$2:BU$139)</f>
        <v>299.70196073981</v>
      </c>
    </row>
    <row r="84" customFormat="false" ht="15" hidden="false" customHeight="true" outlineLevel="0" collapsed="false">
      <c r="B84" s="1" t="n">
        <v>72</v>
      </c>
      <c r="C84" s="1" t="n">
        <f aca="false">IF(B84&lt;=M_Last,C83-D84,0)</f>
        <v>0</v>
      </c>
      <c r="D84" s="1" t="n">
        <f aca="false">IF(B84&lt;=M_Last,C83*M_Haz,0)</f>
        <v>0</v>
      </c>
      <c r="E84" s="10" t="n">
        <f aca="false">IF(B84&lt;=M_Last,C84*(M_Pmt-M_Serv),0)+IF(B84=M_Last,C84*Flows!C77,0)+SUMPRODUCT($D$13:$D$150,Rec!BV$2:BV$139)</f>
        <v>302.641765108679</v>
      </c>
    </row>
    <row r="85" customFormat="false" ht="15" hidden="false" customHeight="true" outlineLevel="0" collapsed="false">
      <c r="B85" s="1" t="n">
        <v>73</v>
      </c>
      <c r="C85" s="1" t="n">
        <f aca="false">IF(B85&lt;=M_Last,C84-D85,0)</f>
        <v>0</v>
      </c>
      <c r="D85" s="1" t="n">
        <f aca="false">IF(B85&lt;=M_Last,C84*M_Haz,0)</f>
        <v>0</v>
      </c>
      <c r="E85" s="10" t="n">
        <f aca="false">IF(B85&lt;=M_Last,C85*(M_Pmt-M_Serv),0)+IF(B85=M_Last,C85*Flows!C78,0)+SUMPRODUCT($D$13:$D$150,Rec!BW$2:BW$139)</f>
        <v>303.167303869991</v>
      </c>
    </row>
    <row r="86" customFormat="false" ht="15" hidden="false" customHeight="true" outlineLevel="0" collapsed="false">
      <c r="B86" s="1" t="n">
        <v>74</v>
      </c>
      <c r="C86" s="1" t="n">
        <f aca="false">IF(B86&lt;=M_Last,C85-D86,0)</f>
        <v>0</v>
      </c>
      <c r="D86" s="1" t="n">
        <f aca="false">IF(B86&lt;=M_Last,C85*M_Haz,0)</f>
        <v>0</v>
      </c>
      <c r="E86" s="10" t="n">
        <f aca="false">IF(B86&lt;=M_Last,C86*(M_Pmt-M_Serv),0)+IF(B86=M_Last,C86*Flows!C79,0)+SUMPRODUCT($D$13:$D$150,Rec!BX$2:BX$139)</f>
        <v>303.691510364995</v>
      </c>
    </row>
    <row r="87" customFormat="false" ht="15" hidden="false" customHeight="true" outlineLevel="0" collapsed="false">
      <c r="B87" s="1" t="n">
        <v>75</v>
      </c>
      <c r="C87" s="1" t="n">
        <f aca="false">IF(B87&lt;=M_Last,C86-D87,0)</f>
        <v>0</v>
      </c>
      <c r="D87" s="1" t="n">
        <f aca="false">IF(B87&lt;=M_Last,C86*M_Haz,0)</f>
        <v>0</v>
      </c>
      <c r="E87" s="10" t="n">
        <f aca="false">IF(B87&lt;=M_Last,C87*(M_Pmt-M_Serv),0)+IF(B87=M_Last,C87*Flows!C80,0)+SUMPRODUCT($D$13:$D$150,Rec!BY$2:BY$139)</f>
        <v>320.405675833041</v>
      </c>
    </row>
    <row r="88" customFormat="false" ht="15" hidden="false" customHeight="true" outlineLevel="0" collapsed="false">
      <c r="B88" s="1" t="n">
        <v>76</v>
      </c>
      <c r="C88" s="1" t="n">
        <f aca="false">IF(B88&lt;=M_Last,C87-D88,0)</f>
        <v>0</v>
      </c>
      <c r="D88" s="1" t="n">
        <f aca="false">IF(B88&lt;=M_Last,C87*M_Haz,0)</f>
        <v>0</v>
      </c>
      <c r="E88" s="10" t="n">
        <f aca="false">IF(B88&lt;=M_Last,C88*(M_Pmt-M_Serv),0)+IF(B88=M_Last,C88*Flows!C81,0)+SUMPRODUCT($D$13:$D$150,Rec!BZ$2:BZ$139)</f>
        <v>320.886182217096</v>
      </c>
    </row>
    <row r="89" customFormat="false" ht="15" hidden="false" customHeight="true" outlineLevel="0" collapsed="false">
      <c r="B89" s="1" t="n">
        <v>77</v>
      </c>
      <c r="C89" s="1" t="n">
        <f aca="false">IF(B89&lt;=M_Last,C88-D89,0)</f>
        <v>0</v>
      </c>
      <c r="D89" s="1" t="n">
        <f aca="false">IF(B89&lt;=M_Last,C88*M_Haz,0)</f>
        <v>0</v>
      </c>
      <c r="E89" s="10" t="n">
        <f aca="false">IF(B89&lt;=M_Last,C89*(M_Pmt-M_Serv),0)+IF(B89=M_Last,C89*Flows!C82,0)+SUMPRODUCT($D$13:$D$150,Rec!CA$2:CA$139)</f>
        <v>321.365470494107</v>
      </c>
    </row>
    <row r="90" customFormat="false" ht="15" hidden="false" customHeight="true" outlineLevel="0" collapsed="false">
      <c r="B90" s="1" t="n">
        <v>78</v>
      </c>
      <c r="C90" s="1" t="n">
        <f aca="false">IF(B90&lt;=M_Last,C89-D90,0)</f>
        <v>0</v>
      </c>
      <c r="D90" s="1" t="n">
        <f aca="false">IF(B90&lt;=M_Last,C89*M_Haz,0)</f>
        <v>0</v>
      </c>
      <c r="E90" s="10" t="n">
        <f aca="false">IF(B90&lt;=M_Last,C90*(M_Pmt-M_Serv),0)+IF(B90=M_Last,C90*Flows!C83,0)+SUMPRODUCT($D$13:$D$150,Rec!CB$2:CB$139)</f>
        <v>321.843543752037</v>
      </c>
    </row>
    <row r="91" customFormat="false" ht="15" hidden="false" customHeight="true" outlineLevel="0" collapsed="false">
      <c r="B91" s="1" t="n">
        <v>79</v>
      </c>
      <c r="C91" s="1" t="n">
        <f aca="false">IF(B91&lt;=M_Last,C90-D91,0)</f>
        <v>0</v>
      </c>
      <c r="D91" s="1" t="n">
        <f aca="false">IF(B91&lt;=M_Last,C90*M_Haz,0)</f>
        <v>0</v>
      </c>
      <c r="E91" s="10" t="n">
        <f aca="false">IF(B91&lt;=M_Last,C91*(M_Pmt-M_Serv),0)+IF(B91=M_Last,C91*Flows!C84,0)+SUMPRODUCT($D$13:$D$150,Rec!CC$2:CC$139)</f>
        <v>0</v>
      </c>
    </row>
    <row r="92" customFormat="false" ht="15" hidden="false" customHeight="true" outlineLevel="0" collapsed="false">
      <c r="B92" s="1" t="n">
        <v>80</v>
      </c>
      <c r="C92" s="1" t="n">
        <f aca="false">IF(B92&lt;=M_Last,C91-D92,0)</f>
        <v>0</v>
      </c>
      <c r="D92" s="1" t="n">
        <f aca="false">IF(B92&lt;=M_Last,C91*M_Haz,0)</f>
        <v>0</v>
      </c>
      <c r="E92" s="10" t="n">
        <f aca="false">IF(B92&lt;=M_Last,C92*(M_Pmt-M_Serv),0)+IF(B92=M_Last,C92*Flows!C85,0)+SUMPRODUCT($D$13:$D$150,Rec!CD$2:CD$139)</f>
        <v>0</v>
      </c>
    </row>
    <row r="93" customFormat="false" ht="15" hidden="false" customHeight="true" outlineLevel="0" collapsed="false">
      <c r="B93" s="1" t="n">
        <v>81</v>
      </c>
      <c r="C93" s="1" t="n">
        <f aca="false">IF(B93&lt;=M_Last,C92-D93,0)</f>
        <v>0</v>
      </c>
      <c r="D93" s="1" t="n">
        <f aca="false">IF(B93&lt;=M_Last,C92*M_Haz,0)</f>
        <v>0</v>
      </c>
      <c r="E93" s="10" t="n">
        <f aca="false">IF(B93&lt;=M_Last,C93*(M_Pmt-M_Serv),0)+IF(B93=M_Last,C93*Flows!C86,0)+SUMPRODUCT($D$13:$D$150,Rec!CE$2:CE$139)</f>
        <v>0</v>
      </c>
    </row>
    <row r="94" customFormat="false" ht="15" hidden="false" customHeight="true" outlineLevel="0" collapsed="false">
      <c r="B94" s="1" t="n">
        <v>82</v>
      </c>
      <c r="C94" s="1" t="n">
        <f aca="false">IF(B94&lt;=M_Last,C93-D94,0)</f>
        <v>0</v>
      </c>
      <c r="D94" s="1" t="n">
        <f aca="false">IF(B94&lt;=M_Last,C93*M_Haz,0)</f>
        <v>0</v>
      </c>
      <c r="E94" s="10" t="n">
        <f aca="false">IF(B94&lt;=M_Last,C94*(M_Pmt-M_Serv),0)+IF(B94=M_Last,C94*Flows!C87,0)+SUMPRODUCT($D$13:$D$150,Rec!CF$2:CF$139)</f>
        <v>0</v>
      </c>
    </row>
    <row r="95" customFormat="false" ht="15" hidden="false" customHeight="true" outlineLevel="0" collapsed="false">
      <c r="B95" s="1" t="n">
        <v>83</v>
      </c>
      <c r="C95" s="1" t="n">
        <f aca="false">IF(B95&lt;=M_Last,C94-D95,0)</f>
        <v>0</v>
      </c>
      <c r="D95" s="1" t="n">
        <f aca="false">IF(B95&lt;=M_Last,C94*M_Haz,0)</f>
        <v>0</v>
      </c>
      <c r="E95" s="10" t="n">
        <f aca="false">IF(B95&lt;=M_Last,C95*(M_Pmt-M_Serv),0)+IF(B95=M_Last,C95*Flows!C88,0)+SUMPRODUCT($D$13:$D$150,Rec!CG$2:CG$139)</f>
        <v>0</v>
      </c>
    </row>
    <row r="96" customFormat="false" ht="15" hidden="false" customHeight="true" outlineLevel="0" collapsed="false">
      <c r="B96" s="1" t="n">
        <v>84</v>
      </c>
      <c r="C96" s="1" t="n">
        <f aca="false">IF(B96&lt;=M_Last,C95-D96,0)</f>
        <v>0</v>
      </c>
      <c r="D96" s="1" t="n">
        <f aca="false">IF(B96&lt;=M_Last,C95*M_Haz,0)</f>
        <v>0</v>
      </c>
      <c r="E96" s="10" t="n">
        <f aca="false">IF(B96&lt;=M_Last,C96*(M_Pmt-M_Serv),0)+IF(B96=M_Last,C96*Flows!C89,0)+SUMPRODUCT($D$13:$D$150,Rec!CH$2:CH$139)</f>
        <v>0</v>
      </c>
    </row>
    <row r="97" customFormat="false" ht="15" hidden="false" customHeight="true" outlineLevel="0" collapsed="false">
      <c r="B97" s="1" t="n">
        <v>85</v>
      </c>
      <c r="C97" s="1" t="n">
        <f aca="false">IF(B97&lt;=M_Last,C96-D97,0)</f>
        <v>0</v>
      </c>
      <c r="D97" s="1" t="n">
        <f aca="false">IF(B97&lt;=M_Last,C96*M_Haz,0)</f>
        <v>0</v>
      </c>
      <c r="E97" s="10" t="n">
        <f aca="false">IF(B97&lt;=M_Last,C97*(M_Pmt-M_Serv),0)+IF(B97=M_Last,C97*Flows!C90,0)+SUMPRODUCT($D$13:$D$150,Rec!CI$2:CI$139)</f>
        <v>0</v>
      </c>
    </row>
    <row r="98" customFormat="false" ht="15" hidden="false" customHeight="true" outlineLevel="0" collapsed="false">
      <c r="B98" s="1" t="n">
        <v>86</v>
      </c>
      <c r="C98" s="1" t="n">
        <f aca="false">IF(B98&lt;=M_Last,C97-D98,0)</f>
        <v>0</v>
      </c>
      <c r="D98" s="1" t="n">
        <f aca="false">IF(B98&lt;=M_Last,C97*M_Haz,0)</f>
        <v>0</v>
      </c>
      <c r="E98" s="10" t="n">
        <f aca="false">IF(B98&lt;=M_Last,C98*(M_Pmt-M_Serv),0)+IF(B98=M_Last,C98*Flows!C91,0)+SUMPRODUCT($D$13:$D$150,Rec!CJ$2:CJ$139)</f>
        <v>0</v>
      </c>
    </row>
    <row r="99" customFormat="false" ht="15" hidden="false" customHeight="true" outlineLevel="0" collapsed="false">
      <c r="B99" s="1" t="n">
        <v>87</v>
      </c>
      <c r="C99" s="1" t="n">
        <f aca="false">IF(B99&lt;=M_Last,C98-D99,0)</f>
        <v>0</v>
      </c>
      <c r="D99" s="1" t="n">
        <f aca="false">IF(B99&lt;=M_Last,C98*M_Haz,0)</f>
        <v>0</v>
      </c>
      <c r="E99" s="10" t="n">
        <f aca="false">IF(B99&lt;=M_Last,C99*(M_Pmt-M_Serv),0)+IF(B99=M_Last,C99*Flows!C92,0)+SUMPRODUCT($D$13:$D$150,Rec!CK$2:CK$139)</f>
        <v>0</v>
      </c>
    </row>
    <row r="100" customFormat="false" ht="15" hidden="false" customHeight="true" outlineLevel="0" collapsed="false">
      <c r="B100" s="1" t="n">
        <v>88</v>
      </c>
      <c r="C100" s="1" t="n">
        <f aca="false">IF(B100&lt;=M_Last,C99-D100,0)</f>
        <v>0</v>
      </c>
      <c r="D100" s="1" t="n">
        <f aca="false">IF(B100&lt;=M_Last,C99*M_Haz,0)</f>
        <v>0</v>
      </c>
      <c r="E100" s="10" t="n">
        <f aca="false">IF(B100&lt;=M_Last,C100*(M_Pmt-M_Serv),0)+IF(B100=M_Last,C100*Flows!C93,0)+SUMPRODUCT($D$13:$D$150,Rec!CL$2:CL$139)</f>
        <v>0</v>
      </c>
    </row>
    <row r="101" customFormat="false" ht="15" hidden="false" customHeight="true" outlineLevel="0" collapsed="false">
      <c r="B101" s="1" t="n">
        <v>89</v>
      </c>
      <c r="C101" s="1" t="n">
        <f aca="false">IF(B101&lt;=M_Last,C100-D101,0)</f>
        <v>0</v>
      </c>
      <c r="D101" s="1" t="n">
        <f aca="false">IF(B101&lt;=M_Last,C100*M_Haz,0)</f>
        <v>0</v>
      </c>
      <c r="E101" s="10" t="n">
        <f aca="false">IF(B101&lt;=M_Last,C101*(M_Pmt-M_Serv),0)+IF(B101=M_Last,C101*Flows!C94,0)+SUMPRODUCT($D$13:$D$150,Rec!CM$2:CM$139)</f>
        <v>0</v>
      </c>
    </row>
    <row r="102" customFormat="false" ht="15" hidden="false" customHeight="true" outlineLevel="0" collapsed="false">
      <c r="B102" s="1" t="n">
        <v>90</v>
      </c>
      <c r="C102" s="1" t="n">
        <f aca="false">IF(B102&lt;=M_Last,C101-D102,0)</f>
        <v>0</v>
      </c>
      <c r="D102" s="1" t="n">
        <f aca="false">IF(B102&lt;=M_Last,C101*M_Haz,0)</f>
        <v>0</v>
      </c>
      <c r="E102" s="10" t="n">
        <f aca="false">IF(B102&lt;=M_Last,C102*(M_Pmt-M_Serv),0)+IF(B102=M_Last,C102*Flows!C95,0)+SUMPRODUCT($D$13:$D$150,Rec!CN$2:CN$139)</f>
        <v>0</v>
      </c>
    </row>
    <row r="103" customFormat="false" ht="15" hidden="false" customHeight="true" outlineLevel="0" collapsed="false">
      <c r="B103" s="1" t="n">
        <v>91</v>
      </c>
      <c r="C103" s="1" t="n">
        <f aca="false">IF(B103&lt;=M_Last,C102-D103,0)</f>
        <v>0</v>
      </c>
      <c r="D103" s="1" t="n">
        <f aca="false">IF(B103&lt;=M_Last,C102*M_Haz,0)</f>
        <v>0</v>
      </c>
      <c r="E103" s="10" t="n">
        <f aca="false">IF(B103&lt;=M_Last,C103*(M_Pmt-M_Serv),0)+IF(B103=M_Last,C103*Flows!C96,0)+SUMPRODUCT($D$13:$D$150,Rec!CO$2:CO$139)</f>
        <v>0</v>
      </c>
    </row>
    <row r="104" customFormat="false" ht="15" hidden="false" customHeight="true" outlineLevel="0" collapsed="false">
      <c r="B104" s="1" t="n">
        <v>92</v>
      </c>
      <c r="C104" s="1" t="n">
        <f aca="false">IF(B104&lt;=M_Last,C103-D104,0)</f>
        <v>0</v>
      </c>
      <c r="D104" s="1" t="n">
        <f aca="false">IF(B104&lt;=M_Last,C103*M_Haz,0)</f>
        <v>0</v>
      </c>
      <c r="E104" s="10" t="n">
        <f aca="false">IF(B104&lt;=M_Last,C104*(M_Pmt-M_Serv),0)+IF(B104=M_Last,C104*Flows!C97,0)+SUMPRODUCT($D$13:$D$150,Rec!CP$2:CP$139)</f>
        <v>0</v>
      </c>
    </row>
    <row r="105" customFormat="false" ht="15" hidden="false" customHeight="true" outlineLevel="0" collapsed="false">
      <c r="B105" s="1" t="n">
        <v>93</v>
      </c>
      <c r="C105" s="1" t="n">
        <f aca="false">IF(B105&lt;=M_Last,C104-D105,0)</f>
        <v>0</v>
      </c>
      <c r="D105" s="1" t="n">
        <f aca="false">IF(B105&lt;=M_Last,C104*M_Haz,0)</f>
        <v>0</v>
      </c>
      <c r="E105" s="10" t="n">
        <f aca="false">IF(B105&lt;=M_Last,C105*(M_Pmt-M_Serv),0)+IF(B105=M_Last,C105*Flows!C98,0)+SUMPRODUCT($D$13:$D$150,Rec!CQ$2:CQ$139)</f>
        <v>0</v>
      </c>
    </row>
    <row r="106" customFormat="false" ht="15" hidden="false" customHeight="true" outlineLevel="0" collapsed="false">
      <c r="B106" s="1" t="n">
        <v>94</v>
      </c>
      <c r="C106" s="1" t="n">
        <f aca="false">IF(B106&lt;=M_Last,C105-D106,0)</f>
        <v>0</v>
      </c>
      <c r="D106" s="1" t="n">
        <f aca="false">IF(B106&lt;=M_Last,C105*M_Haz,0)</f>
        <v>0</v>
      </c>
      <c r="E106" s="10" t="n">
        <f aca="false">IF(B106&lt;=M_Last,C106*(M_Pmt-M_Serv),0)+IF(B106=M_Last,C106*Flows!C99,0)+SUMPRODUCT($D$13:$D$150,Rec!CR$2:CR$139)</f>
        <v>0</v>
      </c>
    </row>
    <row r="107" customFormat="false" ht="15" hidden="false" customHeight="true" outlineLevel="0" collapsed="false">
      <c r="B107" s="1" t="n">
        <v>95</v>
      </c>
      <c r="C107" s="1" t="n">
        <f aca="false">IF(B107&lt;=M_Last,C106-D107,0)</f>
        <v>0</v>
      </c>
      <c r="D107" s="1" t="n">
        <f aca="false">IF(B107&lt;=M_Last,C106*M_Haz,0)</f>
        <v>0</v>
      </c>
      <c r="E107" s="10" t="n">
        <f aca="false">IF(B107&lt;=M_Last,C107*(M_Pmt-M_Serv),0)+IF(B107=M_Last,C107*Flows!C100,0)+SUMPRODUCT($D$13:$D$150,Rec!CS$2:CS$139)</f>
        <v>0</v>
      </c>
    </row>
    <row r="108" customFormat="false" ht="15" hidden="false" customHeight="true" outlineLevel="0" collapsed="false">
      <c r="B108" s="1" t="n">
        <v>96</v>
      </c>
      <c r="C108" s="1" t="n">
        <f aca="false">IF(B108&lt;=M_Last,C107-D108,0)</f>
        <v>0</v>
      </c>
      <c r="D108" s="1" t="n">
        <f aca="false">IF(B108&lt;=M_Last,C107*M_Haz,0)</f>
        <v>0</v>
      </c>
      <c r="E108" s="10" t="n">
        <f aca="false">IF(B108&lt;=M_Last,C108*(M_Pmt-M_Serv),0)+IF(B108=M_Last,C108*Flows!C101,0)+SUMPRODUCT($D$13:$D$150,Rec!CT$2:CT$139)</f>
        <v>0</v>
      </c>
    </row>
    <row r="109" customFormat="false" ht="15" hidden="false" customHeight="true" outlineLevel="0" collapsed="false">
      <c r="B109" s="1" t="n">
        <v>97</v>
      </c>
      <c r="C109" s="1" t="n">
        <f aca="false">IF(B109&lt;=M_Last,C108-D109,0)</f>
        <v>0</v>
      </c>
      <c r="D109" s="1" t="n">
        <f aca="false">IF(B109&lt;=M_Last,C108*M_Haz,0)</f>
        <v>0</v>
      </c>
      <c r="E109" s="10" t="n">
        <f aca="false">IF(B109&lt;=M_Last,C109*(M_Pmt-M_Serv),0)+IF(B109=M_Last,C109*Flows!C102,0)+SUMPRODUCT($D$13:$D$150,Rec!CU$2:CU$139)</f>
        <v>0</v>
      </c>
    </row>
    <row r="110" customFormat="false" ht="15" hidden="false" customHeight="true" outlineLevel="0" collapsed="false">
      <c r="B110" s="1" t="n">
        <v>98</v>
      </c>
      <c r="C110" s="1" t="n">
        <f aca="false">IF(B110&lt;=M_Last,C109-D110,0)</f>
        <v>0</v>
      </c>
      <c r="D110" s="1" t="n">
        <f aca="false">IF(B110&lt;=M_Last,C109*M_Haz,0)</f>
        <v>0</v>
      </c>
      <c r="E110" s="10" t="n">
        <f aca="false">IF(B110&lt;=M_Last,C110*(M_Pmt-M_Serv),0)+IF(B110=M_Last,C110*Flows!C103,0)+SUMPRODUCT($D$13:$D$150,Rec!CV$2:CV$139)</f>
        <v>0</v>
      </c>
    </row>
    <row r="111" customFormat="false" ht="15" hidden="false" customHeight="true" outlineLevel="0" collapsed="false">
      <c r="B111" s="1" t="n">
        <v>99</v>
      </c>
      <c r="C111" s="1" t="n">
        <f aca="false">IF(B111&lt;=M_Last,C110-D111,0)</f>
        <v>0</v>
      </c>
      <c r="D111" s="1" t="n">
        <f aca="false">IF(B111&lt;=M_Last,C110*M_Haz,0)</f>
        <v>0</v>
      </c>
      <c r="E111" s="10" t="n">
        <f aca="false">IF(B111&lt;=M_Last,C111*(M_Pmt-M_Serv),0)+IF(B111=M_Last,C111*Flows!C104,0)+SUMPRODUCT($D$13:$D$150,Rec!CW$2:CW$139)</f>
        <v>0</v>
      </c>
    </row>
    <row r="112" customFormat="false" ht="15" hidden="false" customHeight="true" outlineLevel="0" collapsed="false">
      <c r="B112" s="1" t="n">
        <v>100</v>
      </c>
      <c r="C112" s="1" t="n">
        <f aca="false">IF(B112&lt;=M_Last,C111-D112,0)</f>
        <v>0</v>
      </c>
      <c r="D112" s="1" t="n">
        <f aca="false">IF(B112&lt;=M_Last,C111*M_Haz,0)</f>
        <v>0</v>
      </c>
      <c r="E112" s="10" t="n">
        <f aca="false">IF(B112&lt;=M_Last,C112*(M_Pmt-M_Serv),0)+IF(B112=M_Last,C112*Flows!C105,0)+SUMPRODUCT($D$13:$D$150,Rec!CX$2:CX$139)</f>
        <v>0</v>
      </c>
    </row>
    <row r="113" customFormat="false" ht="15" hidden="false" customHeight="true" outlineLevel="0" collapsed="false">
      <c r="B113" s="1" t="n">
        <v>101</v>
      </c>
      <c r="C113" s="1" t="n">
        <f aca="false">IF(B113&lt;=M_Last,C112-D113,0)</f>
        <v>0</v>
      </c>
      <c r="D113" s="1" t="n">
        <f aca="false">IF(B113&lt;=M_Last,C112*M_Haz,0)</f>
        <v>0</v>
      </c>
      <c r="E113" s="10" t="n">
        <f aca="false">IF(B113&lt;=M_Last,C113*(M_Pmt-M_Serv),0)+IF(B113=M_Last,C113*Flows!C106,0)+SUMPRODUCT($D$13:$D$150,Rec!CY$2:CY$139)</f>
        <v>0</v>
      </c>
    </row>
    <row r="114" customFormat="false" ht="15" hidden="false" customHeight="true" outlineLevel="0" collapsed="false">
      <c r="B114" s="1" t="n">
        <v>102</v>
      </c>
      <c r="C114" s="1" t="n">
        <f aca="false">IF(B114&lt;=M_Last,C113-D114,0)</f>
        <v>0</v>
      </c>
      <c r="D114" s="1" t="n">
        <f aca="false">IF(B114&lt;=M_Last,C113*M_Haz,0)</f>
        <v>0</v>
      </c>
      <c r="E114" s="10" t="n">
        <f aca="false">IF(B114&lt;=M_Last,C114*(M_Pmt-M_Serv),0)+IF(B114=M_Last,C114*Flows!C107,0)+SUMPRODUCT($D$13:$D$150,Rec!CZ$2:CZ$139)</f>
        <v>0</v>
      </c>
    </row>
    <row r="115" customFormat="false" ht="15" hidden="false" customHeight="true" outlineLevel="0" collapsed="false">
      <c r="B115" s="1" t="n">
        <v>103</v>
      </c>
      <c r="C115" s="1" t="n">
        <f aca="false">IF(B115&lt;=M_Last,C114-D115,0)</f>
        <v>0</v>
      </c>
      <c r="D115" s="1" t="n">
        <f aca="false">IF(B115&lt;=M_Last,C114*M_Haz,0)</f>
        <v>0</v>
      </c>
      <c r="E115" s="10" t="n">
        <f aca="false">IF(B115&lt;=M_Last,C115*(M_Pmt-M_Serv),0)+IF(B115=M_Last,C115*Flows!C108,0)+SUMPRODUCT($D$13:$D$150,Rec!DA$2:DA$139)</f>
        <v>0</v>
      </c>
    </row>
    <row r="116" customFormat="false" ht="15" hidden="false" customHeight="true" outlineLevel="0" collapsed="false">
      <c r="B116" s="1" t="n">
        <v>104</v>
      </c>
      <c r="C116" s="1" t="n">
        <f aca="false">IF(B116&lt;=M_Last,C115-D116,0)</f>
        <v>0</v>
      </c>
      <c r="D116" s="1" t="n">
        <f aca="false">IF(B116&lt;=M_Last,C115*M_Haz,0)</f>
        <v>0</v>
      </c>
      <c r="E116" s="10" t="n">
        <f aca="false">IF(B116&lt;=M_Last,C116*(M_Pmt-M_Serv),0)+IF(B116=M_Last,C116*Flows!C109,0)+SUMPRODUCT($D$13:$D$150,Rec!DB$2:DB$139)</f>
        <v>0</v>
      </c>
    </row>
    <row r="117" customFormat="false" ht="15" hidden="false" customHeight="true" outlineLevel="0" collapsed="false">
      <c r="B117" s="1" t="n">
        <v>105</v>
      </c>
      <c r="C117" s="1" t="n">
        <f aca="false">IF(B117&lt;=M_Last,C116-D117,0)</f>
        <v>0</v>
      </c>
      <c r="D117" s="1" t="n">
        <f aca="false">IF(B117&lt;=M_Last,C116*M_Haz,0)</f>
        <v>0</v>
      </c>
      <c r="E117" s="10" t="n">
        <f aca="false">IF(B117&lt;=M_Last,C117*(M_Pmt-M_Serv),0)+IF(B117=M_Last,C117*Flows!C110,0)+SUMPRODUCT($D$13:$D$150,Rec!DC$2:DC$139)</f>
        <v>0</v>
      </c>
    </row>
    <row r="118" customFormat="false" ht="15" hidden="false" customHeight="true" outlineLevel="0" collapsed="false">
      <c r="B118" s="1" t="n">
        <v>106</v>
      </c>
      <c r="C118" s="1" t="n">
        <f aca="false">IF(B118&lt;=M_Last,C117-D118,0)</f>
        <v>0</v>
      </c>
      <c r="D118" s="1" t="n">
        <f aca="false">IF(B118&lt;=M_Last,C117*M_Haz,0)</f>
        <v>0</v>
      </c>
      <c r="E118" s="10" t="n">
        <f aca="false">IF(B118&lt;=M_Last,C118*(M_Pmt-M_Serv),0)+IF(B118=M_Last,C118*Flows!C111,0)+SUMPRODUCT($D$13:$D$150,Rec!DD$2:DD$139)</f>
        <v>0</v>
      </c>
    </row>
    <row r="119" customFormat="false" ht="15" hidden="false" customHeight="true" outlineLevel="0" collapsed="false">
      <c r="B119" s="1" t="n">
        <v>107</v>
      </c>
      <c r="C119" s="1" t="n">
        <f aca="false">IF(B119&lt;=M_Last,C118-D119,0)</f>
        <v>0</v>
      </c>
      <c r="D119" s="1" t="n">
        <f aca="false">IF(B119&lt;=M_Last,C118*M_Haz,0)</f>
        <v>0</v>
      </c>
      <c r="E119" s="10" t="n">
        <f aca="false">IF(B119&lt;=M_Last,C119*(M_Pmt-M_Serv),0)+IF(B119=M_Last,C119*Flows!C112,0)+SUMPRODUCT($D$13:$D$150,Rec!DE$2:DE$139)</f>
        <v>0</v>
      </c>
    </row>
    <row r="120" customFormat="false" ht="15" hidden="false" customHeight="true" outlineLevel="0" collapsed="false">
      <c r="B120" s="1" t="n">
        <v>108</v>
      </c>
      <c r="C120" s="1" t="n">
        <f aca="false">IF(B120&lt;=M_Last,C119-D120,0)</f>
        <v>0</v>
      </c>
      <c r="D120" s="1" t="n">
        <f aca="false">IF(B120&lt;=M_Last,C119*M_Haz,0)</f>
        <v>0</v>
      </c>
      <c r="E120" s="10" t="n">
        <f aca="false">IF(B120&lt;=M_Last,C120*(M_Pmt-M_Serv),0)+IF(B120=M_Last,C120*Flows!C113,0)+SUMPRODUCT($D$13:$D$150,Rec!DF$2:DF$139)</f>
        <v>0</v>
      </c>
    </row>
    <row r="121" customFormat="false" ht="15" hidden="false" customHeight="true" outlineLevel="0" collapsed="false">
      <c r="B121" s="1" t="n">
        <v>109</v>
      </c>
      <c r="C121" s="1" t="n">
        <f aca="false">IF(B121&lt;=M_Last,C120-D121,0)</f>
        <v>0</v>
      </c>
      <c r="D121" s="1" t="n">
        <f aca="false">IF(B121&lt;=M_Last,C120*M_Haz,0)</f>
        <v>0</v>
      </c>
      <c r="E121" s="10" t="n">
        <f aca="false">IF(B121&lt;=M_Last,C121*(M_Pmt-M_Serv),0)+IF(B121=M_Last,C121*Flows!C114,0)+SUMPRODUCT($D$13:$D$150,Rec!DG$2:DG$139)</f>
        <v>0</v>
      </c>
    </row>
    <row r="122" customFormat="false" ht="15" hidden="false" customHeight="true" outlineLevel="0" collapsed="false">
      <c r="B122" s="1" t="n">
        <v>110</v>
      </c>
      <c r="C122" s="1" t="n">
        <f aca="false">IF(B122&lt;=M_Last,C121-D122,0)</f>
        <v>0</v>
      </c>
      <c r="D122" s="1" t="n">
        <f aca="false">IF(B122&lt;=M_Last,C121*M_Haz,0)</f>
        <v>0</v>
      </c>
      <c r="E122" s="10" t="n">
        <f aca="false">IF(B122&lt;=M_Last,C122*(M_Pmt-M_Serv),0)+IF(B122=M_Last,C122*Flows!C115,0)+SUMPRODUCT($D$13:$D$150,Rec!DH$2:DH$139)</f>
        <v>0</v>
      </c>
    </row>
    <row r="123" customFormat="false" ht="15" hidden="false" customHeight="true" outlineLevel="0" collapsed="false">
      <c r="B123" s="1" t="n">
        <v>111</v>
      </c>
      <c r="C123" s="1" t="n">
        <f aca="false">IF(B123&lt;=M_Last,C122-D123,0)</f>
        <v>0</v>
      </c>
      <c r="D123" s="1" t="n">
        <f aca="false">IF(B123&lt;=M_Last,C122*M_Haz,0)</f>
        <v>0</v>
      </c>
      <c r="E123" s="10" t="n">
        <f aca="false">IF(B123&lt;=M_Last,C123*(M_Pmt-M_Serv),0)+IF(B123=M_Last,C123*Flows!C116,0)+SUMPRODUCT($D$13:$D$150,Rec!DI$2:DI$139)</f>
        <v>0</v>
      </c>
    </row>
    <row r="124" customFormat="false" ht="15" hidden="false" customHeight="true" outlineLevel="0" collapsed="false">
      <c r="B124" s="1" t="n">
        <v>112</v>
      </c>
      <c r="C124" s="1" t="n">
        <f aca="false">IF(B124&lt;=M_Last,C123-D124,0)</f>
        <v>0</v>
      </c>
      <c r="D124" s="1" t="n">
        <f aca="false">IF(B124&lt;=M_Last,C123*M_Haz,0)</f>
        <v>0</v>
      </c>
      <c r="E124" s="10" t="n">
        <f aca="false">IF(B124&lt;=M_Last,C124*(M_Pmt-M_Serv),0)+IF(B124=M_Last,C124*Flows!C117,0)+SUMPRODUCT($D$13:$D$150,Rec!DJ$2:DJ$139)</f>
        <v>0</v>
      </c>
    </row>
    <row r="125" customFormat="false" ht="15" hidden="false" customHeight="true" outlineLevel="0" collapsed="false">
      <c r="B125" s="1" t="n">
        <v>113</v>
      </c>
      <c r="C125" s="1" t="n">
        <f aca="false">IF(B125&lt;=M_Last,C124-D125,0)</f>
        <v>0</v>
      </c>
      <c r="D125" s="1" t="n">
        <f aca="false">IF(B125&lt;=M_Last,C124*M_Haz,0)</f>
        <v>0</v>
      </c>
      <c r="E125" s="10" t="n">
        <f aca="false">IF(B125&lt;=M_Last,C125*(M_Pmt-M_Serv),0)+IF(B125=M_Last,C125*Flows!C118,0)+SUMPRODUCT($D$13:$D$150,Rec!DK$2:DK$139)</f>
        <v>0</v>
      </c>
    </row>
    <row r="126" customFormat="false" ht="15" hidden="false" customHeight="true" outlineLevel="0" collapsed="false">
      <c r="B126" s="1" t="n">
        <v>114</v>
      </c>
      <c r="C126" s="1" t="n">
        <f aca="false">IF(B126&lt;=M_Last,C125-D126,0)</f>
        <v>0</v>
      </c>
      <c r="D126" s="1" t="n">
        <f aca="false">IF(B126&lt;=M_Last,C125*M_Haz,0)</f>
        <v>0</v>
      </c>
      <c r="E126" s="10" t="n">
        <f aca="false">IF(B126&lt;=M_Last,C126*(M_Pmt-M_Serv),0)+IF(B126=M_Last,C126*Flows!C119,0)+SUMPRODUCT($D$13:$D$150,Rec!DL$2:DL$139)</f>
        <v>0</v>
      </c>
    </row>
    <row r="127" customFormat="false" ht="15" hidden="false" customHeight="true" outlineLevel="0" collapsed="false">
      <c r="B127" s="1" t="n">
        <v>115</v>
      </c>
      <c r="C127" s="1" t="n">
        <f aca="false">IF(B127&lt;=M_Last,C126-D127,0)</f>
        <v>0</v>
      </c>
      <c r="D127" s="1" t="n">
        <f aca="false">IF(B127&lt;=M_Last,C126*M_Haz,0)</f>
        <v>0</v>
      </c>
      <c r="E127" s="10" t="n">
        <f aca="false">IF(B127&lt;=M_Last,C127*(M_Pmt-M_Serv),0)+IF(B127=M_Last,C127*Flows!C120,0)+SUMPRODUCT($D$13:$D$150,Rec!DM$2:DM$139)</f>
        <v>0</v>
      </c>
    </row>
    <row r="128" customFormat="false" ht="15" hidden="false" customHeight="true" outlineLevel="0" collapsed="false">
      <c r="B128" s="1" t="n">
        <v>116</v>
      </c>
      <c r="C128" s="1" t="n">
        <f aca="false">IF(B128&lt;=M_Last,C127-D128,0)</f>
        <v>0</v>
      </c>
      <c r="D128" s="1" t="n">
        <f aca="false">IF(B128&lt;=M_Last,C127*M_Haz,0)</f>
        <v>0</v>
      </c>
      <c r="E128" s="10" t="n">
        <f aca="false">IF(B128&lt;=M_Last,C128*(M_Pmt-M_Serv),0)+IF(B128=M_Last,C128*Flows!C121,0)+SUMPRODUCT($D$13:$D$150,Rec!DN$2:DN$139)</f>
        <v>0</v>
      </c>
    </row>
    <row r="129" customFormat="false" ht="15" hidden="false" customHeight="true" outlineLevel="0" collapsed="false">
      <c r="B129" s="1" t="n">
        <v>117</v>
      </c>
      <c r="C129" s="1" t="n">
        <f aca="false">IF(B129&lt;=M_Last,C128-D129,0)</f>
        <v>0</v>
      </c>
      <c r="D129" s="1" t="n">
        <f aca="false">IF(B129&lt;=M_Last,C128*M_Haz,0)</f>
        <v>0</v>
      </c>
      <c r="E129" s="10" t="n">
        <f aca="false">IF(B129&lt;=M_Last,C129*(M_Pmt-M_Serv),0)+IF(B129=M_Last,C129*Flows!C122,0)+SUMPRODUCT($D$13:$D$150,Rec!DO$2:DO$139)</f>
        <v>0</v>
      </c>
    </row>
    <row r="130" customFormat="false" ht="15" hidden="false" customHeight="true" outlineLevel="0" collapsed="false">
      <c r="B130" s="1" t="n">
        <v>118</v>
      </c>
      <c r="C130" s="1" t="n">
        <f aca="false">IF(B130&lt;=M_Last,C129-D130,0)</f>
        <v>0</v>
      </c>
      <c r="D130" s="1" t="n">
        <f aca="false">IF(B130&lt;=M_Last,C129*M_Haz,0)</f>
        <v>0</v>
      </c>
      <c r="E130" s="10" t="n">
        <f aca="false">IF(B130&lt;=M_Last,C130*(M_Pmt-M_Serv),0)+IF(B130=M_Last,C130*Flows!C123,0)+SUMPRODUCT($D$13:$D$150,Rec!DP$2:DP$139)</f>
        <v>0</v>
      </c>
    </row>
    <row r="131" customFormat="false" ht="15" hidden="false" customHeight="true" outlineLevel="0" collapsed="false">
      <c r="B131" s="1" t="n">
        <v>119</v>
      </c>
      <c r="C131" s="1" t="n">
        <f aca="false">IF(B131&lt;=M_Last,C130-D131,0)</f>
        <v>0</v>
      </c>
      <c r="D131" s="1" t="n">
        <f aca="false">IF(B131&lt;=M_Last,C130*M_Haz,0)</f>
        <v>0</v>
      </c>
      <c r="E131" s="10" t="n">
        <f aca="false">IF(B131&lt;=M_Last,C131*(M_Pmt-M_Serv),0)+IF(B131=M_Last,C131*Flows!C124,0)+SUMPRODUCT($D$13:$D$150,Rec!DQ$2:DQ$139)</f>
        <v>0</v>
      </c>
    </row>
    <row r="132" customFormat="false" ht="15" hidden="false" customHeight="true" outlineLevel="0" collapsed="false">
      <c r="B132" s="1" t="n">
        <v>120</v>
      </c>
      <c r="C132" s="1" t="n">
        <f aca="false">IF(B132&lt;=M_Last,C131-D132,0)</f>
        <v>0</v>
      </c>
      <c r="D132" s="1" t="n">
        <f aca="false">IF(B132&lt;=M_Last,C131*M_Haz,0)</f>
        <v>0</v>
      </c>
      <c r="E132" s="10" t="n">
        <f aca="false">IF(B132&lt;=M_Last,C132*(M_Pmt-M_Serv),0)+IF(B132=M_Last,C132*Flows!C125,0)+SUMPRODUCT($D$13:$D$150,Rec!DR$2:DR$139)</f>
        <v>0</v>
      </c>
    </row>
    <row r="133" customFormat="false" ht="15" hidden="false" customHeight="true" outlineLevel="0" collapsed="false">
      <c r="B133" s="1" t="n">
        <v>121</v>
      </c>
      <c r="C133" s="1" t="n">
        <f aca="false">IF(B133&lt;=M_Last,C132-D133,0)</f>
        <v>0</v>
      </c>
      <c r="D133" s="1" t="n">
        <f aca="false">IF(B133&lt;=M_Last,C132*M_Haz,0)</f>
        <v>0</v>
      </c>
      <c r="E133" s="10" t="n">
        <f aca="false">IF(B133&lt;=M_Last,C133*(M_Pmt-M_Serv),0)+IF(B133=M_Last,C133*Flows!C126,0)+SUMPRODUCT($D$13:$D$150,Rec!DS$2:DS$139)</f>
        <v>0</v>
      </c>
    </row>
    <row r="134" customFormat="false" ht="15" hidden="false" customHeight="true" outlineLevel="0" collapsed="false">
      <c r="B134" s="1" t="n">
        <v>122</v>
      </c>
      <c r="C134" s="1" t="n">
        <f aca="false">IF(B134&lt;=M_Last,C133-D134,0)</f>
        <v>0</v>
      </c>
      <c r="D134" s="1" t="n">
        <f aca="false">IF(B134&lt;=M_Last,C133*M_Haz,0)</f>
        <v>0</v>
      </c>
      <c r="E134" s="10" t="n">
        <f aca="false">IF(B134&lt;=M_Last,C134*(M_Pmt-M_Serv),0)+IF(B134=M_Last,C134*Flows!C127,0)+SUMPRODUCT($D$13:$D$150,Rec!DT$2:DT$139)</f>
        <v>0</v>
      </c>
    </row>
    <row r="135" customFormat="false" ht="15" hidden="false" customHeight="true" outlineLevel="0" collapsed="false">
      <c r="B135" s="1" t="n">
        <v>123</v>
      </c>
      <c r="C135" s="1" t="n">
        <f aca="false">IF(B135&lt;=M_Last,C134-D135,0)</f>
        <v>0</v>
      </c>
      <c r="D135" s="1" t="n">
        <f aca="false">IF(B135&lt;=M_Last,C134*M_Haz,0)</f>
        <v>0</v>
      </c>
      <c r="E135" s="10" t="n">
        <f aca="false">IF(B135&lt;=M_Last,C135*(M_Pmt-M_Serv),0)+IF(B135=M_Last,C135*Flows!C128,0)+SUMPRODUCT($D$13:$D$150,Rec!DU$2:DU$139)</f>
        <v>0</v>
      </c>
    </row>
    <row r="136" customFormat="false" ht="15" hidden="false" customHeight="true" outlineLevel="0" collapsed="false">
      <c r="B136" s="1" t="n">
        <v>124</v>
      </c>
      <c r="C136" s="1" t="n">
        <f aca="false">IF(B136&lt;=M_Last,C135-D136,0)</f>
        <v>0</v>
      </c>
      <c r="D136" s="1" t="n">
        <f aca="false">IF(B136&lt;=M_Last,C135*M_Haz,0)</f>
        <v>0</v>
      </c>
      <c r="E136" s="10" t="n">
        <f aca="false">IF(B136&lt;=M_Last,C136*(M_Pmt-M_Serv),0)+IF(B136=M_Last,C136*Flows!C129,0)+SUMPRODUCT($D$13:$D$150,Rec!DV$2:DV$139)</f>
        <v>0</v>
      </c>
    </row>
    <row r="137" customFormat="false" ht="15" hidden="false" customHeight="true" outlineLevel="0" collapsed="false">
      <c r="B137" s="1" t="n">
        <v>125</v>
      </c>
      <c r="C137" s="1" t="n">
        <f aca="false">IF(B137&lt;=M_Last,C136-D137,0)</f>
        <v>0</v>
      </c>
      <c r="D137" s="1" t="n">
        <f aca="false">IF(B137&lt;=M_Last,C136*M_Haz,0)</f>
        <v>0</v>
      </c>
      <c r="E137" s="10" t="n">
        <f aca="false">IF(B137&lt;=M_Last,C137*(M_Pmt-M_Serv),0)+IF(B137=M_Last,C137*Flows!C130,0)+SUMPRODUCT($D$13:$D$150,Rec!DW$2:DW$139)</f>
        <v>0</v>
      </c>
    </row>
    <row r="138" customFormat="false" ht="15" hidden="false" customHeight="true" outlineLevel="0" collapsed="false">
      <c r="B138" s="1" t="n">
        <v>126</v>
      </c>
      <c r="C138" s="1" t="n">
        <f aca="false">IF(B138&lt;=M_Last,C137-D138,0)</f>
        <v>0</v>
      </c>
      <c r="D138" s="1" t="n">
        <f aca="false">IF(B138&lt;=M_Last,C137*M_Haz,0)</f>
        <v>0</v>
      </c>
      <c r="E138" s="10" t="n">
        <f aca="false">IF(B138&lt;=M_Last,C138*(M_Pmt-M_Serv),0)+IF(B138=M_Last,C138*Flows!C131,0)+SUMPRODUCT($D$13:$D$150,Rec!DX$2:DX$139)</f>
        <v>0</v>
      </c>
    </row>
    <row r="139" customFormat="false" ht="15" hidden="false" customHeight="true" outlineLevel="0" collapsed="false">
      <c r="B139" s="1" t="n">
        <v>127</v>
      </c>
      <c r="C139" s="1" t="n">
        <f aca="false">IF(B139&lt;=M_Last,C138-D139,0)</f>
        <v>0</v>
      </c>
      <c r="D139" s="1" t="n">
        <f aca="false">IF(B139&lt;=M_Last,C138*M_Haz,0)</f>
        <v>0</v>
      </c>
      <c r="E139" s="10" t="n">
        <f aca="false">IF(B139&lt;=M_Last,C139*(M_Pmt-M_Serv),0)+IF(B139=M_Last,C139*Flows!C132,0)+SUMPRODUCT($D$13:$D$150,Rec!DY$2:DY$139)</f>
        <v>0</v>
      </c>
    </row>
    <row r="140" customFormat="false" ht="15" hidden="false" customHeight="true" outlineLevel="0" collapsed="false">
      <c r="B140" s="1" t="n">
        <v>128</v>
      </c>
      <c r="C140" s="1" t="n">
        <f aca="false">IF(B140&lt;=M_Last,C139-D140,0)</f>
        <v>0</v>
      </c>
      <c r="D140" s="1" t="n">
        <f aca="false">IF(B140&lt;=M_Last,C139*M_Haz,0)</f>
        <v>0</v>
      </c>
      <c r="E140" s="10" t="n">
        <f aca="false">IF(B140&lt;=M_Last,C140*(M_Pmt-M_Serv),0)+IF(B140=M_Last,C140*Flows!C133,0)+SUMPRODUCT($D$13:$D$150,Rec!DZ$2:DZ$139)</f>
        <v>0</v>
      </c>
    </row>
    <row r="141" customFormat="false" ht="15" hidden="false" customHeight="true" outlineLevel="0" collapsed="false">
      <c r="B141" s="1" t="n">
        <v>129</v>
      </c>
      <c r="C141" s="1" t="n">
        <f aca="false">IF(B141&lt;=M_Last,C140-D141,0)</f>
        <v>0</v>
      </c>
      <c r="D141" s="1" t="n">
        <f aca="false">IF(B141&lt;=M_Last,C140*M_Haz,0)</f>
        <v>0</v>
      </c>
      <c r="E141" s="10" t="n">
        <f aca="false">IF(B141&lt;=M_Last,C141*(M_Pmt-M_Serv),0)+IF(B141=M_Last,C141*Flows!C134,0)+SUMPRODUCT($D$13:$D$150,Rec!EA$2:EA$139)</f>
        <v>0</v>
      </c>
    </row>
    <row r="142" customFormat="false" ht="15" hidden="false" customHeight="true" outlineLevel="0" collapsed="false">
      <c r="B142" s="1" t="n">
        <v>130</v>
      </c>
      <c r="C142" s="1" t="n">
        <f aca="false">IF(B142&lt;=M_Last,C141-D142,0)</f>
        <v>0</v>
      </c>
      <c r="D142" s="1" t="n">
        <f aca="false">IF(B142&lt;=M_Last,C141*M_Haz,0)</f>
        <v>0</v>
      </c>
      <c r="E142" s="10" t="n">
        <f aca="false">IF(B142&lt;=M_Last,C142*(M_Pmt-M_Serv),0)+IF(B142=M_Last,C142*Flows!C135,0)+SUMPRODUCT($D$13:$D$150,Rec!EB$2:EB$139)</f>
        <v>0</v>
      </c>
    </row>
    <row r="143" customFormat="false" ht="15" hidden="false" customHeight="true" outlineLevel="0" collapsed="false">
      <c r="B143" s="1" t="n">
        <v>131</v>
      </c>
      <c r="C143" s="1" t="n">
        <f aca="false">IF(B143&lt;=M_Last,C142-D143,0)</f>
        <v>0</v>
      </c>
      <c r="D143" s="1" t="n">
        <f aca="false">IF(B143&lt;=M_Last,C142*M_Haz,0)</f>
        <v>0</v>
      </c>
      <c r="E143" s="10" t="n">
        <f aca="false">IF(B143&lt;=M_Last,C143*(M_Pmt-M_Serv),0)+IF(B143=M_Last,C143*Flows!C136,0)+SUMPRODUCT($D$13:$D$150,Rec!EC$2:EC$139)</f>
        <v>0</v>
      </c>
    </row>
    <row r="144" customFormat="false" ht="15" hidden="false" customHeight="true" outlineLevel="0" collapsed="false">
      <c r="B144" s="1" t="n">
        <v>132</v>
      </c>
      <c r="C144" s="1" t="n">
        <f aca="false">IF(B144&lt;=M_Last,C143-D144,0)</f>
        <v>0</v>
      </c>
      <c r="D144" s="1" t="n">
        <f aca="false">IF(B144&lt;=M_Last,C143*M_Haz,0)</f>
        <v>0</v>
      </c>
      <c r="E144" s="10" t="n">
        <f aca="false">IF(B144&lt;=M_Last,C144*(M_Pmt-M_Serv),0)+IF(B144=M_Last,C144*Flows!C137,0)+SUMPRODUCT($D$13:$D$150,Rec!ED$2:ED$139)</f>
        <v>0</v>
      </c>
    </row>
    <row r="145" customFormat="false" ht="15" hidden="false" customHeight="true" outlineLevel="0" collapsed="false">
      <c r="B145" s="1" t="n">
        <v>133</v>
      </c>
      <c r="C145" s="1" t="n">
        <f aca="false">IF(B145&lt;=M_Last,C144-D145,0)</f>
        <v>0</v>
      </c>
      <c r="D145" s="1" t="n">
        <f aca="false">IF(B145&lt;=M_Last,C144*M_Haz,0)</f>
        <v>0</v>
      </c>
      <c r="E145" s="10" t="n">
        <f aca="false">IF(B145&lt;=M_Last,C145*(M_Pmt-M_Serv),0)+IF(B145=M_Last,C145*Flows!C138,0)+SUMPRODUCT($D$13:$D$150,Rec!EE$2:EE$139)</f>
        <v>0</v>
      </c>
    </row>
    <row r="146" customFormat="false" ht="15" hidden="false" customHeight="true" outlineLevel="0" collapsed="false">
      <c r="B146" s="1" t="n">
        <v>134</v>
      </c>
      <c r="C146" s="1" t="n">
        <f aca="false">IF(B146&lt;=M_Last,C145-D146,0)</f>
        <v>0</v>
      </c>
      <c r="D146" s="1" t="n">
        <f aca="false">IF(B146&lt;=M_Last,C145*M_Haz,0)</f>
        <v>0</v>
      </c>
      <c r="E146" s="10" t="n">
        <f aca="false">IF(B146&lt;=M_Last,C146*(M_Pmt-M_Serv),0)+IF(B146=M_Last,C146*Flows!C139,0)+SUMPRODUCT($D$13:$D$150,Rec!EF$2:EF$139)</f>
        <v>0</v>
      </c>
    </row>
    <row r="147" customFormat="false" ht="15" hidden="false" customHeight="true" outlineLevel="0" collapsed="false">
      <c r="B147" s="1" t="n">
        <v>135</v>
      </c>
      <c r="C147" s="1" t="n">
        <f aca="false">IF(B147&lt;=M_Last,C146-D147,0)</f>
        <v>0</v>
      </c>
      <c r="D147" s="1" t="n">
        <f aca="false">IF(B147&lt;=M_Last,C146*M_Haz,0)</f>
        <v>0</v>
      </c>
      <c r="E147" s="10" t="n">
        <f aca="false">IF(B147&lt;=M_Last,C147*(M_Pmt-M_Serv),0)+IF(B147=M_Last,C147*Flows!C140,0)+SUMPRODUCT($D$13:$D$150,Rec!EG$2:EG$139)</f>
        <v>0</v>
      </c>
    </row>
    <row r="148" customFormat="false" ht="15" hidden="false" customHeight="true" outlineLevel="0" collapsed="false">
      <c r="B148" s="1" t="n">
        <v>136</v>
      </c>
      <c r="C148" s="1" t="n">
        <f aca="false">IF(B148&lt;=M_Last,C147-D148,0)</f>
        <v>0</v>
      </c>
      <c r="D148" s="1" t="n">
        <f aca="false">IF(B148&lt;=M_Last,C147*M_Haz,0)</f>
        <v>0</v>
      </c>
      <c r="E148" s="10" t="n">
        <f aca="false">IF(B148&lt;=M_Last,C148*(M_Pmt-M_Serv),0)+IF(B148=M_Last,C148*Flows!C141,0)+SUMPRODUCT($D$13:$D$150,Rec!EH$2:EH$139)</f>
        <v>0</v>
      </c>
    </row>
    <row r="149" customFormat="false" ht="15" hidden="false" customHeight="true" outlineLevel="0" collapsed="false">
      <c r="B149" s="1" t="n">
        <v>137</v>
      </c>
      <c r="C149" s="1" t="n">
        <f aca="false">IF(B149&lt;=M_Last,C148-D149,0)</f>
        <v>0</v>
      </c>
      <c r="D149" s="1" t="n">
        <f aca="false">IF(B149&lt;=M_Last,C148*M_Haz,0)</f>
        <v>0</v>
      </c>
      <c r="E149" s="10" t="n">
        <f aca="false">IF(B149&lt;=M_Last,C149*(M_Pmt-M_Serv),0)+IF(B149=M_Last,C149*Flows!C142,0)+SUMPRODUCT($D$13:$D$150,Rec!EI$2:EI$139)</f>
        <v>0</v>
      </c>
    </row>
    <row r="150" customFormat="false" ht="15" hidden="false" customHeight="true" outlineLevel="0" collapsed="false">
      <c r="B150" s="1" t="n">
        <v>138</v>
      </c>
      <c r="C150" s="1" t="n">
        <f aca="false">IF(B150&lt;=M_Last,C149-D150,0)</f>
        <v>0</v>
      </c>
      <c r="D150" s="1" t="n">
        <f aca="false">IF(B150&lt;=M_Last,C149*M_Haz,0)</f>
        <v>0</v>
      </c>
      <c r="E150" s="10" t="n">
        <f aca="false">IF(B150&lt;=M_Last,C150*(M_Pmt-M_Serv),0)+IF(B150=M_Last,C150*Flows!C143,0)+SUMPRODUCT($D$13:$D$150,Rec!EJ$2:EJ$139)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J1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131</v>
      </c>
    </row>
    <row r="2" customFormat="false" ht="15" hidden="false" customHeight="true" outlineLevel="0" collapsed="false">
      <c r="C2" s="1" t="n">
        <v>0</v>
      </c>
      <c r="D2" s="10" t="n">
        <f aca="false">Overlay!$G$12</f>
        <v>-440.833333333333</v>
      </c>
      <c r="E2" s="10" t="n">
        <f aca="false">Overlay!$G$13</f>
        <v>-440.833333333333</v>
      </c>
      <c r="F2" s="10" t="n">
        <f aca="false">Overlay!$G$14</f>
        <v>-440.833333333333</v>
      </c>
      <c r="G2" s="10" t="n">
        <f aca="false">Overlay!$G$15</f>
        <v>-440.833333333333</v>
      </c>
      <c r="H2" s="10" t="n">
        <f aca="false">Overlay!$G$16</f>
        <v>-1690.83333333333</v>
      </c>
      <c r="I2" s="10" t="n">
        <f aca="false">Overlay!$G$17</f>
        <v>-440.833333333333</v>
      </c>
      <c r="J2" s="10" t="n">
        <f aca="false">Overlay!$G$18</f>
        <v>-440.833333333333</v>
      </c>
      <c r="K2" s="10" t="n">
        <f aca="false">Overlay!$G$19</f>
        <v>-440.833333333333</v>
      </c>
      <c r="L2" s="10" t="n">
        <f aca="false">Overlay!$G$20</f>
        <v>-440.833333333333</v>
      </c>
      <c r="M2" s="10" t="n">
        <f aca="false">Overlay!$G$21</f>
        <v>-440.833333333333</v>
      </c>
      <c r="N2" s="10" t="n">
        <f aca="false">Overlay!$G$22</f>
        <v>-440.833333333333</v>
      </c>
      <c r="O2" s="10" t="n">
        <f aca="false">Overlay!$G$23</f>
        <v>-440.833333333333</v>
      </c>
      <c r="P2" s="10" t="n">
        <f aca="false">Overlay!$G$24</f>
        <v>-1690.83333333333</v>
      </c>
      <c r="Q2" s="10" t="n">
        <f aca="false">Overlay!$G$25</f>
        <v>-590.833333333333</v>
      </c>
      <c r="R2" s="10" t="n">
        <f aca="false">Overlay!$G$26</f>
        <v>-590.833333333333</v>
      </c>
      <c r="S2" s="10" t="n">
        <f aca="false">Overlay!$G$27</f>
        <v>-7990.83333333333</v>
      </c>
      <c r="T2" s="10" t="n">
        <f aca="false">Overlay!$G$28</f>
        <v>-590.833333333333</v>
      </c>
      <c r="U2" s="10" t="n">
        <f aca="false">Overlay!$G$29</f>
        <v>-590.833333333333</v>
      </c>
      <c r="V2" s="10" t="n">
        <f aca="false">Overlay!$G$30</f>
        <v>-590.833333333333</v>
      </c>
      <c r="W2" s="10" t="n">
        <f aca="false">Overlay!$G$31</f>
        <v>146721.166666667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  <c r="CQ2" s="1" t="n">
        <v>0</v>
      </c>
      <c r="CR2" s="1" t="n">
        <v>0</v>
      </c>
      <c r="CS2" s="1" t="n">
        <v>0</v>
      </c>
      <c r="CT2" s="1" t="n">
        <v>0</v>
      </c>
      <c r="CU2" s="1" t="n">
        <v>0</v>
      </c>
      <c r="CV2" s="1" t="n">
        <v>0</v>
      </c>
      <c r="CW2" s="1" t="n">
        <v>0</v>
      </c>
      <c r="CX2" s="1" t="n">
        <v>0</v>
      </c>
      <c r="CY2" s="1" t="n">
        <v>0</v>
      </c>
      <c r="CZ2" s="1" t="n">
        <v>0</v>
      </c>
      <c r="DA2" s="1" t="n">
        <v>0</v>
      </c>
      <c r="DB2" s="1" t="n">
        <v>0</v>
      </c>
      <c r="DC2" s="1" t="n">
        <v>0</v>
      </c>
      <c r="DD2" s="1" t="n">
        <v>0</v>
      </c>
      <c r="DE2" s="1" t="n">
        <v>0</v>
      </c>
      <c r="DF2" s="1" t="n">
        <v>0</v>
      </c>
      <c r="DG2" s="1" t="n">
        <v>0</v>
      </c>
      <c r="DH2" s="1" t="n">
        <v>0</v>
      </c>
      <c r="DI2" s="1" t="n">
        <v>0</v>
      </c>
      <c r="DJ2" s="1" t="n">
        <v>0</v>
      </c>
      <c r="DK2" s="1" t="n">
        <v>0</v>
      </c>
      <c r="DL2" s="1" t="n">
        <v>0</v>
      </c>
      <c r="DM2" s="1" t="n">
        <v>0</v>
      </c>
      <c r="DN2" s="1" t="n">
        <v>0</v>
      </c>
      <c r="DO2" s="1" t="n">
        <v>0</v>
      </c>
      <c r="DP2" s="1" t="n">
        <v>0</v>
      </c>
      <c r="DQ2" s="1" t="n">
        <v>0</v>
      </c>
      <c r="DR2" s="1" t="n">
        <v>0</v>
      </c>
      <c r="DS2" s="1" t="n">
        <v>0</v>
      </c>
      <c r="DT2" s="1" t="n">
        <v>0</v>
      </c>
      <c r="DU2" s="1" t="n">
        <v>0</v>
      </c>
      <c r="DV2" s="1" t="n">
        <v>0</v>
      </c>
      <c r="DW2" s="1" t="n">
        <v>0</v>
      </c>
      <c r="DX2" s="1" t="n">
        <v>0</v>
      </c>
      <c r="DY2" s="1" t="n">
        <v>0</v>
      </c>
      <c r="DZ2" s="1" t="n">
        <v>0</v>
      </c>
      <c r="EA2" s="1" t="n">
        <v>0</v>
      </c>
      <c r="EB2" s="1" t="n">
        <v>0</v>
      </c>
      <c r="EC2" s="1" t="n">
        <v>0</v>
      </c>
      <c r="ED2" s="1" t="n">
        <v>0</v>
      </c>
      <c r="EE2" s="1" t="n">
        <v>0</v>
      </c>
      <c r="EF2" s="1" t="n">
        <v>0</v>
      </c>
      <c r="EG2" s="1" t="n">
        <v>0</v>
      </c>
      <c r="EH2" s="1" t="n">
        <v>0</v>
      </c>
      <c r="EI2" s="1" t="n">
        <v>0</v>
      </c>
      <c r="EJ2" s="1" t="n">
        <v>0</v>
      </c>
    </row>
    <row r="3" customFormat="false" ht="15" hidden="false" customHeight="true" outlineLevel="0" collapsed="false">
      <c r="C3" s="1" t="n">
        <v>0</v>
      </c>
      <c r="D3" s="1" t="n">
        <v>0</v>
      </c>
      <c r="E3" s="10" t="n">
        <f aca="false">Overlay!$G$12</f>
        <v>-440.833333333333</v>
      </c>
      <c r="F3" s="10" t="n">
        <f aca="false">Overlay!$G$13</f>
        <v>-440.833333333333</v>
      </c>
      <c r="G3" s="10" t="n">
        <f aca="false">Overlay!$G$14</f>
        <v>-440.833333333333</v>
      </c>
      <c r="H3" s="10" t="n">
        <f aca="false">Overlay!$G$15</f>
        <v>-440.833333333333</v>
      </c>
      <c r="I3" s="10" t="n">
        <f aca="false">Overlay!$G$16</f>
        <v>-1690.83333333333</v>
      </c>
      <c r="J3" s="10" t="n">
        <f aca="false">Overlay!$G$17</f>
        <v>-440.833333333333</v>
      </c>
      <c r="K3" s="10" t="n">
        <f aca="false">Overlay!$G$18</f>
        <v>-440.833333333333</v>
      </c>
      <c r="L3" s="10" t="n">
        <f aca="false">Overlay!$G$19</f>
        <v>-440.833333333333</v>
      </c>
      <c r="M3" s="10" t="n">
        <f aca="false">Overlay!$G$20</f>
        <v>-440.833333333333</v>
      </c>
      <c r="N3" s="10" t="n">
        <f aca="false">Overlay!$G$21</f>
        <v>-440.833333333333</v>
      </c>
      <c r="O3" s="10" t="n">
        <f aca="false">Overlay!$G$22</f>
        <v>-440.833333333333</v>
      </c>
      <c r="P3" s="10" t="n">
        <f aca="false">Overlay!$G$23</f>
        <v>-440.833333333333</v>
      </c>
      <c r="Q3" s="10" t="n">
        <f aca="false">Overlay!$G$24</f>
        <v>-1690.83333333333</v>
      </c>
      <c r="R3" s="10" t="n">
        <f aca="false">Overlay!$G$25</f>
        <v>-590.833333333333</v>
      </c>
      <c r="S3" s="10" t="n">
        <f aca="false">Overlay!$G$26</f>
        <v>-590.833333333333</v>
      </c>
      <c r="T3" s="10" t="n">
        <f aca="false">Overlay!$G$27</f>
        <v>-7990.83333333333</v>
      </c>
      <c r="U3" s="10" t="n">
        <f aca="false">Overlay!$G$28</f>
        <v>-590.833333333333</v>
      </c>
      <c r="V3" s="10" t="n">
        <f aca="false">Overlay!$G$29</f>
        <v>-590.833333333333</v>
      </c>
      <c r="W3" s="10" t="n">
        <f aca="false">Overlay!$G$30</f>
        <v>-590.833333333333</v>
      </c>
      <c r="X3" s="10" t="n">
        <f aca="false">Overlay!$G$31</f>
        <v>146721.166666667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  <c r="CQ3" s="1" t="n">
        <v>0</v>
      </c>
      <c r="CR3" s="1" t="n">
        <v>0</v>
      </c>
      <c r="CS3" s="1" t="n">
        <v>0</v>
      </c>
      <c r="CT3" s="1" t="n">
        <v>0</v>
      </c>
      <c r="CU3" s="1" t="n">
        <v>0</v>
      </c>
      <c r="CV3" s="1" t="n">
        <v>0</v>
      </c>
      <c r="CW3" s="1" t="n">
        <v>0</v>
      </c>
      <c r="CX3" s="1" t="n">
        <v>0</v>
      </c>
      <c r="CY3" s="1" t="n">
        <v>0</v>
      </c>
      <c r="CZ3" s="1" t="n">
        <v>0</v>
      </c>
      <c r="DA3" s="1" t="n">
        <v>0</v>
      </c>
      <c r="DB3" s="1" t="n">
        <v>0</v>
      </c>
      <c r="DC3" s="1" t="n">
        <v>0</v>
      </c>
      <c r="DD3" s="1" t="n">
        <v>0</v>
      </c>
      <c r="DE3" s="1" t="n">
        <v>0</v>
      </c>
      <c r="DF3" s="1" t="n">
        <v>0</v>
      </c>
      <c r="DG3" s="1" t="n">
        <v>0</v>
      </c>
      <c r="DH3" s="1" t="n">
        <v>0</v>
      </c>
      <c r="DI3" s="1" t="n">
        <v>0</v>
      </c>
      <c r="DJ3" s="1" t="n">
        <v>0</v>
      </c>
      <c r="DK3" s="1" t="n">
        <v>0</v>
      </c>
      <c r="DL3" s="1" t="n">
        <v>0</v>
      </c>
      <c r="DM3" s="1" t="n">
        <v>0</v>
      </c>
      <c r="DN3" s="1" t="n">
        <v>0</v>
      </c>
      <c r="DO3" s="1" t="n">
        <v>0</v>
      </c>
      <c r="DP3" s="1" t="n">
        <v>0</v>
      </c>
      <c r="DQ3" s="1" t="n">
        <v>0</v>
      </c>
      <c r="DR3" s="1" t="n">
        <v>0</v>
      </c>
      <c r="DS3" s="1" t="n">
        <v>0</v>
      </c>
      <c r="DT3" s="1" t="n">
        <v>0</v>
      </c>
      <c r="DU3" s="1" t="n">
        <v>0</v>
      </c>
      <c r="DV3" s="1" t="n">
        <v>0</v>
      </c>
      <c r="DW3" s="1" t="n">
        <v>0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</v>
      </c>
      <c r="EC3" s="1" t="n">
        <v>0</v>
      </c>
      <c r="ED3" s="1" t="n">
        <v>0</v>
      </c>
      <c r="EE3" s="1" t="n">
        <v>0</v>
      </c>
      <c r="EF3" s="1" t="n">
        <v>0</v>
      </c>
      <c r="EG3" s="1" t="n">
        <v>0</v>
      </c>
      <c r="EH3" s="1" t="n">
        <v>0</v>
      </c>
      <c r="EI3" s="1" t="n">
        <v>0</v>
      </c>
      <c r="EJ3" s="1" t="n">
        <v>0</v>
      </c>
    </row>
    <row r="4" customFormat="false" ht="15" hidden="false" customHeight="true" outlineLevel="0" collapsed="false">
      <c r="C4" s="1" t="n">
        <v>0</v>
      </c>
      <c r="D4" s="1" t="n">
        <v>0</v>
      </c>
      <c r="E4" s="1" t="n">
        <v>0</v>
      </c>
      <c r="F4" s="10" t="n">
        <f aca="false">Overlay!$G$12</f>
        <v>-440.833333333333</v>
      </c>
      <c r="G4" s="10" t="n">
        <f aca="false">Overlay!$G$13</f>
        <v>-440.833333333333</v>
      </c>
      <c r="H4" s="10" t="n">
        <f aca="false">Overlay!$G$14</f>
        <v>-440.833333333333</v>
      </c>
      <c r="I4" s="10" t="n">
        <f aca="false">Overlay!$G$15</f>
        <v>-440.833333333333</v>
      </c>
      <c r="J4" s="10" t="n">
        <f aca="false">Overlay!$G$16</f>
        <v>-1690.83333333333</v>
      </c>
      <c r="K4" s="10" t="n">
        <f aca="false">Overlay!$G$17</f>
        <v>-440.833333333333</v>
      </c>
      <c r="L4" s="10" t="n">
        <f aca="false">Overlay!$G$18</f>
        <v>-440.833333333333</v>
      </c>
      <c r="M4" s="10" t="n">
        <f aca="false">Overlay!$G$19</f>
        <v>-440.833333333333</v>
      </c>
      <c r="N4" s="10" t="n">
        <f aca="false">Overlay!$G$20</f>
        <v>-440.833333333333</v>
      </c>
      <c r="O4" s="10" t="n">
        <f aca="false">Overlay!$G$21</f>
        <v>-440.833333333333</v>
      </c>
      <c r="P4" s="10" t="n">
        <f aca="false">Overlay!$G$22</f>
        <v>-440.833333333333</v>
      </c>
      <c r="Q4" s="10" t="n">
        <f aca="false">Overlay!$G$23</f>
        <v>-440.833333333333</v>
      </c>
      <c r="R4" s="10" t="n">
        <f aca="false">Overlay!$G$24</f>
        <v>-1690.83333333333</v>
      </c>
      <c r="S4" s="10" t="n">
        <f aca="false">Overlay!$G$25</f>
        <v>-590.833333333333</v>
      </c>
      <c r="T4" s="10" t="n">
        <f aca="false">Overlay!$G$26</f>
        <v>-590.833333333333</v>
      </c>
      <c r="U4" s="10" t="n">
        <f aca="false">Overlay!$G$27</f>
        <v>-7990.83333333333</v>
      </c>
      <c r="V4" s="10" t="n">
        <f aca="false">Overlay!$G$28</f>
        <v>-590.833333333333</v>
      </c>
      <c r="W4" s="10" t="n">
        <f aca="false">Overlay!$G$29</f>
        <v>-590.833333333333</v>
      </c>
      <c r="X4" s="10" t="n">
        <f aca="false">Overlay!$G$30</f>
        <v>-590.833333333333</v>
      </c>
      <c r="Y4" s="10" t="n">
        <f aca="false">Overlay!$G$31</f>
        <v>146721.166666667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</row>
    <row r="5" customFormat="false" ht="15" hidden="false" customHeight="true" outlineLevel="0" collapsed="false">
      <c r="C5" s="1" t="n">
        <v>0</v>
      </c>
      <c r="D5" s="1" t="n">
        <v>0</v>
      </c>
      <c r="E5" s="1" t="n">
        <v>0</v>
      </c>
      <c r="F5" s="1" t="n">
        <v>0</v>
      </c>
      <c r="G5" s="10" t="n">
        <f aca="false">Overlay!$G$12</f>
        <v>-440.833333333333</v>
      </c>
      <c r="H5" s="10" t="n">
        <f aca="false">Overlay!$G$13</f>
        <v>-440.833333333333</v>
      </c>
      <c r="I5" s="10" t="n">
        <f aca="false">Overlay!$G$14</f>
        <v>-440.833333333333</v>
      </c>
      <c r="J5" s="10" t="n">
        <f aca="false">Overlay!$G$15</f>
        <v>-440.833333333333</v>
      </c>
      <c r="K5" s="10" t="n">
        <f aca="false">Overlay!$G$16</f>
        <v>-1690.83333333333</v>
      </c>
      <c r="L5" s="10" t="n">
        <f aca="false">Overlay!$G$17</f>
        <v>-440.833333333333</v>
      </c>
      <c r="M5" s="10" t="n">
        <f aca="false">Overlay!$G$18</f>
        <v>-440.833333333333</v>
      </c>
      <c r="N5" s="10" t="n">
        <f aca="false">Overlay!$G$19</f>
        <v>-440.833333333333</v>
      </c>
      <c r="O5" s="10" t="n">
        <f aca="false">Overlay!$G$20</f>
        <v>-440.833333333333</v>
      </c>
      <c r="P5" s="10" t="n">
        <f aca="false">Overlay!$G$21</f>
        <v>-440.833333333333</v>
      </c>
      <c r="Q5" s="10" t="n">
        <f aca="false">Overlay!$G$22</f>
        <v>-440.833333333333</v>
      </c>
      <c r="R5" s="10" t="n">
        <f aca="false">Overlay!$G$23</f>
        <v>-440.833333333333</v>
      </c>
      <c r="S5" s="10" t="n">
        <f aca="false">Overlay!$G$24</f>
        <v>-1690.83333333333</v>
      </c>
      <c r="T5" s="10" t="n">
        <f aca="false">Overlay!$G$25</f>
        <v>-590.833333333333</v>
      </c>
      <c r="U5" s="10" t="n">
        <f aca="false">Overlay!$G$26</f>
        <v>-590.833333333333</v>
      </c>
      <c r="V5" s="10" t="n">
        <f aca="false">Overlay!$G$27</f>
        <v>-7990.83333333333</v>
      </c>
      <c r="W5" s="10" t="n">
        <f aca="false">Overlay!$G$28</f>
        <v>-590.833333333333</v>
      </c>
      <c r="X5" s="10" t="n">
        <f aca="false">Overlay!$G$29</f>
        <v>-590.833333333333</v>
      </c>
      <c r="Y5" s="10" t="n">
        <f aca="false">Overlay!$G$30</f>
        <v>-590.833333333333</v>
      </c>
      <c r="Z5" s="10" t="n">
        <f aca="false">Overlay!$G$31</f>
        <v>146721.166666667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</row>
    <row r="6" customFormat="false" ht="15" hidden="false" customHeight="true" outlineLevel="0" collapsed="false"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0" t="n">
        <f aca="false">Overlay!$G$12</f>
        <v>-440.833333333333</v>
      </c>
      <c r="I6" s="10" t="n">
        <f aca="false">Overlay!$G$13</f>
        <v>-440.833333333333</v>
      </c>
      <c r="J6" s="10" t="n">
        <f aca="false">Overlay!$G$14</f>
        <v>-440.833333333333</v>
      </c>
      <c r="K6" s="10" t="n">
        <f aca="false">Overlay!$G$15</f>
        <v>-440.833333333333</v>
      </c>
      <c r="L6" s="10" t="n">
        <f aca="false">Overlay!$G$16</f>
        <v>-1690.83333333333</v>
      </c>
      <c r="M6" s="10" t="n">
        <f aca="false">Overlay!$G$17</f>
        <v>-440.833333333333</v>
      </c>
      <c r="N6" s="10" t="n">
        <f aca="false">Overlay!$G$18</f>
        <v>-440.833333333333</v>
      </c>
      <c r="O6" s="10" t="n">
        <f aca="false">Overlay!$G$19</f>
        <v>-440.833333333333</v>
      </c>
      <c r="P6" s="10" t="n">
        <f aca="false">Overlay!$G$20</f>
        <v>-440.833333333333</v>
      </c>
      <c r="Q6" s="10" t="n">
        <f aca="false">Overlay!$G$21</f>
        <v>-440.833333333333</v>
      </c>
      <c r="R6" s="10" t="n">
        <f aca="false">Overlay!$G$22</f>
        <v>-440.833333333333</v>
      </c>
      <c r="S6" s="10" t="n">
        <f aca="false">Overlay!$G$23</f>
        <v>-440.833333333333</v>
      </c>
      <c r="T6" s="10" t="n">
        <f aca="false">Overlay!$G$24</f>
        <v>-1690.83333333333</v>
      </c>
      <c r="U6" s="10" t="n">
        <f aca="false">Overlay!$G$25</f>
        <v>-590.833333333333</v>
      </c>
      <c r="V6" s="10" t="n">
        <f aca="false">Overlay!$G$26</f>
        <v>-590.833333333333</v>
      </c>
      <c r="W6" s="10" t="n">
        <f aca="false">Overlay!$G$27</f>
        <v>-7990.83333333333</v>
      </c>
      <c r="X6" s="10" t="n">
        <f aca="false">Overlay!$G$28</f>
        <v>-590.833333333333</v>
      </c>
      <c r="Y6" s="10" t="n">
        <f aca="false">Overlay!$G$29</f>
        <v>-590.833333333333</v>
      </c>
      <c r="Z6" s="10" t="n">
        <f aca="false">Overlay!$G$30</f>
        <v>-590.833333333333</v>
      </c>
      <c r="AA6" s="10" t="n">
        <f aca="false">Overlay!$G$31</f>
        <v>146721.166666667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  <c r="CO6" s="1" t="n">
        <v>0</v>
      </c>
      <c r="CP6" s="1" t="n">
        <v>0</v>
      </c>
      <c r="CQ6" s="1" t="n">
        <v>0</v>
      </c>
      <c r="CR6" s="1" t="n">
        <v>0</v>
      </c>
      <c r="CS6" s="1" t="n">
        <v>0</v>
      </c>
      <c r="CT6" s="1" t="n">
        <v>0</v>
      </c>
      <c r="CU6" s="1" t="n">
        <v>0</v>
      </c>
      <c r="CV6" s="1" t="n">
        <v>0</v>
      </c>
      <c r="CW6" s="1" t="n">
        <v>0</v>
      </c>
      <c r="CX6" s="1" t="n">
        <v>0</v>
      </c>
      <c r="CY6" s="1" t="n">
        <v>0</v>
      </c>
      <c r="CZ6" s="1" t="n">
        <v>0</v>
      </c>
      <c r="DA6" s="1" t="n">
        <v>0</v>
      </c>
      <c r="DB6" s="1" t="n">
        <v>0</v>
      </c>
      <c r="DC6" s="1" t="n">
        <v>0</v>
      </c>
      <c r="DD6" s="1" t="n">
        <v>0</v>
      </c>
      <c r="DE6" s="1" t="n">
        <v>0</v>
      </c>
      <c r="DF6" s="1" t="n">
        <v>0</v>
      </c>
      <c r="DG6" s="1" t="n">
        <v>0</v>
      </c>
      <c r="DH6" s="1" t="n">
        <v>0</v>
      </c>
      <c r="DI6" s="1" t="n">
        <v>0</v>
      </c>
      <c r="DJ6" s="1" t="n">
        <v>0</v>
      </c>
      <c r="DK6" s="1" t="n">
        <v>0</v>
      </c>
      <c r="DL6" s="1" t="n">
        <v>0</v>
      </c>
      <c r="DM6" s="1" t="n">
        <v>0</v>
      </c>
      <c r="DN6" s="1" t="n">
        <v>0</v>
      </c>
      <c r="DO6" s="1" t="n">
        <v>0</v>
      </c>
      <c r="DP6" s="1" t="n">
        <v>0</v>
      </c>
      <c r="DQ6" s="1" t="n">
        <v>0</v>
      </c>
      <c r="DR6" s="1" t="n">
        <v>0</v>
      </c>
      <c r="DS6" s="1" t="n">
        <v>0</v>
      </c>
      <c r="DT6" s="1" t="n">
        <v>0</v>
      </c>
      <c r="DU6" s="1" t="n">
        <v>0</v>
      </c>
      <c r="DV6" s="1" t="n">
        <v>0</v>
      </c>
      <c r="DW6" s="1" t="n">
        <v>0</v>
      </c>
      <c r="DX6" s="1" t="n">
        <v>0</v>
      </c>
      <c r="DY6" s="1" t="n">
        <v>0</v>
      </c>
      <c r="DZ6" s="1" t="n">
        <v>0</v>
      </c>
      <c r="EA6" s="1" t="n">
        <v>0</v>
      </c>
      <c r="EB6" s="1" t="n">
        <v>0</v>
      </c>
      <c r="EC6" s="1" t="n">
        <v>0</v>
      </c>
      <c r="ED6" s="1" t="n">
        <v>0</v>
      </c>
      <c r="EE6" s="1" t="n">
        <v>0</v>
      </c>
      <c r="EF6" s="1" t="n">
        <v>0</v>
      </c>
      <c r="EG6" s="1" t="n">
        <v>0</v>
      </c>
      <c r="EH6" s="1" t="n">
        <v>0</v>
      </c>
      <c r="EI6" s="1" t="n">
        <v>0</v>
      </c>
      <c r="EJ6" s="1" t="n">
        <v>0</v>
      </c>
    </row>
    <row r="7" customFormat="false" ht="15" hidden="false" customHeight="true" outlineLevel="0" collapsed="false"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0" t="n">
        <f aca="false">Overlay!$G$12</f>
        <v>-440.833333333333</v>
      </c>
      <c r="J7" s="10" t="n">
        <f aca="false">Overlay!$G$13</f>
        <v>-440.833333333333</v>
      </c>
      <c r="K7" s="10" t="n">
        <f aca="false">Overlay!$G$14</f>
        <v>-440.833333333333</v>
      </c>
      <c r="L7" s="10" t="n">
        <f aca="false">Overlay!$G$15</f>
        <v>-440.833333333333</v>
      </c>
      <c r="M7" s="10" t="n">
        <f aca="false">Overlay!$G$16</f>
        <v>-1690.83333333333</v>
      </c>
      <c r="N7" s="10" t="n">
        <f aca="false">Overlay!$G$17</f>
        <v>-440.833333333333</v>
      </c>
      <c r="O7" s="10" t="n">
        <f aca="false">Overlay!$G$18</f>
        <v>-440.833333333333</v>
      </c>
      <c r="P7" s="10" t="n">
        <f aca="false">Overlay!$G$19</f>
        <v>-440.833333333333</v>
      </c>
      <c r="Q7" s="10" t="n">
        <f aca="false">Overlay!$G$20</f>
        <v>-440.833333333333</v>
      </c>
      <c r="R7" s="10" t="n">
        <f aca="false">Overlay!$G$21</f>
        <v>-440.833333333333</v>
      </c>
      <c r="S7" s="10" t="n">
        <f aca="false">Overlay!$G$22</f>
        <v>-440.833333333333</v>
      </c>
      <c r="T7" s="10" t="n">
        <f aca="false">Overlay!$G$23</f>
        <v>-440.833333333333</v>
      </c>
      <c r="U7" s="10" t="n">
        <f aca="false">Overlay!$G$24</f>
        <v>-1690.83333333333</v>
      </c>
      <c r="V7" s="10" t="n">
        <f aca="false">Overlay!$G$25</f>
        <v>-590.833333333333</v>
      </c>
      <c r="W7" s="10" t="n">
        <f aca="false">Overlay!$G$26</f>
        <v>-590.833333333333</v>
      </c>
      <c r="X7" s="10" t="n">
        <f aca="false">Overlay!$G$27</f>
        <v>-7990.83333333333</v>
      </c>
      <c r="Y7" s="10" t="n">
        <f aca="false">Overlay!$G$28</f>
        <v>-590.833333333333</v>
      </c>
      <c r="Z7" s="10" t="n">
        <f aca="false">Overlay!$G$29</f>
        <v>-590.833333333333</v>
      </c>
      <c r="AA7" s="10" t="n">
        <f aca="false">Overlay!$G$30</f>
        <v>-590.833333333333</v>
      </c>
      <c r="AB7" s="10" t="n">
        <f aca="false">Overlay!$G$31</f>
        <v>146721.166666667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</row>
    <row r="8" customFormat="false" ht="15" hidden="false" customHeight="true" outlineLevel="0" collapsed="false"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0" t="n">
        <f aca="false">Overlay!$G$12</f>
        <v>-440.833333333333</v>
      </c>
      <c r="K8" s="10" t="n">
        <f aca="false">Overlay!$G$13</f>
        <v>-440.833333333333</v>
      </c>
      <c r="L8" s="10" t="n">
        <f aca="false">Overlay!$G$14</f>
        <v>-440.833333333333</v>
      </c>
      <c r="M8" s="10" t="n">
        <f aca="false">Overlay!$G$15</f>
        <v>-440.833333333333</v>
      </c>
      <c r="N8" s="10" t="n">
        <f aca="false">Overlay!$G$16</f>
        <v>-1690.83333333333</v>
      </c>
      <c r="O8" s="10" t="n">
        <f aca="false">Overlay!$G$17</f>
        <v>-440.833333333333</v>
      </c>
      <c r="P8" s="10" t="n">
        <f aca="false">Overlay!$G$18</f>
        <v>-440.833333333333</v>
      </c>
      <c r="Q8" s="10" t="n">
        <f aca="false">Overlay!$G$19</f>
        <v>-440.833333333333</v>
      </c>
      <c r="R8" s="10" t="n">
        <f aca="false">Overlay!$G$20</f>
        <v>-440.833333333333</v>
      </c>
      <c r="S8" s="10" t="n">
        <f aca="false">Overlay!$G$21</f>
        <v>-440.833333333333</v>
      </c>
      <c r="T8" s="10" t="n">
        <f aca="false">Overlay!$G$22</f>
        <v>-440.833333333333</v>
      </c>
      <c r="U8" s="10" t="n">
        <f aca="false">Overlay!$G$23</f>
        <v>-440.833333333333</v>
      </c>
      <c r="V8" s="10" t="n">
        <f aca="false">Overlay!$G$24</f>
        <v>-1690.83333333333</v>
      </c>
      <c r="W8" s="10" t="n">
        <f aca="false">Overlay!$G$25</f>
        <v>-590.833333333333</v>
      </c>
      <c r="X8" s="10" t="n">
        <f aca="false">Overlay!$G$26</f>
        <v>-590.833333333333</v>
      </c>
      <c r="Y8" s="10" t="n">
        <f aca="false">Overlay!$G$27</f>
        <v>-7990.83333333333</v>
      </c>
      <c r="Z8" s="10" t="n">
        <f aca="false">Overlay!$G$28</f>
        <v>-590.833333333333</v>
      </c>
      <c r="AA8" s="10" t="n">
        <f aca="false">Overlay!$G$29</f>
        <v>-590.833333333333</v>
      </c>
      <c r="AB8" s="10" t="n">
        <f aca="false">Overlay!$G$30</f>
        <v>-590.833333333333</v>
      </c>
      <c r="AC8" s="10" t="n">
        <f aca="false">Overlay!$G$31</f>
        <v>146721.166666667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  <c r="CQ8" s="1" t="n">
        <v>0</v>
      </c>
      <c r="CR8" s="1" t="n">
        <v>0</v>
      </c>
      <c r="CS8" s="1" t="n">
        <v>0</v>
      </c>
      <c r="CT8" s="1" t="n">
        <v>0</v>
      </c>
      <c r="CU8" s="1" t="n">
        <v>0</v>
      </c>
      <c r="CV8" s="1" t="n">
        <v>0</v>
      </c>
      <c r="CW8" s="1" t="n">
        <v>0</v>
      </c>
      <c r="CX8" s="1" t="n">
        <v>0</v>
      </c>
      <c r="CY8" s="1" t="n">
        <v>0</v>
      </c>
      <c r="CZ8" s="1" t="n">
        <v>0</v>
      </c>
      <c r="DA8" s="1" t="n">
        <v>0</v>
      </c>
      <c r="DB8" s="1" t="n">
        <v>0</v>
      </c>
      <c r="DC8" s="1" t="n">
        <v>0</v>
      </c>
      <c r="DD8" s="1" t="n">
        <v>0</v>
      </c>
      <c r="DE8" s="1" t="n">
        <v>0</v>
      </c>
      <c r="DF8" s="1" t="n">
        <v>0</v>
      </c>
      <c r="DG8" s="1" t="n">
        <v>0</v>
      </c>
      <c r="DH8" s="1" t="n">
        <v>0</v>
      </c>
      <c r="DI8" s="1" t="n">
        <v>0</v>
      </c>
      <c r="DJ8" s="1" t="n">
        <v>0</v>
      </c>
      <c r="DK8" s="1" t="n">
        <v>0</v>
      </c>
      <c r="DL8" s="1" t="n">
        <v>0</v>
      </c>
      <c r="DM8" s="1" t="n">
        <v>0</v>
      </c>
      <c r="DN8" s="1" t="n">
        <v>0</v>
      </c>
      <c r="DO8" s="1" t="n">
        <v>0</v>
      </c>
      <c r="DP8" s="1" t="n">
        <v>0</v>
      </c>
      <c r="DQ8" s="1" t="n">
        <v>0</v>
      </c>
      <c r="DR8" s="1" t="n">
        <v>0</v>
      </c>
      <c r="DS8" s="1" t="n">
        <v>0</v>
      </c>
      <c r="DT8" s="1" t="n">
        <v>0</v>
      </c>
      <c r="DU8" s="1" t="n">
        <v>0</v>
      </c>
      <c r="DV8" s="1" t="n">
        <v>0</v>
      </c>
      <c r="DW8" s="1" t="n">
        <v>0</v>
      </c>
      <c r="DX8" s="1" t="n">
        <v>0</v>
      </c>
      <c r="DY8" s="1" t="n">
        <v>0</v>
      </c>
      <c r="DZ8" s="1" t="n">
        <v>0</v>
      </c>
      <c r="EA8" s="1" t="n">
        <v>0</v>
      </c>
      <c r="EB8" s="1" t="n">
        <v>0</v>
      </c>
      <c r="EC8" s="1" t="n">
        <v>0</v>
      </c>
      <c r="ED8" s="1" t="n">
        <v>0</v>
      </c>
      <c r="EE8" s="1" t="n">
        <v>0</v>
      </c>
      <c r="EF8" s="1" t="n">
        <v>0</v>
      </c>
      <c r="EG8" s="1" t="n">
        <v>0</v>
      </c>
      <c r="EH8" s="1" t="n">
        <v>0</v>
      </c>
      <c r="EI8" s="1" t="n">
        <v>0</v>
      </c>
      <c r="EJ8" s="1" t="n">
        <v>0</v>
      </c>
    </row>
    <row r="9" customFormat="false" ht="15" hidden="false" customHeight="true" outlineLevel="0" collapsed="false"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0" t="n">
        <f aca="false">Overlay!$G$12</f>
        <v>-440.833333333333</v>
      </c>
      <c r="L9" s="10" t="n">
        <f aca="false">Overlay!$G$13</f>
        <v>-440.833333333333</v>
      </c>
      <c r="M9" s="10" t="n">
        <f aca="false">Overlay!$G$14</f>
        <v>-440.833333333333</v>
      </c>
      <c r="N9" s="10" t="n">
        <f aca="false">Overlay!$G$15</f>
        <v>-440.833333333333</v>
      </c>
      <c r="O9" s="10" t="n">
        <f aca="false">Overlay!$G$16</f>
        <v>-1690.83333333333</v>
      </c>
      <c r="P9" s="10" t="n">
        <f aca="false">Overlay!$G$17</f>
        <v>-440.833333333333</v>
      </c>
      <c r="Q9" s="10" t="n">
        <f aca="false">Overlay!$G$18</f>
        <v>-440.833333333333</v>
      </c>
      <c r="R9" s="10" t="n">
        <f aca="false">Overlay!$G$19</f>
        <v>-440.833333333333</v>
      </c>
      <c r="S9" s="10" t="n">
        <f aca="false">Overlay!$G$20</f>
        <v>-440.833333333333</v>
      </c>
      <c r="T9" s="10" t="n">
        <f aca="false">Overlay!$G$21</f>
        <v>-440.833333333333</v>
      </c>
      <c r="U9" s="10" t="n">
        <f aca="false">Overlay!$G$22</f>
        <v>-440.833333333333</v>
      </c>
      <c r="V9" s="10" t="n">
        <f aca="false">Overlay!$G$23</f>
        <v>-440.833333333333</v>
      </c>
      <c r="W9" s="10" t="n">
        <f aca="false">Overlay!$G$24</f>
        <v>-1690.83333333333</v>
      </c>
      <c r="X9" s="10" t="n">
        <f aca="false">Overlay!$G$25</f>
        <v>-590.833333333333</v>
      </c>
      <c r="Y9" s="10" t="n">
        <f aca="false">Overlay!$G$26</f>
        <v>-590.833333333333</v>
      </c>
      <c r="Z9" s="10" t="n">
        <f aca="false">Overlay!$G$27</f>
        <v>-7990.83333333333</v>
      </c>
      <c r="AA9" s="10" t="n">
        <f aca="false">Overlay!$G$28</f>
        <v>-590.833333333333</v>
      </c>
      <c r="AB9" s="10" t="n">
        <f aca="false">Overlay!$G$29</f>
        <v>-590.833333333333</v>
      </c>
      <c r="AC9" s="10" t="n">
        <f aca="false">Overlay!$G$30</f>
        <v>-590.833333333333</v>
      </c>
      <c r="AD9" s="10" t="n">
        <f aca="false">Overlay!$G$31</f>
        <v>146721.166666667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  <c r="CO9" s="1" t="n">
        <v>0</v>
      </c>
      <c r="CP9" s="1" t="n">
        <v>0</v>
      </c>
      <c r="CQ9" s="1" t="n">
        <v>0</v>
      </c>
      <c r="CR9" s="1" t="n">
        <v>0</v>
      </c>
      <c r="CS9" s="1" t="n">
        <v>0</v>
      </c>
      <c r="CT9" s="1" t="n">
        <v>0</v>
      </c>
      <c r="CU9" s="1" t="n">
        <v>0</v>
      </c>
      <c r="CV9" s="1" t="n">
        <v>0</v>
      </c>
      <c r="CW9" s="1" t="n">
        <v>0</v>
      </c>
      <c r="CX9" s="1" t="n">
        <v>0</v>
      </c>
      <c r="CY9" s="1" t="n">
        <v>0</v>
      </c>
      <c r="CZ9" s="1" t="n">
        <v>0</v>
      </c>
      <c r="DA9" s="1" t="n">
        <v>0</v>
      </c>
      <c r="DB9" s="1" t="n">
        <v>0</v>
      </c>
      <c r="DC9" s="1" t="n">
        <v>0</v>
      </c>
      <c r="DD9" s="1" t="n">
        <v>0</v>
      </c>
      <c r="DE9" s="1" t="n">
        <v>0</v>
      </c>
      <c r="DF9" s="1" t="n">
        <v>0</v>
      </c>
      <c r="DG9" s="1" t="n">
        <v>0</v>
      </c>
      <c r="DH9" s="1" t="n">
        <v>0</v>
      </c>
      <c r="DI9" s="1" t="n">
        <v>0</v>
      </c>
      <c r="DJ9" s="1" t="n">
        <v>0</v>
      </c>
      <c r="DK9" s="1" t="n">
        <v>0</v>
      </c>
      <c r="DL9" s="1" t="n">
        <v>0</v>
      </c>
      <c r="DM9" s="1" t="n">
        <v>0</v>
      </c>
      <c r="DN9" s="1" t="n">
        <v>0</v>
      </c>
      <c r="DO9" s="1" t="n">
        <v>0</v>
      </c>
      <c r="DP9" s="1" t="n">
        <v>0</v>
      </c>
      <c r="DQ9" s="1" t="n">
        <v>0</v>
      </c>
      <c r="DR9" s="1" t="n">
        <v>0</v>
      </c>
      <c r="DS9" s="1" t="n">
        <v>0</v>
      </c>
      <c r="DT9" s="1" t="n">
        <v>0</v>
      </c>
      <c r="DU9" s="1" t="n">
        <v>0</v>
      </c>
      <c r="DV9" s="1" t="n">
        <v>0</v>
      </c>
      <c r="DW9" s="1" t="n">
        <v>0</v>
      </c>
      <c r="DX9" s="1" t="n">
        <v>0</v>
      </c>
      <c r="DY9" s="1" t="n">
        <v>0</v>
      </c>
      <c r="DZ9" s="1" t="n">
        <v>0</v>
      </c>
      <c r="EA9" s="1" t="n">
        <v>0</v>
      </c>
      <c r="EB9" s="1" t="n">
        <v>0</v>
      </c>
      <c r="EC9" s="1" t="n">
        <v>0</v>
      </c>
      <c r="ED9" s="1" t="n">
        <v>0</v>
      </c>
      <c r="EE9" s="1" t="n">
        <v>0</v>
      </c>
      <c r="EF9" s="1" t="n">
        <v>0</v>
      </c>
      <c r="EG9" s="1" t="n">
        <v>0</v>
      </c>
      <c r="EH9" s="1" t="n">
        <v>0</v>
      </c>
      <c r="EI9" s="1" t="n">
        <v>0</v>
      </c>
      <c r="EJ9" s="1" t="n">
        <v>0</v>
      </c>
    </row>
    <row r="10" customFormat="false" ht="15" hidden="false" customHeight="true" outlineLevel="0" collapsed="false"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0" t="n">
        <f aca="false">Overlay!$G$12</f>
        <v>-440.833333333333</v>
      </c>
      <c r="M10" s="10" t="n">
        <f aca="false">Overlay!$G$13</f>
        <v>-440.833333333333</v>
      </c>
      <c r="N10" s="10" t="n">
        <f aca="false">Overlay!$G$14</f>
        <v>-440.833333333333</v>
      </c>
      <c r="O10" s="10" t="n">
        <f aca="false">Overlay!$G$15</f>
        <v>-440.833333333333</v>
      </c>
      <c r="P10" s="10" t="n">
        <f aca="false">Overlay!$G$16</f>
        <v>-1690.83333333333</v>
      </c>
      <c r="Q10" s="10" t="n">
        <f aca="false">Overlay!$G$17</f>
        <v>-440.833333333333</v>
      </c>
      <c r="R10" s="10" t="n">
        <f aca="false">Overlay!$G$18</f>
        <v>-440.833333333333</v>
      </c>
      <c r="S10" s="10" t="n">
        <f aca="false">Overlay!$G$19</f>
        <v>-440.833333333333</v>
      </c>
      <c r="T10" s="10" t="n">
        <f aca="false">Overlay!$G$20</f>
        <v>-440.833333333333</v>
      </c>
      <c r="U10" s="10" t="n">
        <f aca="false">Overlay!$G$21</f>
        <v>-440.833333333333</v>
      </c>
      <c r="V10" s="10" t="n">
        <f aca="false">Overlay!$G$22</f>
        <v>-440.833333333333</v>
      </c>
      <c r="W10" s="10" t="n">
        <f aca="false">Overlay!$G$23</f>
        <v>-440.833333333333</v>
      </c>
      <c r="X10" s="10" t="n">
        <f aca="false">Overlay!$G$24</f>
        <v>-1690.83333333333</v>
      </c>
      <c r="Y10" s="10" t="n">
        <f aca="false">Overlay!$G$25</f>
        <v>-590.833333333333</v>
      </c>
      <c r="Z10" s="10" t="n">
        <f aca="false">Overlay!$G$26</f>
        <v>-590.833333333333</v>
      </c>
      <c r="AA10" s="10" t="n">
        <f aca="false">Overlay!$G$27</f>
        <v>-7990.83333333333</v>
      </c>
      <c r="AB10" s="10" t="n">
        <f aca="false">Overlay!$G$28</f>
        <v>-590.833333333333</v>
      </c>
      <c r="AC10" s="10" t="n">
        <f aca="false">Overlay!$G$29</f>
        <v>-590.833333333333</v>
      </c>
      <c r="AD10" s="10" t="n">
        <f aca="false">Overlay!$G$30</f>
        <v>-590.833333333333</v>
      </c>
      <c r="AE10" s="10" t="n">
        <f aca="false">Overlay!$G$31</f>
        <v>146721.166666667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</row>
    <row r="11" customFormat="false" ht="15" hidden="false" customHeight="true" outlineLevel="0" collapsed="false"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0" t="n">
        <f aca="false">Overlay!$G$12</f>
        <v>-440.833333333333</v>
      </c>
      <c r="N11" s="10" t="n">
        <f aca="false">Overlay!$G$13</f>
        <v>-440.833333333333</v>
      </c>
      <c r="O11" s="10" t="n">
        <f aca="false">Overlay!$G$14</f>
        <v>-440.833333333333</v>
      </c>
      <c r="P11" s="10" t="n">
        <f aca="false">Overlay!$G$15</f>
        <v>-440.833333333333</v>
      </c>
      <c r="Q11" s="10" t="n">
        <f aca="false">Overlay!$G$16</f>
        <v>-1690.83333333333</v>
      </c>
      <c r="R11" s="10" t="n">
        <f aca="false">Overlay!$G$17</f>
        <v>-440.833333333333</v>
      </c>
      <c r="S11" s="10" t="n">
        <f aca="false">Overlay!$G$18</f>
        <v>-440.833333333333</v>
      </c>
      <c r="T11" s="10" t="n">
        <f aca="false">Overlay!$G$19</f>
        <v>-440.833333333333</v>
      </c>
      <c r="U11" s="10" t="n">
        <f aca="false">Overlay!$G$20</f>
        <v>-440.833333333333</v>
      </c>
      <c r="V11" s="10" t="n">
        <f aca="false">Overlay!$G$21</f>
        <v>-440.833333333333</v>
      </c>
      <c r="W11" s="10" t="n">
        <f aca="false">Overlay!$G$22</f>
        <v>-440.833333333333</v>
      </c>
      <c r="X11" s="10" t="n">
        <f aca="false">Overlay!$G$23</f>
        <v>-440.833333333333</v>
      </c>
      <c r="Y11" s="10" t="n">
        <f aca="false">Overlay!$G$24</f>
        <v>-1690.83333333333</v>
      </c>
      <c r="Z11" s="10" t="n">
        <f aca="false">Overlay!$G$25</f>
        <v>-590.833333333333</v>
      </c>
      <c r="AA11" s="10" t="n">
        <f aca="false">Overlay!$G$26</f>
        <v>-590.833333333333</v>
      </c>
      <c r="AB11" s="10" t="n">
        <f aca="false">Overlay!$G$27</f>
        <v>-7990.83333333333</v>
      </c>
      <c r="AC11" s="10" t="n">
        <f aca="false">Overlay!$G$28</f>
        <v>-590.833333333333</v>
      </c>
      <c r="AD11" s="10" t="n">
        <f aca="false">Overlay!$G$29</f>
        <v>-590.833333333333</v>
      </c>
      <c r="AE11" s="10" t="n">
        <f aca="false">Overlay!$G$30</f>
        <v>-590.833333333333</v>
      </c>
      <c r="AF11" s="10" t="n">
        <f aca="false">Overlay!$G$31</f>
        <v>146721.166666667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</v>
      </c>
      <c r="BR11" s="1" t="n">
        <v>0</v>
      </c>
      <c r="BS11" s="1" t="n">
        <v>0</v>
      </c>
      <c r="BT11" s="1" t="n">
        <v>0</v>
      </c>
      <c r="BU11" s="1" t="n">
        <v>0</v>
      </c>
      <c r="BV11" s="1" t="n">
        <v>0</v>
      </c>
      <c r="BW11" s="1" t="n">
        <v>0</v>
      </c>
      <c r="BX11" s="1" t="n">
        <v>0</v>
      </c>
      <c r="BY11" s="1" t="n">
        <v>0</v>
      </c>
      <c r="BZ11" s="1" t="n">
        <v>0</v>
      </c>
      <c r="CA11" s="1" t="n">
        <v>0</v>
      </c>
      <c r="CB11" s="1" t="n">
        <v>0</v>
      </c>
      <c r="CC11" s="1" t="n">
        <v>0</v>
      </c>
      <c r="CD11" s="1" t="n">
        <v>0</v>
      </c>
      <c r="CE11" s="1" t="n">
        <v>0</v>
      </c>
      <c r="CF11" s="1" t="n">
        <v>0</v>
      </c>
      <c r="CG11" s="1" t="n">
        <v>0</v>
      </c>
      <c r="CH11" s="1" t="n">
        <v>0</v>
      </c>
      <c r="CI11" s="1" t="n">
        <v>0</v>
      </c>
      <c r="CJ11" s="1" t="n">
        <v>0</v>
      </c>
      <c r="CK11" s="1" t="n">
        <v>0</v>
      </c>
      <c r="CL11" s="1" t="n">
        <v>0</v>
      </c>
      <c r="CM11" s="1" t="n">
        <v>0</v>
      </c>
      <c r="CN11" s="1" t="n">
        <v>0</v>
      </c>
      <c r="CO11" s="1" t="n">
        <v>0</v>
      </c>
      <c r="CP11" s="1" t="n">
        <v>0</v>
      </c>
      <c r="CQ11" s="1" t="n">
        <v>0</v>
      </c>
      <c r="CR11" s="1" t="n">
        <v>0</v>
      </c>
      <c r="CS11" s="1" t="n">
        <v>0</v>
      </c>
      <c r="CT11" s="1" t="n">
        <v>0</v>
      </c>
      <c r="CU11" s="1" t="n">
        <v>0</v>
      </c>
      <c r="CV11" s="1" t="n">
        <v>0</v>
      </c>
      <c r="CW11" s="1" t="n">
        <v>0</v>
      </c>
      <c r="CX11" s="1" t="n">
        <v>0</v>
      </c>
      <c r="CY11" s="1" t="n">
        <v>0</v>
      </c>
      <c r="CZ11" s="1" t="n">
        <v>0</v>
      </c>
      <c r="DA11" s="1" t="n">
        <v>0</v>
      </c>
      <c r="DB11" s="1" t="n">
        <v>0</v>
      </c>
      <c r="DC11" s="1" t="n">
        <v>0</v>
      </c>
      <c r="DD11" s="1" t="n">
        <v>0</v>
      </c>
      <c r="DE11" s="1" t="n">
        <v>0</v>
      </c>
      <c r="DF11" s="1" t="n">
        <v>0</v>
      </c>
      <c r="DG11" s="1" t="n">
        <v>0</v>
      </c>
      <c r="DH11" s="1" t="n">
        <v>0</v>
      </c>
      <c r="DI11" s="1" t="n">
        <v>0</v>
      </c>
      <c r="DJ11" s="1" t="n">
        <v>0</v>
      </c>
      <c r="DK11" s="1" t="n">
        <v>0</v>
      </c>
      <c r="DL11" s="1" t="n">
        <v>0</v>
      </c>
      <c r="DM11" s="1" t="n">
        <v>0</v>
      </c>
      <c r="DN11" s="1" t="n">
        <v>0</v>
      </c>
      <c r="DO11" s="1" t="n">
        <v>0</v>
      </c>
      <c r="DP11" s="1" t="n">
        <v>0</v>
      </c>
      <c r="DQ11" s="1" t="n">
        <v>0</v>
      </c>
      <c r="DR11" s="1" t="n">
        <v>0</v>
      </c>
      <c r="DS11" s="1" t="n">
        <v>0</v>
      </c>
      <c r="DT11" s="1" t="n">
        <v>0</v>
      </c>
      <c r="DU11" s="1" t="n">
        <v>0</v>
      </c>
      <c r="DV11" s="1" t="n">
        <v>0</v>
      </c>
      <c r="DW11" s="1" t="n">
        <v>0</v>
      </c>
      <c r="DX11" s="1" t="n">
        <v>0</v>
      </c>
      <c r="DY11" s="1" t="n">
        <v>0</v>
      </c>
      <c r="DZ11" s="1" t="n">
        <v>0</v>
      </c>
      <c r="EA11" s="1" t="n">
        <v>0</v>
      </c>
      <c r="EB11" s="1" t="n">
        <v>0</v>
      </c>
      <c r="EC11" s="1" t="n">
        <v>0</v>
      </c>
      <c r="ED11" s="1" t="n">
        <v>0</v>
      </c>
      <c r="EE11" s="1" t="n">
        <v>0</v>
      </c>
      <c r="EF11" s="1" t="n">
        <v>0</v>
      </c>
      <c r="EG11" s="1" t="n">
        <v>0</v>
      </c>
      <c r="EH11" s="1" t="n">
        <v>0</v>
      </c>
      <c r="EI11" s="1" t="n">
        <v>0</v>
      </c>
      <c r="EJ11" s="1" t="n">
        <v>0</v>
      </c>
    </row>
    <row r="12" customFormat="false" ht="15" hidden="false" customHeight="true" outlineLevel="0" collapsed="false"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0" t="n">
        <f aca="false">Overlay!$G$12</f>
        <v>-440.833333333333</v>
      </c>
      <c r="O12" s="10" t="n">
        <f aca="false">Overlay!$G$13</f>
        <v>-440.833333333333</v>
      </c>
      <c r="P12" s="10" t="n">
        <f aca="false">Overlay!$G$14</f>
        <v>-440.833333333333</v>
      </c>
      <c r="Q12" s="10" t="n">
        <f aca="false">Overlay!$G$15</f>
        <v>-440.833333333333</v>
      </c>
      <c r="R12" s="10" t="n">
        <f aca="false">Overlay!$G$16</f>
        <v>-1690.83333333333</v>
      </c>
      <c r="S12" s="10" t="n">
        <f aca="false">Overlay!$G$17</f>
        <v>-440.833333333333</v>
      </c>
      <c r="T12" s="10" t="n">
        <f aca="false">Overlay!$G$18</f>
        <v>-440.833333333333</v>
      </c>
      <c r="U12" s="10" t="n">
        <f aca="false">Overlay!$G$19</f>
        <v>-440.833333333333</v>
      </c>
      <c r="V12" s="10" t="n">
        <f aca="false">Overlay!$G$20</f>
        <v>-440.833333333333</v>
      </c>
      <c r="W12" s="10" t="n">
        <f aca="false">Overlay!$G$21</f>
        <v>-440.833333333333</v>
      </c>
      <c r="X12" s="10" t="n">
        <f aca="false">Overlay!$G$22</f>
        <v>-440.833333333333</v>
      </c>
      <c r="Y12" s="10" t="n">
        <f aca="false">Overlay!$G$23</f>
        <v>-440.833333333333</v>
      </c>
      <c r="Z12" s="10" t="n">
        <f aca="false">Overlay!$G$24</f>
        <v>-1690.83333333333</v>
      </c>
      <c r="AA12" s="10" t="n">
        <f aca="false">Overlay!$G$25</f>
        <v>-590.833333333333</v>
      </c>
      <c r="AB12" s="10" t="n">
        <f aca="false">Overlay!$G$26</f>
        <v>-590.833333333333</v>
      </c>
      <c r="AC12" s="10" t="n">
        <f aca="false">Overlay!$G$27</f>
        <v>-7990.83333333333</v>
      </c>
      <c r="AD12" s="10" t="n">
        <f aca="false">Overlay!$G$28</f>
        <v>-590.833333333333</v>
      </c>
      <c r="AE12" s="10" t="n">
        <f aca="false">Overlay!$G$29</f>
        <v>-590.833333333333</v>
      </c>
      <c r="AF12" s="10" t="n">
        <f aca="false">Overlay!$G$30</f>
        <v>-590.833333333333</v>
      </c>
      <c r="AG12" s="10" t="n">
        <f aca="false">Overlay!$G$31</f>
        <v>146721.166666667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</v>
      </c>
      <c r="CM12" s="1" t="n">
        <v>0</v>
      </c>
      <c r="CN12" s="1" t="n">
        <v>0</v>
      </c>
      <c r="CO12" s="1" t="n">
        <v>0</v>
      </c>
      <c r="CP12" s="1" t="n">
        <v>0</v>
      </c>
      <c r="CQ12" s="1" t="n">
        <v>0</v>
      </c>
      <c r="CR12" s="1" t="n">
        <v>0</v>
      </c>
      <c r="CS12" s="1" t="n">
        <v>0</v>
      </c>
      <c r="CT12" s="1" t="n">
        <v>0</v>
      </c>
      <c r="CU12" s="1" t="n">
        <v>0</v>
      </c>
      <c r="CV12" s="1" t="n">
        <v>0</v>
      </c>
      <c r="CW12" s="1" t="n">
        <v>0</v>
      </c>
      <c r="CX12" s="1" t="n">
        <v>0</v>
      </c>
      <c r="CY12" s="1" t="n">
        <v>0</v>
      </c>
      <c r="CZ12" s="1" t="n">
        <v>0</v>
      </c>
      <c r="DA12" s="1" t="n">
        <v>0</v>
      </c>
      <c r="DB12" s="1" t="n">
        <v>0</v>
      </c>
      <c r="DC12" s="1" t="n">
        <v>0</v>
      </c>
      <c r="DD12" s="1" t="n">
        <v>0</v>
      </c>
      <c r="DE12" s="1" t="n">
        <v>0</v>
      </c>
      <c r="DF12" s="1" t="n">
        <v>0</v>
      </c>
      <c r="DG12" s="1" t="n">
        <v>0</v>
      </c>
      <c r="DH12" s="1" t="n">
        <v>0</v>
      </c>
      <c r="DI12" s="1" t="n">
        <v>0</v>
      </c>
      <c r="DJ12" s="1" t="n">
        <v>0</v>
      </c>
      <c r="DK12" s="1" t="n">
        <v>0</v>
      </c>
      <c r="DL12" s="1" t="n">
        <v>0</v>
      </c>
      <c r="DM12" s="1" t="n">
        <v>0</v>
      </c>
      <c r="DN12" s="1" t="n">
        <v>0</v>
      </c>
      <c r="DO12" s="1" t="n">
        <v>0</v>
      </c>
      <c r="DP12" s="1" t="n">
        <v>0</v>
      </c>
      <c r="DQ12" s="1" t="n">
        <v>0</v>
      </c>
      <c r="DR12" s="1" t="n">
        <v>0</v>
      </c>
      <c r="DS12" s="1" t="n">
        <v>0</v>
      </c>
      <c r="DT12" s="1" t="n">
        <v>0</v>
      </c>
      <c r="DU12" s="1" t="n">
        <v>0</v>
      </c>
      <c r="DV12" s="1" t="n">
        <v>0</v>
      </c>
      <c r="DW12" s="1" t="n">
        <v>0</v>
      </c>
      <c r="DX12" s="1" t="n">
        <v>0</v>
      </c>
      <c r="DY12" s="1" t="n">
        <v>0</v>
      </c>
      <c r="DZ12" s="1" t="n">
        <v>0</v>
      </c>
      <c r="EA12" s="1" t="n">
        <v>0</v>
      </c>
      <c r="EB12" s="1" t="n">
        <v>0</v>
      </c>
      <c r="EC12" s="1" t="n">
        <v>0</v>
      </c>
      <c r="ED12" s="1" t="n">
        <v>0</v>
      </c>
      <c r="EE12" s="1" t="n">
        <v>0</v>
      </c>
      <c r="EF12" s="1" t="n">
        <v>0</v>
      </c>
      <c r="EG12" s="1" t="n">
        <v>0</v>
      </c>
      <c r="EH12" s="1" t="n">
        <v>0</v>
      </c>
      <c r="EI12" s="1" t="n">
        <v>0</v>
      </c>
      <c r="EJ12" s="1" t="n">
        <v>0</v>
      </c>
    </row>
    <row r="13" customFormat="false" ht="15" hidden="false" customHeight="true" outlineLevel="0" collapsed="false"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0" t="n">
        <f aca="false">Overlay!$G$12</f>
        <v>-440.833333333333</v>
      </c>
      <c r="P13" s="10" t="n">
        <f aca="false">Overlay!$G$13</f>
        <v>-440.833333333333</v>
      </c>
      <c r="Q13" s="10" t="n">
        <f aca="false">Overlay!$G$14</f>
        <v>-440.833333333333</v>
      </c>
      <c r="R13" s="10" t="n">
        <f aca="false">Overlay!$G$15</f>
        <v>-440.833333333333</v>
      </c>
      <c r="S13" s="10" t="n">
        <f aca="false">Overlay!$G$16</f>
        <v>-1690.83333333333</v>
      </c>
      <c r="T13" s="10" t="n">
        <f aca="false">Overlay!$G$17</f>
        <v>-440.833333333333</v>
      </c>
      <c r="U13" s="10" t="n">
        <f aca="false">Overlay!$G$18</f>
        <v>-440.833333333333</v>
      </c>
      <c r="V13" s="10" t="n">
        <f aca="false">Overlay!$G$19</f>
        <v>-440.833333333333</v>
      </c>
      <c r="W13" s="10" t="n">
        <f aca="false">Overlay!$G$20</f>
        <v>-440.833333333333</v>
      </c>
      <c r="X13" s="10" t="n">
        <f aca="false">Overlay!$G$21</f>
        <v>-440.833333333333</v>
      </c>
      <c r="Y13" s="10" t="n">
        <f aca="false">Overlay!$G$22</f>
        <v>-440.833333333333</v>
      </c>
      <c r="Z13" s="10" t="n">
        <f aca="false">Overlay!$G$23</f>
        <v>-440.833333333333</v>
      </c>
      <c r="AA13" s="10" t="n">
        <f aca="false">Overlay!$G$24</f>
        <v>-1690.83333333333</v>
      </c>
      <c r="AB13" s="10" t="n">
        <f aca="false">Overlay!$G$25</f>
        <v>-590.833333333333</v>
      </c>
      <c r="AC13" s="10" t="n">
        <f aca="false">Overlay!$G$26</f>
        <v>-590.833333333333</v>
      </c>
      <c r="AD13" s="10" t="n">
        <f aca="false">Overlay!$G$27</f>
        <v>-7990.83333333333</v>
      </c>
      <c r="AE13" s="10" t="n">
        <f aca="false">Overlay!$G$28</f>
        <v>-590.833333333333</v>
      </c>
      <c r="AF13" s="10" t="n">
        <f aca="false">Overlay!$G$29</f>
        <v>-590.833333333333</v>
      </c>
      <c r="AG13" s="10" t="n">
        <f aca="false">Overlay!$G$30</f>
        <v>-590.833333333333</v>
      </c>
      <c r="AH13" s="10" t="n">
        <f aca="false">Overlay!$G$31</f>
        <v>146721.166666667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</v>
      </c>
      <c r="CO13" s="1" t="n">
        <v>0</v>
      </c>
      <c r="CP13" s="1" t="n">
        <v>0</v>
      </c>
      <c r="CQ13" s="1" t="n">
        <v>0</v>
      </c>
      <c r="CR13" s="1" t="n">
        <v>0</v>
      </c>
      <c r="CS13" s="1" t="n">
        <v>0</v>
      </c>
      <c r="CT13" s="1" t="n">
        <v>0</v>
      </c>
      <c r="CU13" s="1" t="n">
        <v>0</v>
      </c>
      <c r="CV13" s="1" t="n">
        <v>0</v>
      </c>
      <c r="CW13" s="1" t="n">
        <v>0</v>
      </c>
      <c r="CX13" s="1" t="n">
        <v>0</v>
      </c>
      <c r="CY13" s="1" t="n">
        <v>0</v>
      </c>
      <c r="CZ13" s="1" t="n">
        <v>0</v>
      </c>
      <c r="DA13" s="1" t="n">
        <v>0</v>
      </c>
      <c r="DB13" s="1" t="n">
        <v>0</v>
      </c>
      <c r="DC13" s="1" t="n">
        <v>0</v>
      </c>
      <c r="DD13" s="1" t="n">
        <v>0</v>
      </c>
      <c r="DE13" s="1" t="n">
        <v>0</v>
      </c>
      <c r="DF13" s="1" t="n">
        <v>0</v>
      </c>
      <c r="DG13" s="1" t="n">
        <v>0</v>
      </c>
      <c r="DH13" s="1" t="n">
        <v>0</v>
      </c>
      <c r="DI13" s="1" t="n">
        <v>0</v>
      </c>
      <c r="DJ13" s="1" t="n">
        <v>0</v>
      </c>
      <c r="DK13" s="1" t="n">
        <v>0</v>
      </c>
      <c r="DL13" s="1" t="n">
        <v>0</v>
      </c>
      <c r="DM13" s="1" t="n">
        <v>0</v>
      </c>
      <c r="DN13" s="1" t="n">
        <v>0</v>
      </c>
      <c r="DO13" s="1" t="n">
        <v>0</v>
      </c>
      <c r="DP13" s="1" t="n">
        <v>0</v>
      </c>
      <c r="DQ13" s="1" t="n">
        <v>0</v>
      </c>
      <c r="DR13" s="1" t="n">
        <v>0</v>
      </c>
      <c r="DS13" s="1" t="n">
        <v>0</v>
      </c>
      <c r="DT13" s="1" t="n">
        <v>0</v>
      </c>
      <c r="DU13" s="1" t="n">
        <v>0</v>
      </c>
      <c r="DV13" s="1" t="n">
        <v>0</v>
      </c>
      <c r="DW13" s="1" t="n">
        <v>0</v>
      </c>
      <c r="DX13" s="1" t="n">
        <v>0</v>
      </c>
      <c r="DY13" s="1" t="n">
        <v>0</v>
      </c>
      <c r="DZ13" s="1" t="n">
        <v>0</v>
      </c>
      <c r="EA13" s="1" t="n">
        <v>0</v>
      </c>
      <c r="EB13" s="1" t="n">
        <v>0</v>
      </c>
      <c r="EC13" s="1" t="n">
        <v>0</v>
      </c>
      <c r="ED13" s="1" t="n">
        <v>0</v>
      </c>
      <c r="EE13" s="1" t="n">
        <v>0</v>
      </c>
      <c r="EF13" s="1" t="n">
        <v>0</v>
      </c>
      <c r="EG13" s="1" t="n">
        <v>0</v>
      </c>
      <c r="EH13" s="1" t="n">
        <v>0</v>
      </c>
      <c r="EI13" s="1" t="n">
        <v>0</v>
      </c>
      <c r="EJ13" s="1" t="n">
        <v>0</v>
      </c>
    </row>
    <row r="14" customFormat="false" ht="15" hidden="false" customHeight="true" outlineLevel="0" collapsed="false"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0" t="n">
        <f aca="false">Overlay!$G$12</f>
        <v>-440.833333333333</v>
      </c>
      <c r="Q14" s="10" t="n">
        <f aca="false">Overlay!$G$13</f>
        <v>-440.833333333333</v>
      </c>
      <c r="R14" s="10" t="n">
        <f aca="false">Overlay!$G$14</f>
        <v>-440.833333333333</v>
      </c>
      <c r="S14" s="10" t="n">
        <f aca="false">Overlay!$G$15</f>
        <v>-440.833333333333</v>
      </c>
      <c r="T14" s="10" t="n">
        <f aca="false">Overlay!$G$16</f>
        <v>-1690.83333333333</v>
      </c>
      <c r="U14" s="10" t="n">
        <f aca="false">Overlay!$G$17</f>
        <v>-440.833333333333</v>
      </c>
      <c r="V14" s="10" t="n">
        <f aca="false">Overlay!$G$18</f>
        <v>-440.833333333333</v>
      </c>
      <c r="W14" s="10" t="n">
        <f aca="false">Overlay!$G$19</f>
        <v>-440.833333333333</v>
      </c>
      <c r="X14" s="10" t="n">
        <f aca="false">Overlay!$G$20</f>
        <v>-440.833333333333</v>
      </c>
      <c r="Y14" s="10" t="n">
        <f aca="false">Overlay!$G$21</f>
        <v>-440.833333333333</v>
      </c>
      <c r="Z14" s="10" t="n">
        <f aca="false">Overlay!$G$22</f>
        <v>-440.833333333333</v>
      </c>
      <c r="AA14" s="10" t="n">
        <f aca="false">Overlay!$G$23</f>
        <v>-440.833333333333</v>
      </c>
      <c r="AB14" s="10" t="n">
        <f aca="false">Overlay!$G$24</f>
        <v>-1690.83333333333</v>
      </c>
      <c r="AC14" s="10" t="n">
        <f aca="false">Overlay!$G$25</f>
        <v>-590.833333333333</v>
      </c>
      <c r="AD14" s="10" t="n">
        <f aca="false">Overlay!$G$26</f>
        <v>-590.833333333333</v>
      </c>
      <c r="AE14" s="10" t="n">
        <f aca="false">Overlay!$G$27</f>
        <v>-7990.83333333333</v>
      </c>
      <c r="AF14" s="10" t="n">
        <f aca="false">Overlay!$G$28</f>
        <v>-590.833333333333</v>
      </c>
      <c r="AG14" s="10" t="n">
        <f aca="false">Overlay!$G$29</f>
        <v>-590.833333333333</v>
      </c>
      <c r="AH14" s="10" t="n">
        <f aca="false">Overlay!$G$30</f>
        <v>-590.833333333333</v>
      </c>
      <c r="AI14" s="10" t="n">
        <f aca="false">Overlay!$G$31</f>
        <v>146721.166666667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</v>
      </c>
      <c r="BS14" s="1" t="n">
        <v>0</v>
      </c>
      <c r="BT14" s="1" t="n">
        <v>0</v>
      </c>
      <c r="BU14" s="1" t="n">
        <v>0</v>
      </c>
      <c r="BV14" s="1" t="n">
        <v>0</v>
      </c>
      <c r="BW14" s="1" t="n">
        <v>0</v>
      </c>
      <c r="BX14" s="1" t="n">
        <v>0</v>
      </c>
      <c r="BY14" s="1" t="n">
        <v>0</v>
      </c>
      <c r="BZ14" s="1" t="n">
        <v>0</v>
      </c>
      <c r="CA14" s="1" t="n">
        <v>0</v>
      </c>
      <c r="CB14" s="1" t="n">
        <v>0</v>
      </c>
      <c r="CC14" s="1" t="n">
        <v>0</v>
      </c>
      <c r="CD14" s="1" t="n">
        <v>0</v>
      </c>
      <c r="CE14" s="1" t="n">
        <v>0</v>
      </c>
      <c r="CF14" s="1" t="n">
        <v>0</v>
      </c>
      <c r="CG14" s="1" t="n">
        <v>0</v>
      </c>
      <c r="CH14" s="1" t="n">
        <v>0</v>
      </c>
      <c r="CI14" s="1" t="n">
        <v>0</v>
      </c>
      <c r="CJ14" s="1" t="n">
        <v>0</v>
      </c>
      <c r="CK14" s="1" t="n">
        <v>0</v>
      </c>
      <c r="CL14" s="1" t="n">
        <v>0</v>
      </c>
      <c r="CM14" s="1" t="n">
        <v>0</v>
      </c>
      <c r="CN14" s="1" t="n">
        <v>0</v>
      </c>
      <c r="CO14" s="1" t="n">
        <v>0</v>
      </c>
      <c r="CP14" s="1" t="n">
        <v>0</v>
      </c>
      <c r="CQ14" s="1" t="n">
        <v>0</v>
      </c>
      <c r="CR14" s="1" t="n">
        <v>0</v>
      </c>
      <c r="CS14" s="1" t="n">
        <v>0</v>
      </c>
      <c r="CT14" s="1" t="n">
        <v>0</v>
      </c>
      <c r="CU14" s="1" t="n">
        <v>0</v>
      </c>
      <c r="CV14" s="1" t="n">
        <v>0</v>
      </c>
      <c r="CW14" s="1" t="n">
        <v>0</v>
      </c>
      <c r="CX14" s="1" t="n">
        <v>0</v>
      </c>
      <c r="CY14" s="1" t="n">
        <v>0</v>
      </c>
      <c r="CZ14" s="1" t="n">
        <v>0</v>
      </c>
      <c r="DA14" s="1" t="n">
        <v>0</v>
      </c>
      <c r="DB14" s="1" t="n">
        <v>0</v>
      </c>
      <c r="DC14" s="1" t="n">
        <v>0</v>
      </c>
      <c r="DD14" s="1" t="n">
        <v>0</v>
      </c>
      <c r="DE14" s="1" t="n">
        <v>0</v>
      </c>
      <c r="DF14" s="1" t="n">
        <v>0</v>
      </c>
      <c r="DG14" s="1" t="n">
        <v>0</v>
      </c>
      <c r="DH14" s="1" t="n">
        <v>0</v>
      </c>
      <c r="DI14" s="1" t="n">
        <v>0</v>
      </c>
      <c r="DJ14" s="1" t="n">
        <v>0</v>
      </c>
      <c r="DK14" s="1" t="n">
        <v>0</v>
      </c>
      <c r="DL14" s="1" t="n">
        <v>0</v>
      </c>
      <c r="DM14" s="1" t="n">
        <v>0</v>
      </c>
      <c r="DN14" s="1" t="n">
        <v>0</v>
      </c>
      <c r="DO14" s="1" t="n">
        <v>0</v>
      </c>
      <c r="DP14" s="1" t="n">
        <v>0</v>
      </c>
      <c r="DQ14" s="1" t="n">
        <v>0</v>
      </c>
      <c r="DR14" s="1" t="n">
        <v>0</v>
      </c>
      <c r="DS14" s="1" t="n">
        <v>0</v>
      </c>
      <c r="DT14" s="1" t="n">
        <v>0</v>
      </c>
      <c r="DU14" s="1" t="n">
        <v>0</v>
      </c>
      <c r="DV14" s="1" t="n">
        <v>0</v>
      </c>
      <c r="DW14" s="1" t="n">
        <v>0</v>
      </c>
      <c r="DX14" s="1" t="n">
        <v>0</v>
      </c>
      <c r="DY14" s="1" t="n">
        <v>0</v>
      </c>
      <c r="DZ14" s="1" t="n">
        <v>0</v>
      </c>
      <c r="EA14" s="1" t="n">
        <v>0</v>
      </c>
      <c r="EB14" s="1" t="n">
        <v>0</v>
      </c>
      <c r="EC14" s="1" t="n">
        <v>0</v>
      </c>
      <c r="ED14" s="1" t="n">
        <v>0</v>
      </c>
      <c r="EE14" s="1" t="n">
        <v>0</v>
      </c>
      <c r="EF14" s="1" t="n">
        <v>0</v>
      </c>
      <c r="EG14" s="1" t="n">
        <v>0</v>
      </c>
      <c r="EH14" s="1" t="n">
        <v>0</v>
      </c>
      <c r="EI14" s="1" t="n">
        <v>0</v>
      </c>
      <c r="EJ14" s="1" t="n">
        <v>0</v>
      </c>
    </row>
    <row r="15" customFormat="false" ht="15" hidden="false" customHeight="true" outlineLevel="0" collapsed="false"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0" t="n">
        <f aca="false">Overlay!$G$12</f>
        <v>-440.833333333333</v>
      </c>
      <c r="R15" s="10" t="n">
        <f aca="false">Overlay!$G$13</f>
        <v>-440.833333333333</v>
      </c>
      <c r="S15" s="10" t="n">
        <f aca="false">Overlay!$G$14</f>
        <v>-440.833333333333</v>
      </c>
      <c r="T15" s="10" t="n">
        <f aca="false">Overlay!$G$15</f>
        <v>-440.833333333333</v>
      </c>
      <c r="U15" s="10" t="n">
        <f aca="false">Overlay!$G$16</f>
        <v>-1690.83333333333</v>
      </c>
      <c r="V15" s="10" t="n">
        <f aca="false">Overlay!$G$17</f>
        <v>-440.833333333333</v>
      </c>
      <c r="W15" s="10" t="n">
        <f aca="false">Overlay!$G$18</f>
        <v>-440.833333333333</v>
      </c>
      <c r="X15" s="10" t="n">
        <f aca="false">Overlay!$G$19</f>
        <v>-440.833333333333</v>
      </c>
      <c r="Y15" s="10" t="n">
        <f aca="false">Overlay!$G$20</f>
        <v>-440.833333333333</v>
      </c>
      <c r="Z15" s="10" t="n">
        <f aca="false">Overlay!$G$21</f>
        <v>-440.833333333333</v>
      </c>
      <c r="AA15" s="10" t="n">
        <f aca="false">Overlay!$G$22</f>
        <v>-440.833333333333</v>
      </c>
      <c r="AB15" s="10" t="n">
        <f aca="false">Overlay!$G$23</f>
        <v>-440.833333333333</v>
      </c>
      <c r="AC15" s="10" t="n">
        <f aca="false">Overlay!$G$24</f>
        <v>-1690.83333333333</v>
      </c>
      <c r="AD15" s="10" t="n">
        <f aca="false">Overlay!$G$25</f>
        <v>-590.833333333333</v>
      </c>
      <c r="AE15" s="10" t="n">
        <f aca="false">Overlay!$G$26</f>
        <v>-590.833333333333</v>
      </c>
      <c r="AF15" s="10" t="n">
        <f aca="false">Overlay!$G$27</f>
        <v>-7990.83333333333</v>
      </c>
      <c r="AG15" s="10" t="n">
        <f aca="false">Overlay!$G$28</f>
        <v>-590.833333333333</v>
      </c>
      <c r="AH15" s="10" t="n">
        <f aca="false">Overlay!$G$29</f>
        <v>-590.833333333333</v>
      </c>
      <c r="AI15" s="10" t="n">
        <f aca="false">Overlay!$G$30</f>
        <v>-590.833333333333</v>
      </c>
      <c r="AJ15" s="10" t="n">
        <f aca="false">Overlay!$G$31</f>
        <v>146721.166666667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</row>
    <row r="16" customFormat="false" ht="15" hidden="false" customHeight="true" outlineLevel="0" collapsed="false"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0" t="n">
        <f aca="false">Overlay!$G$12</f>
        <v>-440.833333333333</v>
      </c>
      <c r="S16" s="10" t="n">
        <f aca="false">Overlay!$G$13</f>
        <v>-440.833333333333</v>
      </c>
      <c r="T16" s="10" t="n">
        <f aca="false">Overlay!$G$14</f>
        <v>-440.833333333333</v>
      </c>
      <c r="U16" s="10" t="n">
        <f aca="false">Overlay!$G$15</f>
        <v>-440.833333333333</v>
      </c>
      <c r="V16" s="10" t="n">
        <f aca="false">Overlay!$G$16</f>
        <v>-1690.83333333333</v>
      </c>
      <c r="W16" s="10" t="n">
        <f aca="false">Overlay!$G$17</f>
        <v>-440.833333333333</v>
      </c>
      <c r="X16" s="10" t="n">
        <f aca="false">Overlay!$G$18</f>
        <v>-440.833333333333</v>
      </c>
      <c r="Y16" s="10" t="n">
        <f aca="false">Overlay!$G$19</f>
        <v>-440.833333333333</v>
      </c>
      <c r="Z16" s="10" t="n">
        <f aca="false">Overlay!$G$20</f>
        <v>-440.833333333333</v>
      </c>
      <c r="AA16" s="10" t="n">
        <f aca="false">Overlay!$G$21</f>
        <v>-440.833333333333</v>
      </c>
      <c r="AB16" s="10" t="n">
        <f aca="false">Overlay!$G$22</f>
        <v>-440.833333333333</v>
      </c>
      <c r="AC16" s="10" t="n">
        <f aca="false">Overlay!$G$23</f>
        <v>-440.833333333333</v>
      </c>
      <c r="AD16" s="10" t="n">
        <f aca="false">Overlay!$G$24</f>
        <v>-1690.83333333333</v>
      </c>
      <c r="AE16" s="10" t="n">
        <f aca="false">Overlay!$G$25</f>
        <v>-590.833333333333</v>
      </c>
      <c r="AF16" s="10" t="n">
        <f aca="false">Overlay!$G$26</f>
        <v>-590.833333333333</v>
      </c>
      <c r="AG16" s="10" t="n">
        <f aca="false">Overlay!$G$27</f>
        <v>-7990.83333333333</v>
      </c>
      <c r="AH16" s="10" t="n">
        <f aca="false">Overlay!$G$28</f>
        <v>-590.833333333333</v>
      </c>
      <c r="AI16" s="10" t="n">
        <f aca="false">Overlay!$G$29</f>
        <v>-590.833333333333</v>
      </c>
      <c r="AJ16" s="10" t="n">
        <f aca="false">Overlay!$G$30</f>
        <v>-590.833333333333</v>
      </c>
      <c r="AK16" s="10" t="n">
        <f aca="false">Overlay!$G$31</f>
        <v>146721.166666667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</row>
    <row r="17" customFormat="false" ht="15" hidden="false" customHeight="true" outlineLevel="0" collapsed="false"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0" t="n">
        <f aca="false">Overlay!$G$12</f>
        <v>-440.833333333333</v>
      </c>
      <c r="T17" s="10" t="n">
        <f aca="false">Overlay!$G$13</f>
        <v>-440.833333333333</v>
      </c>
      <c r="U17" s="10" t="n">
        <f aca="false">Overlay!$G$14</f>
        <v>-440.833333333333</v>
      </c>
      <c r="V17" s="10" t="n">
        <f aca="false">Overlay!$G$15</f>
        <v>-440.833333333333</v>
      </c>
      <c r="W17" s="10" t="n">
        <f aca="false">Overlay!$G$16</f>
        <v>-1690.83333333333</v>
      </c>
      <c r="X17" s="10" t="n">
        <f aca="false">Overlay!$G$17</f>
        <v>-440.833333333333</v>
      </c>
      <c r="Y17" s="10" t="n">
        <f aca="false">Overlay!$G$18</f>
        <v>-440.833333333333</v>
      </c>
      <c r="Z17" s="10" t="n">
        <f aca="false">Overlay!$G$19</f>
        <v>-440.833333333333</v>
      </c>
      <c r="AA17" s="10" t="n">
        <f aca="false">Overlay!$G$20</f>
        <v>-440.833333333333</v>
      </c>
      <c r="AB17" s="10" t="n">
        <f aca="false">Overlay!$G$21</f>
        <v>-440.833333333333</v>
      </c>
      <c r="AC17" s="10" t="n">
        <f aca="false">Overlay!$G$22</f>
        <v>-440.833333333333</v>
      </c>
      <c r="AD17" s="10" t="n">
        <f aca="false">Overlay!$G$23</f>
        <v>-440.833333333333</v>
      </c>
      <c r="AE17" s="10" t="n">
        <f aca="false">Overlay!$G$24</f>
        <v>-1690.83333333333</v>
      </c>
      <c r="AF17" s="10" t="n">
        <f aca="false">Overlay!$G$25</f>
        <v>-590.833333333333</v>
      </c>
      <c r="AG17" s="10" t="n">
        <f aca="false">Overlay!$G$26</f>
        <v>-590.833333333333</v>
      </c>
      <c r="AH17" s="10" t="n">
        <f aca="false">Overlay!$G$27</f>
        <v>-7990.83333333333</v>
      </c>
      <c r="AI17" s="10" t="n">
        <f aca="false">Overlay!$G$28</f>
        <v>-590.833333333333</v>
      </c>
      <c r="AJ17" s="10" t="n">
        <f aca="false">Overlay!$G$29</f>
        <v>-590.833333333333</v>
      </c>
      <c r="AK17" s="10" t="n">
        <f aca="false">Overlay!$G$30</f>
        <v>-590.833333333333</v>
      </c>
      <c r="AL17" s="10" t="n">
        <f aca="false">Overlay!$G$31</f>
        <v>146721.166666667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</row>
    <row r="18" customFormat="false" ht="15" hidden="false" customHeight="true" outlineLevel="0" collapsed="false">
      <c r="C18" s="1" t="n">
        <v>0</v>
      </c>
      <c r="D18" s="1" t="n">
        <v>0</v>
      </c>
      <c r="E18" s="1" t="n">
        <v>0</v>
      </c>
      <c r="F18" s="1" t="n">
        <v>0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0</v>
      </c>
      <c r="Q18" s="1" t="n">
        <v>0</v>
      </c>
      <c r="R18" s="1" t="n">
        <v>0</v>
      </c>
      <c r="S18" s="1" t="n">
        <v>0</v>
      </c>
      <c r="T18" s="10" t="n">
        <f aca="false">Overlay!$G$12</f>
        <v>-440.833333333333</v>
      </c>
      <c r="U18" s="10" t="n">
        <f aca="false">Overlay!$G$13</f>
        <v>-440.833333333333</v>
      </c>
      <c r="V18" s="10" t="n">
        <f aca="false">Overlay!$G$14</f>
        <v>-440.833333333333</v>
      </c>
      <c r="W18" s="10" t="n">
        <f aca="false">Overlay!$G$15</f>
        <v>-440.833333333333</v>
      </c>
      <c r="X18" s="10" t="n">
        <f aca="false">Overlay!$G$16</f>
        <v>-1690.83333333333</v>
      </c>
      <c r="Y18" s="10" t="n">
        <f aca="false">Overlay!$G$17</f>
        <v>-440.833333333333</v>
      </c>
      <c r="Z18" s="10" t="n">
        <f aca="false">Overlay!$G$18</f>
        <v>-440.833333333333</v>
      </c>
      <c r="AA18" s="10" t="n">
        <f aca="false">Overlay!$G$19</f>
        <v>-440.833333333333</v>
      </c>
      <c r="AB18" s="10" t="n">
        <f aca="false">Overlay!$G$20</f>
        <v>-440.833333333333</v>
      </c>
      <c r="AC18" s="10" t="n">
        <f aca="false">Overlay!$G$21</f>
        <v>-440.833333333333</v>
      </c>
      <c r="AD18" s="10" t="n">
        <f aca="false">Overlay!$G$22</f>
        <v>-440.833333333333</v>
      </c>
      <c r="AE18" s="10" t="n">
        <f aca="false">Overlay!$G$23</f>
        <v>-440.833333333333</v>
      </c>
      <c r="AF18" s="10" t="n">
        <f aca="false">Overlay!$G$24</f>
        <v>-1690.83333333333</v>
      </c>
      <c r="AG18" s="10" t="n">
        <f aca="false">Overlay!$G$25</f>
        <v>-590.833333333333</v>
      </c>
      <c r="AH18" s="10" t="n">
        <f aca="false">Overlay!$G$26</f>
        <v>-590.833333333333</v>
      </c>
      <c r="AI18" s="10" t="n">
        <f aca="false">Overlay!$G$27</f>
        <v>-7990.83333333333</v>
      </c>
      <c r="AJ18" s="10" t="n">
        <f aca="false">Overlay!$G$28</f>
        <v>-590.833333333333</v>
      </c>
      <c r="AK18" s="10" t="n">
        <f aca="false">Overlay!$G$29</f>
        <v>-590.833333333333</v>
      </c>
      <c r="AL18" s="10" t="n">
        <f aca="false">Overlay!$G$30</f>
        <v>-590.833333333333</v>
      </c>
      <c r="AM18" s="10" t="n">
        <f aca="false">Overlay!$G$31</f>
        <v>146721.166666667</v>
      </c>
      <c r="AN18" s="1" t="n">
        <v>0</v>
      </c>
      <c r="AO18" s="1" t="n">
        <v>0</v>
      </c>
      <c r="AP18" s="1" t="n">
        <v>0</v>
      </c>
      <c r="AQ18" s="1" t="n">
        <v>0</v>
      </c>
      <c r="AR18" s="1" t="n">
        <v>0</v>
      </c>
      <c r="AS18" s="1" t="n">
        <v>0</v>
      </c>
      <c r="AT18" s="1" t="n">
        <v>0</v>
      </c>
      <c r="AU18" s="1" t="n">
        <v>0</v>
      </c>
      <c r="AV18" s="1" t="n">
        <v>0</v>
      </c>
      <c r="AW18" s="1" t="n">
        <v>0</v>
      </c>
      <c r="AX18" s="1" t="n">
        <v>0</v>
      </c>
      <c r="AY18" s="1" t="n">
        <v>0</v>
      </c>
      <c r="AZ18" s="1" t="n">
        <v>0</v>
      </c>
      <c r="BA18" s="1" t="n">
        <v>0</v>
      </c>
      <c r="BB18" s="1" t="n">
        <v>0</v>
      </c>
      <c r="BC18" s="1" t="n">
        <v>0</v>
      </c>
      <c r="BD18" s="1" t="n">
        <v>0</v>
      </c>
      <c r="BE18" s="1" t="n">
        <v>0</v>
      </c>
      <c r="BF18" s="1" t="n">
        <v>0</v>
      </c>
      <c r="BG18" s="1" t="n">
        <v>0</v>
      </c>
      <c r="BH18" s="1" t="n">
        <v>0</v>
      </c>
      <c r="BI18" s="1" t="n">
        <v>0</v>
      </c>
      <c r="BJ18" s="1" t="n">
        <v>0</v>
      </c>
      <c r="BK18" s="1" t="n">
        <v>0</v>
      </c>
      <c r="BL18" s="1" t="n">
        <v>0</v>
      </c>
      <c r="BM18" s="1" t="n">
        <v>0</v>
      </c>
      <c r="BN18" s="1" t="n">
        <v>0</v>
      </c>
      <c r="BO18" s="1" t="n">
        <v>0</v>
      </c>
      <c r="BP18" s="1" t="n">
        <v>0</v>
      </c>
      <c r="BQ18" s="1" t="n">
        <v>0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</row>
    <row r="19" customFormat="false" ht="15" hidden="false" customHeight="true" outlineLevel="0" collapsed="false"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0" t="n">
        <f aca="false">Overlay!$G$12</f>
        <v>-440.833333333333</v>
      </c>
      <c r="V19" s="10" t="n">
        <f aca="false">Overlay!$G$13</f>
        <v>-440.833333333333</v>
      </c>
      <c r="W19" s="10" t="n">
        <f aca="false">Overlay!$G$14</f>
        <v>-440.833333333333</v>
      </c>
      <c r="X19" s="10" t="n">
        <f aca="false">Overlay!$G$15</f>
        <v>-440.833333333333</v>
      </c>
      <c r="Y19" s="10" t="n">
        <f aca="false">Overlay!$G$16</f>
        <v>-1690.83333333333</v>
      </c>
      <c r="Z19" s="10" t="n">
        <f aca="false">Overlay!$G$17</f>
        <v>-440.833333333333</v>
      </c>
      <c r="AA19" s="10" t="n">
        <f aca="false">Overlay!$G$18</f>
        <v>-440.833333333333</v>
      </c>
      <c r="AB19" s="10" t="n">
        <f aca="false">Overlay!$G$19</f>
        <v>-440.833333333333</v>
      </c>
      <c r="AC19" s="10" t="n">
        <f aca="false">Overlay!$G$20</f>
        <v>-440.833333333333</v>
      </c>
      <c r="AD19" s="10" t="n">
        <f aca="false">Overlay!$G$21</f>
        <v>-440.833333333333</v>
      </c>
      <c r="AE19" s="10" t="n">
        <f aca="false">Overlay!$G$22</f>
        <v>-440.833333333333</v>
      </c>
      <c r="AF19" s="10" t="n">
        <f aca="false">Overlay!$G$23</f>
        <v>-440.833333333333</v>
      </c>
      <c r="AG19" s="10" t="n">
        <f aca="false">Overlay!$G$24</f>
        <v>-1690.83333333333</v>
      </c>
      <c r="AH19" s="10" t="n">
        <f aca="false">Overlay!$G$25</f>
        <v>-590.833333333333</v>
      </c>
      <c r="AI19" s="10" t="n">
        <f aca="false">Overlay!$G$26</f>
        <v>-590.833333333333</v>
      </c>
      <c r="AJ19" s="10" t="n">
        <f aca="false">Overlay!$G$27</f>
        <v>-7990.83333333333</v>
      </c>
      <c r="AK19" s="10" t="n">
        <f aca="false">Overlay!$G$28</f>
        <v>-590.833333333333</v>
      </c>
      <c r="AL19" s="10" t="n">
        <f aca="false">Overlay!$G$29</f>
        <v>-590.833333333333</v>
      </c>
      <c r="AM19" s="10" t="n">
        <f aca="false">Overlay!$G$30</f>
        <v>-590.833333333333</v>
      </c>
      <c r="AN19" s="10" t="n">
        <f aca="false">Overlay!$G$31</f>
        <v>146721.166666667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</v>
      </c>
      <c r="DR19" s="1" t="n">
        <v>0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</row>
    <row r="20" customFormat="false" ht="15" hidden="false" customHeight="true" outlineLevel="0" collapsed="false">
      <c r="C20" s="1" t="n">
        <v>0</v>
      </c>
      <c r="D20" s="1" t="n">
        <v>0</v>
      </c>
      <c r="E20" s="1" t="n">
        <v>0</v>
      </c>
      <c r="F20" s="1" t="n">
        <v>0</v>
      </c>
      <c r="G20" s="1" t="n">
        <v>0</v>
      </c>
      <c r="H20" s="1" t="n">
        <v>0</v>
      </c>
      <c r="I20" s="1" t="n">
        <v>0</v>
      </c>
      <c r="J20" s="1" t="n">
        <v>0</v>
      </c>
      <c r="K20" s="1" t="n">
        <v>0</v>
      </c>
      <c r="L20" s="1" t="n">
        <v>0</v>
      </c>
      <c r="M20" s="1" t="n">
        <v>0</v>
      </c>
      <c r="N20" s="1" t="n">
        <v>0</v>
      </c>
      <c r="O20" s="1" t="n">
        <v>0</v>
      </c>
      <c r="P20" s="1" t="n">
        <v>0</v>
      </c>
      <c r="Q20" s="1" t="n">
        <v>0</v>
      </c>
      <c r="R20" s="1" t="n">
        <v>0</v>
      </c>
      <c r="S20" s="1" t="n">
        <v>0</v>
      </c>
      <c r="T20" s="1" t="n">
        <v>0</v>
      </c>
      <c r="U20" s="1" t="n">
        <v>0</v>
      </c>
      <c r="V20" s="10" t="n">
        <f aca="false">Overlay!$G$12</f>
        <v>-440.833333333333</v>
      </c>
      <c r="W20" s="10" t="n">
        <f aca="false">Overlay!$G$13</f>
        <v>-440.833333333333</v>
      </c>
      <c r="X20" s="10" t="n">
        <f aca="false">Overlay!$G$14</f>
        <v>-440.833333333333</v>
      </c>
      <c r="Y20" s="10" t="n">
        <f aca="false">Overlay!$G$15</f>
        <v>-440.833333333333</v>
      </c>
      <c r="Z20" s="10" t="n">
        <f aca="false">Overlay!$G$16</f>
        <v>-1690.83333333333</v>
      </c>
      <c r="AA20" s="10" t="n">
        <f aca="false">Overlay!$G$17</f>
        <v>-440.833333333333</v>
      </c>
      <c r="AB20" s="10" t="n">
        <f aca="false">Overlay!$G$18</f>
        <v>-440.833333333333</v>
      </c>
      <c r="AC20" s="10" t="n">
        <f aca="false">Overlay!$G$19</f>
        <v>-440.833333333333</v>
      </c>
      <c r="AD20" s="10" t="n">
        <f aca="false">Overlay!$G$20</f>
        <v>-440.833333333333</v>
      </c>
      <c r="AE20" s="10" t="n">
        <f aca="false">Overlay!$G$21</f>
        <v>-440.833333333333</v>
      </c>
      <c r="AF20" s="10" t="n">
        <f aca="false">Overlay!$G$22</f>
        <v>-440.833333333333</v>
      </c>
      <c r="AG20" s="10" t="n">
        <f aca="false">Overlay!$G$23</f>
        <v>-440.833333333333</v>
      </c>
      <c r="AH20" s="10" t="n">
        <f aca="false">Overlay!$G$24</f>
        <v>-1690.83333333333</v>
      </c>
      <c r="AI20" s="10" t="n">
        <f aca="false">Overlay!$G$25</f>
        <v>-590.833333333333</v>
      </c>
      <c r="AJ20" s="10" t="n">
        <f aca="false">Overlay!$G$26</f>
        <v>-590.833333333333</v>
      </c>
      <c r="AK20" s="10" t="n">
        <f aca="false">Overlay!$G$27</f>
        <v>-7990.83333333333</v>
      </c>
      <c r="AL20" s="10" t="n">
        <f aca="false">Overlay!$G$28</f>
        <v>-590.833333333333</v>
      </c>
      <c r="AM20" s="10" t="n">
        <f aca="false">Overlay!$G$29</f>
        <v>-590.833333333333</v>
      </c>
      <c r="AN20" s="10" t="n">
        <f aca="false">Overlay!$G$30</f>
        <v>-590.833333333333</v>
      </c>
      <c r="AO20" s="10" t="n">
        <f aca="false">Overlay!$G$31</f>
        <v>146721.166666667</v>
      </c>
      <c r="AP20" s="1" t="n">
        <v>0</v>
      </c>
      <c r="AQ20" s="1" t="n">
        <v>0</v>
      </c>
      <c r="AR20" s="1" t="n">
        <v>0</v>
      </c>
      <c r="AS20" s="1" t="n">
        <v>0</v>
      </c>
      <c r="AT20" s="1" t="n">
        <v>0</v>
      </c>
      <c r="AU20" s="1" t="n">
        <v>0</v>
      </c>
      <c r="AV20" s="1" t="n">
        <v>0</v>
      </c>
      <c r="AW20" s="1" t="n">
        <v>0</v>
      </c>
      <c r="AX20" s="1" t="n">
        <v>0</v>
      </c>
      <c r="AY20" s="1" t="n">
        <v>0</v>
      </c>
      <c r="AZ20" s="1" t="n">
        <v>0</v>
      </c>
      <c r="BA20" s="1" t="n">
        <v>0</v>
      </c>
      <c r="BB20" s="1" t="n">
        <v>0</v>
      </c>
      <c r="BC20" s="1" t="n">
        <v>0</v>
      </c>
      <c r="BD20" s="1" t="n">
        <v>0</v>
      </c>
      <c r="BE20" s="1" t="n">
        <v>0</v>
      </c>
      <c r="BF20" s="1" t="n">
        <v>0</v>
      </c>
      <c r="BG20" s="1" t="n">
        <v>0</v>
      </c>
      <c r="BH20" s="1" t="n">
        <v>0</v>
      </c>
      <c r="BI20" s="1" t="n">
        <v>0</v>
      </c>
      <c r="BJ20" s="1" t="n">
        <v>0</v>
      </c>
      <c r="BK20" s="1" t="n">
        <v>0</v>
      </c>
      <c r="BL20" s="1" t="n">
        <v>0</v>
      </c>
      <c r="BM20" s="1" t="n">
        <v>0</v>
      </c>
      <c r="BN20" s="1" t="n">
        <v>0</v>
      </c>
      <c r="BO20" s="1" t="n">
        <v>0</v>
      </c>
      <c r="BP20" s="1" t="n">
        <v>0</v>
      </c>
      <c r="BQ20" s="1" t="n">
        <v>0</v>
      </c>
      <c r="BR20" s="1" t="n">
        <v>0</v>
      </c>
      <c r="BS20" s="1" t="n">
        <v>0</v>
      </c>
      <c r="BT20" s="1" t="n">
        <v>0</v>
      </c>
      <c r="BU20" s="1" t="n">
        <v>0</v>
      </c>
      <c r="BV20" s="1" t="n">
        <v>0</v>
      </c>
      <c r="BW20" s="1" t="n">
        <v>0</v>
      </c>
      <c r="BX20" s="1" t="n">
        <v>0</v>
      </c>
      <c r="BY20" s="1" t="n">
        <v>0</v>
      </c>
      <c r="BZ20" s="1" t="n">
        <v>0</v>
      </c>
      <c r="CA20" s="1" t="n">
        <v>0</v>
      </c>
      <c r="CB20" s="1" t="n">
        <v>0</v>
      </c>
      <c r="CC20" s="1" t="n">
        <v>0</v>
      </c>
      <c r="CD20" s="1" t="n">
        <v>0</v>
      </c>
      <c r="CE20" s="1" t="n">
        <v>0</v>
      </c>
      <c r="CF20" s="1" t="n">
        <v>0</v>
      </c>
      <c r="CG20" s="1" t="n">
        <v>0</v>
      </c>
      <c r="CH20" s="1" t="n">
        <v>0</v>
      </c>
      <c r="CI20" s="1" t="n">
        <v>0</v>
      </c>
      <c r="CJ20" s="1" t="n">
        <v>0</v>
      </c>
      <c r="CK20" s="1" t="n">
        <v>0</v>
      </c>
      <c r="CL20" s="1" t="n">
        <v>0</v>
      </c>
      <c r="CM20" s="1" t="n">
        <v>0</v>
      </c>
      <c r="CN20" s="1" t="n">
        <v>0</v>
      </c>
      <c r="CO20" s="1" t="n">
        <v>0</v>
      </c>
      <c r="CP20" s="1" t="n">
        <v>0</v>
      </c>
      <c r="CQ20" s="1" t="n">
        <v>0</v>
      </c>
      <c r="CR20" s="1" t="n">
        <v>0</v>
      </c>
      <c r="CS20" s="1" t="n">
        <v>0</v>
      </c>
      <c r="CT20" s="1" t="n">
        <v>0</v>
      </c>
      <c r="CU20" s="1" t="n">
        <v>0</v>
      </c>
      <c r="CV20" s="1" t="n">
        <v>0</v>
      </c>
      <c r="CW20" s="1" t="n">
        <v>0</v>
      </c>
      <c r="CX20" s="1" t="n">
        <v>0</v>
      </c>
      <c r="CY20" s="1" t="n">
        <v>0</v>
      </c>
      <c r="CZ20" s="1" t="n">
        <v>0</v>
      </c>
      <c r="DA20" s="1" t="n">
        <v>0</v>
      </c>
      <c r="DB20" s="1" t="n">
        <v>0</v>
      </c>
      <c r="DC20" s="1" t="n">
        <v>0</v>
      </c>
      <c r="DD20" s="1" t="n">
        <v>0</v>
      </c>
      <c r="DE20" s="1" t="n">
        <v>0</v>
      </c>
      <c r="DF20" s="1" t="n">
        <v>0</v>
      </c>
      <c r="DG20" s="1" t="n">
        <v>0</v>
      </c>
      <c r="DH20" s="1" t="n">
        <v>0</v>
      </c>
      <c r="DI20" s="1" t="n">
        <v>0</v>
      </c>
      <c r="DJ20" s="1" t="n">
        <v>0</v>
      </c>
      <c r="DK20" s="1" t="n">
        <v>0</v>
      </c>
      <c r="DL20" s="1" t="n">
        <v>0</v>
      </c>
      <c r="DM20" s="1" t="n">
        <v>0</v>
      </c>
      <c r="DN20" s="1" t="n">
        <v>0</v>
      </c>
      <c r="DO20" s="1" t="n">
        <v>0</v>
      </c>
      <c r="DP20" s="1" t="n">
        <v>0</v>
      </c>
      <c r="DQ20" s="1" t="n">
        <v>0</v>
      </c>
      <c r="DR20" s="1" t="n">
        <v>0</v>
      </c>
      <c r="DS20" s="1" t="n">
        <v>0</v>
      </c>
      <c r="DT20" s="1" t="n">
        <v>0</v>
      </c>
      <c r="DU20" s="1" t="n">
        <v>0</v>
      </c>
      <c r="DV20" s="1" t="n">
        <v>0</v>
      </c>
      <c r="DW20" s="1" t="n">
        <v>0</v>
      </c>
      <c r="DX20" s="1" t="n">
        <v>0</v>
      </c>
      <c r="DY20" s="1" t="n">
        <v>0</v>
      </c>
      <c r="DZ20" s="1" t="n">
        <v>0</v>
      </c>
      <c r="EA20" s="1" t="n">
        <v>0</v>
      </c>
      <c r="EB20" s="1" t="n">
        <v>0</v>
      </c>
      <c r="EC20" s="1" t="n">
        <v>0</v>
      </c>
      <c r="ED20" s="1" t="n">
        <v>0</v>
      </c>
      <c r="EE20" s="1" t="n">
        <v>0</v>
      </c>
      <c r="EF20" s="1" t="n">
        <v>0</v>
      </c>
      <c r="EG20" s="1" t="n">
        <v>0</v>
      </c>
      <c r="EH20" s="1" t="n">
        <v>0</v>
      </c>
      <c r="EI20" s="1" t="n">
        <v>0</v>
      </c>
      <c r="EJ20" s="1" t="n">
        <v>0</v>
      </c>
    </row>
    <row r="21" customFormat="false" ht="15" hidden="false" customHeight="true" outlineLevel="0" collapsed="false">
      <c r="C21" s="1" t="n">
        <v>0</v>
      </c>
      <c r="D21" s="1" t="n">
        <v>0</v>
      </c>
      <c r="E21" s="1" t="n">
        <v>0</v>
      </c>
      <c r="F21" s="1" t="n">
        <v>0</v>
      </c>
      <c r="G21" s="1" t="n">
        <v>0</v>
      </c>
      <c r="H21" s="1" t="n">
        <v>0</v>
      </c>
      <c r="I21" s="1" t="n">
        <v>0</v>
      </c>
      <c r="J21" s="1" t="n">
        <v>0</v>
      </c>
      <c r="K21" s="1" t="n">
        <v>0</v>
      </c>
      <c r="L21" s="1" t="n">
        <v>0</v>
      </c>
      <c r="M21" s="1" t="n">
        <v>0</v>
      </c>
      <c r="N21" s="1" t="n">
        <v>0</v>
      </c>
      <c r="O21" s="1" t="n">
        <v>0</v>
      </c>
      <c r="P21" s="1" t="n">
        <v>0</v>
      </c>
      <c r="Q21" s="1" t="n">
        <v>0</v>
      </c>
      <c r="R21" s="1" t="n">
        <v>0</v>
      </c>
      <c r="S21" s="1" t="n">
        <v>0</v>
      </c>
      <c r="T21" s="1" t="n">
        <v>0</v>
      </c>
      <c r="U21" s="1" t="n">
        <v>0</v>
      </c>
      <c r="V21" s="1" t="n">
        <v>0</v>
      </c>
      <c r="W21" s="10" t="n">
        <f aca="false">Overlay!$G$12</f>
        <v>-440.833333333333</v>
      </c>
      <c r="X21" s="10" t="n">
        <f aca="false">Overlay!$G$13</f>
        <v>-440.833333333333</v>
      </c>
      <c r="Y21" s="10" t="n">
        <f aca="false">Overlay!$G$14</f>
        <v>-440.833333333333</v>
      </c>
      <c r="Z21" s="10" t="n">
        <f aca="false">Overlay!$G$15</f>
        <v>-440.833333333333</v>
      </c>
      <c r="AA21" s="10" t="n">
        <f aca="false">Overlay!$G$16</f>
        <v>-1690.83333333333</v>
      </c>
      <c r="AB21" s="10" t="n">
        <f aca="false">Overlay!$G$17</f>
        <v>-440.833333333333</v>
      </c>
      <c r="AC21" s="10" t="n">
        <f aca="false">Overlay!$G$18</f>
        <v>-440.833333333333</v>
      </c>
      <c r="AD21" s="10" t="n">
        <f aca="false">Overlay!$G$19</f>
        <v>-440.833333333333</v>
      </c>
      <c r="AE21" s="10" t="n">
        <f aca="false">Overlay!$G$20</f>
        <v>-440.833333333333</v>
      </c>
      <c r="AF21" s="10" t="n">
        <f aca="false">Overlay!$G$21</f>
        <v>-440.833333333333</v>
      </c>
      <c r="AG21" s="10" t="n">
        <f aca="false">Overlay!$G$22</f>
        <v>-440.833333333333</v>
      </c>
      <c r="AH21" s="10" t="n">
        <f aca="false">Overlay!$G$23</f>
        <v>-440.833333333333</v>
      </c>
      <c r="AI21" s="10" t="n">
        <f aca="false">Overlay!$G$24</f>
        <v>-1690.83333333333</v>
      </c>
      <c r="AJ21" s="10" t="n">
        <f aca="false">Overlay!$G$25</f>
        <v>-590.833333333333</v>
      </c>
      <c r="AK21" s="10" t="n">
        <f aca="false">Overlay!$G$26</f>
        <v>-590.833333333333</v>
      </c>
      <c r="AL21" s="10" t="n">
        <f aca="false">Overlay!$G$27</f>
        <v>-7990.83333333333</v>
      </c>
      <c r="AM21" s="10" t="n">
        <f aca="false">Overlay!$G$28</f>
        <v>-590.833333333333</v>
      </c>
      <c r="AN21" s="10" t="n">
        <f aca="false">Overlay!$G$29</f>
        <v>-590.833333333333</v>
      </c>
      <c r="AO21" s="10" t="n">
        <f aca="false">Overlay!$G$30</f>
        <v>-590.833333333333</v>
      </c>
      <c r="AP21" s="10" t="n">
        <f aca="false">Overlay!$G$31</f>
        <v>146721.166666667</v>
      </c>
      <c r="AQ21" s="1" t="n">
        <v>0</v>
      </c>
      <c r="AR21" s="1" t="n">
        <v>0</v>
      </c>
      <c r="AS21" s="1" t="n">
        <v>0</v>
      </c>
      <c r="AT21" s="1" t="n">
        <v>0</v>
      </c>
      <c r="AU21" s="1" t="n">
        <v>0</v>
      </c>
      <c r="AV21" s="1" t="n">
        <v>0</v>
      </c>
      <c r="AW21" s="1" t="n">
        <v>0</v>
      </c>
      <c r="AX21" s="1" t="n">
        <v>0</v>
      </c>
      <c r="AY21" s="1" t="n">
        <v>0</v>
      </c>
      <c r="AZ21" s="1" t="n">
        <v>0</v>
      </c>
      <c r="BA21" s="1" t="n">
        <v>0</v>
      </c>
      <c r="BB21" s="1" t="n">
        <v>0</v>
      </c>
      <c r="BC21" s="1" t="n">
        <v>0</v>
      </c>
      <c r="BD21" s="1" t="n">
        <v>0</v>
      </c>
      <c r="BE21" s="1" t="n">
        <v>0</v>
      </c>
      <c r="BF21" s="1" t="n">
        <v>0</v>
      </c>
      <c r="BG21" s="1" t="n">
        <v>0</v>
      </c>
      <c r="BH21" s="1" t="n">
        <v>0</v>
      </c>
      <c r="BI21" s="1" t="n">
        <v>0</v>
      </c>
      <c r="BJ21" s="1" t="n">
        <v>0</v>
      </c>
      <c r="BK21" s="1" t="n">
        <v>0</v>
      </c>
      <c r="BL21" s="1" t="n">
        <v>0</v>
      </c>
      <c r="BM21" s="1" t="n">
        <v>0</v>
      </c>
      <c r="BN21" s="1" t="n">
        <v>0</v>
      </c>
      <c r="BO21" s="1" t="n">
        <v>0</v>
      </c>
      <c r="BP21" s="1" t="n">
        <v>0</v>
      </c>
      <c r="BQ21" s="1" t="n">
        <v>0</v>
      </c>
      <c r="BR21" s="1" t="n">
        <v>0</v>
      </c>
      <c r="BS21" s="1" t="n">
        <v>0</v>
      </c>
      <c r="BT21" s="1" t="n">
        <v>0</v>
      </c>
      <c r="BU21" s="1" t="n">
        <v>0</v>
      </c>
      <c r="BV21" s="1" t="n">
        <v>0</v>
      </c>
      <c r="BW21" s="1" t="n">
        <v>0</v>
      </c>
      <c r="BX21" s="1" t="n">
        <v>0</v>
      </c>
      <c r="BY21" s="1" t="n">
        <v>0</v>
      </c>
      <c r="BZ21" s="1" t="n">
        <v>0</v>
      </c>
      <c r="CA21" s="1" t="n">
        <v>0</v>
      </c>
      <c r="CB21" s="1" t="n">
        <v>0</v>
      </c>
      <c r="CC21" s="1" t="n">
        <v>0</v>
      </c>
      <c r="CD21" s="1" t="n">
        <v>0</v>
      </c>
      <c r="CE21" s="1" t="n">
        <v>0</v>
      </c>
      <c r="CF21" s="1" t="n">
        <v>0</v>
      </c>
      <c r="CG21" s="1" t="n">
        <v>0</v>
      </c>
      <c r="CH21" s="1" t="n">
        <v>0</v>
      </c>
      <c r="CI21" s="1" t="n">
        <v>0</v>
      </c>
      <c r="CJ21" s="1" t="n">
        <v>0</v>
      </c>
      <c r="CK21" s="1" t="n">
        <v>0</v>
      </c>
      <c r="CL21" s="1" t="n">
        <v>0</v>
      </c>
      <c r="CM21" s="1" t="n">
        <v>0</v>
      </c>
      <c r="CN21" s="1" t="n">
        <v>0</v>
      </c>
      <c r="CO21" s="1" t="n">
        <v>0</v>
      </c>
      <c r="CP21" s="1" t="n">
        <v>0</v>
      </c>
      <c r="CQ21" s="1" t="n">
        <v>0</v>
      </c>
      <c r="CR21" s="1" t="n">
        <v>0</v>
      </c>
      <c r="CS21" s="1" t="n">
        <v>0</v>
      </c>
      <c r="CT21" s="1" t="n">
        <v>0</v>
      </c>
      <c r="CU21" s="1" t="n">
        <v>0</v>
      </c>
      <c r="CV21" s="1" t="n">
        <v>0</v>
      </c>
      <c r="CW21" s="1" t="n">
        <v>0</v>
      </c>
      <c r="CX21" s="1" t="n">
        <v>0</v>
      </c>
      <c r="CY21" s="1" t="n">
        <v>0</v>
      </c>
      <c r="CZ21" s="1" t="n">
        <v>0</v>
      </c>
      <c r="DA21" s="1" t="n">
        <v>0</v>
      </c>
      <c r="DB21" s="1" t="n">
        <v>0</v>
      </c>
      <c r="DC21" s="1" t="n">
        <v>0</v>
      </c>
      <c r="DD21" s="1" t="n">
        <v>0</v>
      </c>
      <c r="DE21" s="1" t="n">
        <v>0</v>
      </c>
      <c r="DF21" s="1" t="n">
        <v>0</v>
      </c>
      <c r="DG21" s="1" t="n">
        <v>0</v>
      </c>
      <c r="DH21" s="1" t="n">
        <v>0</v>
      </c>
      <c r="DI21" s="1" t="n">
        <v>0</v>
      </c>
      <c r="DJ21" s="1" t="n">
        <v>0</v>
      </c>
      <c r="DK21" s="1" t="n">
        <v>0</v>
      </c>
      <c r="DL21" s="1" t="n">
        <v>0</v>
      </c>
      <c r="DM21" s="1" t="n">
        <v>0</v>
      </c>
      <c r="DN21" s="1" t="n">
        <v>0</v>
      </c>
      <c r="DO21" s="1" t="n">
        <v>0</v>
      </c>
      <c r="DP21" s="1" t="n">
        <v>0</v>
      </c>
      <c r="DQ21" s="1" t="n">
        <v>0</v>
      </c>
      <c r="DR21" s="1" t="n">
        <v>0</v>
      </c>
      <c r="DS21" s="1" t="n">
        <v>0</v>
      </c>
      <c r="DT21" s="1" t="n">
        <v>0</v>
      </c>
      <c r="DU21" s="1" t="n">
        <v>0</v>
      </c>
      <c r="DV21" s="1" t="n">
        <v>0</v>
      </c>
      <c r="DW21" s="1" t="n">
        <v>0</v>
      </c>
      <c r="DX21" s="1" t="n">
        <v>0</v>
      </c>
      <c r="DY21" s="1" t="n">
        <v>0</v>
      </c>
      <c r="DZ21" s="1" t="n">
        <v>0</v>
      </c>
      <c r="EA21" s="1" t="n">
        <v>0</v>
      </c>
      <c r="EB21" s="1" t="n">
        <v>0</v>
      </c>
      <c r="EC21" s="1" t="n">
        <v>0</v>
      </c>
      <c r="ED21" s="1" t="n">
        <v>0</v>
      </c>
      <c r="EE21" s="1" t="n">
        <v>0</v>
      </c>
      <c r="EF21" s="1" t="n">
        <v>0</v>
      </c>
      <c r="EG21" s="1" t="n">
        <v>0</v>
      </c>
      <c r="EH21" s="1" t="n">
        <v>0</v>
      </c>
      <c r="EI21" s="1" t="n">
        <v>0</v>
      </c>
      <c r="EJ21" s="1" t="n">
        <v>0</v>
      </c>
    </row>
    <row r="22" customFormat="false" ht="15" hidden="false" customHeight="true" outlineLevel="0" collapsed="false">
      <c r="C22" s="1" t="n">
        <v>0</v>
      </c>
      <c r="D22" s="1" t="n">
        <v>0</v>
      </c>
      <c r="E22" s="1" t="n">
        <v>0</v>
      </c>
      <c r="F22" s="1" t="n">
        <v>0</v>
      </c>
      <c r="G22" s="1" t="n">
        <v>0</v>
      </c>
      <c r="H22" s="1" t="n">
        <v>0</v>
      </c>
      <c r="I22" s="1" t="n">
        <v>0</v>
      </c>
      <c r="J22" s="1" t="n">
        <v>0</v>
      </c>
      <c r="K22" s="1" t="n">
        <v>0</v>
      </c>
      <c r="L22" s="1" t="n">
        <v>0</v>
      </c>
      <c r="M22" s="1" t="n">
        <v>0</v>
      </c>
      <c r="N22" s="1" t="n">
        <v>0</v>
      </c>
      <c r="O22" s="1" t="n">
        <v>0</v>
      </c>
      <c r="P22" s="1" t="n">
        <v>0</v>
      </c>
      <c r="Q22" s="1" t="n">
        <v>0</v>
      </c>
      <c r="R22" s="1" t="n">
        <v>0</v>
      </c>
      <c r="S22" s="1" t="n">
        <v>0</v>
      </c>
      <c r="T22" s="1" t="n">
        <v>0</v>
      </c>
      <c r="U22" s="1" t="n">
        <v>0</v>
      </c>
      <c r="V22" s="1" t="n">
        <v>0</v>
      </c>
      <c r="W22" s="1" t="n">
        <v>0</v>
      </c>
      <c r="X22" s="10" t="n">
        <f aca="false">Overlay!$G$12</f>
        <v>-440.833333333333</v>
      </c>
      <c r="Y22" s="10" t="n">
        <f aca="false">Overlay!$G$13</f>
        <v>-440.833333333333</v>
      </c>
      <c r="Z22" s="10" t="n">
        <f aca="false">Overlay!$G$14</f>
        <v>-440.833333333333</v>
      </c>
      <c r="AA22" s="10" t="n">
        <f aca="false">Overlay!$G$15</f>
        <v>-440.833333333333</v>
      </c>
      <c r="AB22" s="10" t="n">
        <f aca="false">Overlay!$G$16</f>
        <v>-1690.83333333333</v>
      </c>
      <c r="AC22" s="10" t="n">
        <f aca="false">Overlay!$G$17</f>
        <v>-440.833333333333</v>
      </c>
      <c r="AD22" s="10" t="n">
        <f aca="false">Overlay!$G$18</f>
        <v>-440.833333333333</v>
      </c>
      <c r="AE22" s="10" t="n">
        <f aca="false">Overlay!$G$19</f>
        <v>-440.833333333333</v>
      </c>
      <c r="AF22" s="10" t="n">
        <f aca="false">Overlay!$G$20</f>
        <v>-440.833333333333</v>
      </c>
      <c r="AG22" s="10" t="n">
        <f aca="false">Overlay!$G$21</f>
        <v>-440.833333333333</v>
      </c>
      <c r="AH22" s="10" t="n">
        <f aca="false">Overlay!$G$22</f>
        <v>-440.833333333333</v>
      </c>
      <c r="AI22" s="10" t="n">
        <f aca="false">Overlay!$G$23</f>
        <v>-440.833333333333</v>
      </c>
      <c r="AJ22" s="10" t="n">
        <f aca="false">Overlay!$G$24</f>
        <v>-1690.83333333333</v>
      </c>
      <c r="AK22" s="10" t="n">
        <f aca="false">Overlay!$G$25</f>
        <v>-590.833333333333</v>
      </c>
      <c r="AL22" s="10" t="n">
        <f aca="false">Overlay!$G$26</f>
        <v>-590.833333333333</v>
      </c>
      <c r="AM22" s="10" t="n">
        <f aca="false">Overlay!$G$27</f>
        <v>-7990.83333333333</v>
      </c>
      <c r="AN22" s="10" t="n">
        <f aca="false">Overlay!$G$28</f>
        <v>-590.833333333333</v>
      </c>
      <c r="AO22" s="10" t="n">
        <f aca="false">Overlay!$G$29</f>
        <v>-590.833333333333</v>
      </c>
      <c r="AP22" s="10" t="n">
        <f aca="false">Overlay!$G$30</f>
        <v>-590.833333333333</v>
      </c>
      <c r="AQ22" s="10" t="n">
        <f aca="false">Overlay!$G$31</f>
        <v>146721.166666667</v>
      </c>
      <c r="AR22" s="1" t="n">
        <v>0</v>
      </c>
      <c r="AS22" s="1" t="n">
        <v>0</v>
      </c>
      <c r="AT22" s="1" t="n">
        <v>0</v>
      </c>
      <c r="AU22" s="1" t="n">
        <v>0</v>
      </c>
      <c r="AV22" s="1" t="n">
        <v>0</v>
      </c>
      <c r="AW22" s="1" t="n">
        <v>0</v>
      </c>
      <c r="AX22" s="1" t="n">
        <v>0</v>
      </c>
      <c r="AY22" s="1" t="n">
        <v>0</v>
      </c>
      <c r="AZ22" s="1" t="n">
        <v>0</v>
      </c>
      <c r="BA22" s="1" t="n">
        <v>0</v>
      </c>
      <c r="BB22" s="1" t="n">
        <v>0</v>
      </c>
      <c r="BC22" s="1" t="n">
        <v>0</v>
      </c>
      <c r="BD22" s="1" t="n">
        <v>0</v>
      </c>
      <c r="BE22" s="1" t="n">
        <v>0</v>
      </c>
      <c r="BF22" s="1" t="n">
        <v>0</v>
      </c>
      <c r="BG22" s="1" t="n">
        <v>0</v>
      </c>
      <c r="BH22" s="1" t="n">
        <v>0</v>
      </c>
      <c r="BI22" s="1" t="n">
        <v>0</v>
      </c>
      <c r="BJ22" s="1" t="n">
        <v>0</v>
      </c>
      <c r="BK22" s="1" t="n">
        <v>0</v>
      </c>
      <c r="BL22" s="1" t="n">
        <v>0</v>
      </c>
      <c r="BM22" s="1" t="n">
        <v>0</v>
      </c>
      <c r="BN22" s="1" t="n">
        <v>0</v>
      </c>
      <c r="BO22" s="1" t="n">
        <v>0</v>
      </c>
      <c r="BP22" s="1" t="n">
        <v>0</v>
      </c>
      <c r="BQ22" s="1" t="n">
        <v>0</v>
      </c>
      <c r="BR22" s="1" t="n">
        <v>0</v>
      </c>
      <c r="BS22" s="1" t="n">
        <v>0</v>
      </c>
      <c r="BT22" s="1" t="n">
        <v>0</v>
      </c>
      <c r="BU22" s="1" t="n">
        <v>0</v>
      </c>
      <c r="BV22" s="1" t="n">
        <v>0</v>
      </c>
      <c r="BW22" s="1" t="n">
        <v>0</v>
      </c>
      <c r="BX22" s="1" t="n">
        <v>0</v>
      </c>
      <c r="BY22" s="1" t="n">
        <v>0</v>
      </c>
      <c r="BZ22" s="1" t="n">
        <v>0</v>
      </c>
      <c r="CA22" s="1" t="n">
        <v>0</v>
      </c>
      <c r="CB22" s="1" t="n">
        <v>0</v>
      </c>
      <c r="CC22" s="1" t="n">
        <v>0</v>
      </c>
      <c r="CD22" s="1" t="n">
        <v>0</v>
      </c>
      <c r="CE22" s="1" t="n">
        <v>0</v>
      </c>
      <c r="CF22" s="1" t="n">
        <v>0</v>
      </c>
      <c r="CG22" s="1" t="n">
        <v>0</v>
      </c>
      <c r="CH22" s="1" t="n">
        <v>0</v>
      </c>
      <c r="CI22" s="1" t="n">
        <v>0</v>
      </c>
      <c r="CJ22" s="1" t="n">
        <v>0</v>
      </c>
      <c r="CK22" s="1" t="n">
        <v>0</v>
      </c>
      <c r="CL22" s="1" t="n">
        <v>0</v>
      </c>
      <c r="CM22" s="1" t="n">
        <v>0</v>
      </c>
      <c r="CN22" s="1" t="n">
        <v>0</v>
      </c>
      <c r="CO22" s="1" t="n">
        <v>0</v>
      </c>
      <c r="CP22" s="1" t="n">
        <v>0</v>
      </c>
      <c r="CQ22" s="1" t="n">
        <v>0</v>
      </c>
      <c r="CR22" s="1" t="n">
        <v>0</v>
      </c>
      <c r="CS22" s="1" t="n">
        <v>0</v>
      </c>
      <c r="CT22" s="1" t="n">
        <v>0</v>
      </c>
      <c r="CU22" s="1" t="n">
        <v>0</v>
      </c>
      <c r="CV22" s="1" t="n">
        <v>0</v>
      </c>
      <c r="CW22" s="1" t="n">
        <v>0</v>
      </c>
      <c r="CX22" s="1" t="n">
        <v>0</v>
      </c>
      <c r="CY22" s="1" t="n">
        <v>0</v>
      </c>
      <c r="CZ22" s="1" t="n">
        <v>0</v>
      </c>
      <c r="DA22" s="1" t="n">
        <v>0</v>
      </c>
      <c r="DB22" s="1" t="n">
        <v>0</v>
      </c>
      <c r="DC22" s="1" t="n">
        <v>0</v>
      </c>
      <c r="DD22" s="1" t="n">
        <v>0</v>
      </c>
      <c r="DE22" s="1" t="n">
        <v>0</v>
      </c>
      <c r="DF22" s="1" t="n">
        <v>0</v>
      </c>
      <c r="DG22" s="1" t="n">
        <v>0</v>
      </c>
      <c r="DH22" s="1" t="n">
        <v>0</v>
      </c>
      <c r="DI22" s="1" t="n">
        <v>0</v>
      </c>
      <c r="DJ22" s="1" t="n">
        <v>0</v>
      </c>
      <c r="DK22" s="1" t="n">
        <v>0</v>
      </c>
      <c r="DL22" s="1" t="n">
        <v>0</v>
      </c>
      <c r="DM22" s="1" t="n">
        <v>0</v>
      </c>
      <c r="DN22" s="1" t="n">
        <v>0</v>
      </c>
      <c r="DO22" s="1" t="n">
        <v>0</v>
      </c>
      <c r="DP22" s="1" t="n">
        <v>0</v>
      </c>
      <c r="DQ22" s="1" t="n">
        <v>0</v>
      </c>
      <c r="DR22" s="1" t="n">
        <v>0</v>
      </c>
      <c r="DS22" s="1" t="n">
        <v>0</v>
      </c>
      <c r="DT22" s="1" t="n">
        <v>0</v>
      </c>
      <c r="DU22" s="1" t="n">
        <v>0</v>
      </c>
      <c r="DV22" s="1" t="n">
        <v>0</v>
      </c>
      <c r="DW22" s="1" t="n">
        <v>0</v>
      </c>
      <c r="DX22" s="1" t="n">
        <v>0</v>
      </c>
      <c r="DY22" s="1" t="n">
        <v>0</v>
      </c>
      <c r="DZ22" s="1" t="n">
        <v>0</v>
      </c>
      <c r="EA22" s="1" t="n">
        <v>0</v>
      </c>
      <c r="EB22" s="1" t="n">
        <v>0</v>
      </c>
      <c r="EC22" s="1" t="n">
        <v>0</v>
      </c>
      <c r="ED22" s="1" t="n">
        <v>0</v>
      </c>
      <c r="EE22" s="1" t="n">
        <v>0</v>
      </c>
      <c r="EF22" s="1" t="n">
        <v>0</v>
      </c>
      <c r="EG22" s="1" t="n">
        <v>0</v>
      </c>
      <c r="EH22" s="1" t="n">
        <v>0</v>
      </c>
      <c r="EI22" s="1" t="n">
        <v>0</v>
      </c>
      <c r="EJ22" s="1" t="n">
        <v>0</v>
      </c>
    </row>
    <row r="23" customFormat="false" ht="15" hidden="false" customHeight="true" outlineLevel="0" collapsed="false">
      <c r="C23" s="1" t="n">
        <v>0</v>
      </c>
      <c r="D23" s="1" t="n">
        <v>0</v>
      </c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" t="n">
        <v>0</v>
      </c>
      <c r="K23" s="1" t="n">
        <v>0</v>
      </c>
      <c r="L23" s="1" t="n">
        <v>0</v>
      </c>
      <c r="M23" s="1" t="n">
        <v>0</v>
      </c>
      <c r="N23" s="1" t="n">
        <v>0</v>
      </c>
      <c r="O23" s="1" t="n">
        <v>0</v>
      </c>
      <c r="P23" s="1" t="n">
        <v>0</v>
      </c>
      <c r="Q23" s="1" t="n">
        <v>0</v>
      </c>
      <c r="R23" s="1" t="n">
        <v>0</v>
      </c>
      <c r="S23" s="1" t="n">
        <v>0</v>
      </c>
      <c r="T23" s="1" t="n">
        <v>0</v>
      </c>
      <c r="U23" s="1" t="n">
        <v>0</v>
      </c>
      <c r="V23" s="1" t="n">
        <v>0</v>
      </c>
      <c r="W23" s="1" t="n">
        <v>0</v>
      </c>
      <c r="X23" s="1" t="n">
        <v>0</v>
      </c>
      <c r="Y23" s="10" t="n">
        <f aca="false">Overlay!$G$12</f>
        <v>-440.833333333333</v>
      </c>
      <c r="Z23" s="10" t="n">
        <f aca="false">Overlay!$G$13</f>
        <v>-440.833333333333</v>
      </c>
      <c r="AA23" s="10" t="n">
        <f aca="false">Overlay!$G$14</f>
        <v>-440.833333333333</v>
      </c>
      <c r="AB23" s="10" t="n">
        <f aca="false">Overlay!$G$15</f>
        <v>-440.833333333333</v>
      </c>
      <c r="AC23" s="10" t="n">
        <f aca="false">Overlay!$G$16</f>
        <v>-1690.83333333333</v>
      </c>
      <c r="AD23" s="10" t="n">
        <f aca="false">Overlay!$G$17</f>
        <v>-440.833333333333</v>
      </c>
      <c r="AE23" s="10" t="n">
        <f aca="false">Overlay!$G$18</f>
        <v>-440.833333333333</v>
      </c>
      <c r="AF23" s="10" t="n">
        <f aca="false">Overlay!$G$19</f>
        <v>-440.833333333333</v>
      </c>
      <c r="AG23" s="10" t="n">
        <f aca="false">Overlay!$G$20</f>
        <v>-440.833333333333</v>
      </c>
      <c r="AH23" s="10" t="n">
        <f aca="false">Overlay!$G$21</f>
        <v>-440.833333333333</v>
      </c>
      <c r="AI23" s="10" t="n">
        <f aca="false">Overlay!$G$22</f>
        <v>-440.833333333333</v>
      </c>
      <c r="AJ23" s="10" t="n">
        <f aca="false">Overlay!$G$23</f>
        <v>-440.833333333333</v>
      </c>
      <c r="AK23" s="10" t="n">
        <f aca="false">Overlay!$G$24</f>
        <v>-1690.83333333333</v>
      </c>
      <c r="AL23" s="10" t="n">
        <f aca="false">Overlay!$G$25</f>
        <v>-590.833333333333</v>
      </c>
      <c r="AM23" s="10" t="n">
        <f aca="false">Overlay!$G$26</f>
        <v>-590.833333333333</v>
      </c>
      <c r="AN23" s="10" t="n">
        <f aca="false">Overlay!$G$27</f>
        <v>-7990.83333333333</v>
      </c>
      <c r="AO23" s="10" t="n">
        <f aca="false">Overlay!$G$28</f>
        <v>-590.833333333333</v>
      </c>
      <c r="AP23" s="10" t="n">
        <f aca="false">Overlay!$G$29</f>
        <v>-590.833333333333</v>
      </c>
      <c r="AQ23" s="10" t="n">
        <f aca="false">Overlay!$G$30</f>
        <v>-590.833333333333</v>
      </c>
      <c r="AR23" s="10" t="n">
        <f aca="false">Overlay!$G$31</f>
        <v>146721.166666667</v>
      </c>
      <c r="AS23" s="1" t="n">
        <v>0</v>
      </c>
      <c r="AT23" s="1" t="n">
        <v>0</v>
      </c>
      <c r="AU23" s="1" t="n">
        <v>0</v>
      </c>
      <c r="AV23" s="1" t="n">
        <v>0</v>
      </c>
      <c r="AW23" s="1" t="n">
        <v>0</v>
      </c>
      <c r="AX23" s="1" t="n">
        <v>0</v>
      </c>
      <c r="AY23" s="1" t="n">
        <v>0</v>
      </c>
      <c r="AZ23" s="1" t="n">
        <v>0</v>
      </c>
      <c r="BA23" s="1" t="n">
        <v>0</v>
      </c>
      <c r="BB23" s="1" t="n">
        <v>0</v>
      </c>
      <c r="BC23" s="1" t="n">
        <v>0</v>
      </c>
      <c r="BD23" s="1" t="n">
        <v>0</v>
      </c>
      <c r="BE23" s="1" t="n">
        <v>0</v>
      </c>
      <c r="BF23" s="1" t="n">
        <v>0</v>
      </c>
      <c r="BG23" s="1" t="n">
        <v>0</v>
      </c>
      <c r="BH23" s="1" t="n">
        <v>0</v>
      </c>
      <c r="BI23" s="1" t="n">
        <v>0</v>
      </c>
      <c r="BJ23" s="1" t="n">
        <v>0</v>
      </c>
      <c r="BK23" s="1" t="n">
        <v>0</v>
      </c>
      <c r="BL23" s="1" t="n">
        <v>0</v>
      </c>
      <c r="BM23" s="1" t="n">
        <v>0</v>
      </c>
      <c r="BN23" s="1" t="n">
        <v>0</v>
      </c>
      <c r="BO23" s="1" t="n">
        <v>0</v>
      </c>
      <c r="BP23" s="1" t="n">
        <v>0</v>
      </c>
      <c r="BQ23" s="1" t="n">
        <v>0</v>
      </c>
      <c r="BR23" s="1" t="n">
        <v>0</v>
      </c>
      <c r="BS23" s="1" t="n">
        <v>0</v>
      </c>
      <c r="BT23" s="1" t="n">
        <v>0</v>
      </c>
      <c r="BU23" s="1" t="n">
        <v>0</v>
      </c>
      <c r="BV23" s="1" t="n">
        <v>0</v>
      </c>
      <c r="BW23" s="1" t="n">
        <v>0</v>
      </c>
      <c r="BX23" s="1" t="n">
        <v>0</v>
      </c>
      <c r="BY23" s="1" t="n">
        <v>0</v>
      </c>
      <c r="BZ23" s="1" t="n">
        <v>0</v>
      </c>
      <c r="CA23" s="1" t="n">
        <v>0</v>
      </c>
      <c r="CB23" s="1" t="n">
        <v>0</v>
      </c>
      <c r="CC23" s="1" t="n">
        <v>0</v>
      </c>
      <c r="CD23" s="1" t="n">
        <v>0</v>
      </c>
      <c r="CE23" s="1" t="n">
        <v>0</v>
      </c>
      <c r="CF23" s="1" t="n">
        <v>0</v>
      </c>
      <c r="CG23" s="1" t="n">
        <v>0</v>
      </c>
      <c r="CH23" s="1" t="n">
        <v>0</v>
      </c>
      <c r="CI23" s="1" t="n">
        <v>0</v>
      </c>
      <c r="CJ23" s="1" t="n">
        <v>0</v>
      </c>
      <c r="CK23" s="1" t="n">
        <v>0</v>
      </c>
      <c r="CL23" s="1" t="n">
        <v>0</v>
      </c>
      <c r="CM23" s="1" t="n">
        <v>0</v>
      </c>
      <c r="CN23" s="1" t="n">
        <v>0</v>
      </c>
      <c r="CO23" s="1" t="n">
        <v>0</v>
      </c>
      <c r="CP23" s="1" t="n">
        <v>0</v>
      </c>
      <c r="CQ23" s="1" t="n">
        <v>0</v>
      </c>
      <c r="CR23" s="1" t="n">
        <v>0</v>
      </c>
      <c r="CS23" s="1" t="n">
        <v>0</v>
      </c>
      <c r="CT23" s="1" t="n">
        <v>0</v>
      </c>
      <c r="CU23" s="1" t="n">
        <v>0</v>
      </c>
      <c r="CV23" s="1" t="n">
        <v>0</v>
      </c>
      <c r="CW23" s="1" t="n">
        <v>0</v>
      </c>
      <c r="CX23" s="1" t="n">
        <v>0</v>
      </c>
      <c r="CY23" s="1" t="n">
        <v>0</v>
      </c>
      <c r="CZ23" s="1" t="n">
        <v>0</v>
      </c>
      <c r="DA23" s="1" t="n">
        <v>0</v>
      </c>
      <c r="DB23" s="1" t="n">
        <v>0</v>
      </c>
      <c r="DC23" s="1" t="n">
        <v>0</v>
      </c>
      <c r="DD23" s="1" t="n">
        <v>0</v>
      </c>
      <c r="DE23" s="1" t="n">
        <v>0</v>
      </c>
      <c r="DF23" s="1" t="n">
        <v>0</v>
      </c>
      <c r="DG23" s="1" t="n">
        <v>0</v>
      </c>
      <c r="DH23" s="1" t="n">
        <v>0</v>
      </c>
      <c r="DI23" s="1" t="n">
        <v>0</v>
      </c>
      <c r="DJ23" s="1" t="n">
        <v>0</v>
      </c>
      <c r="DK23" s="1" t="n">
        <v>0</v>
      </c>
      <c r="DL23" s="1" t="n">
        <v>0</v>
      </c>
      <c r="DM23" s="1" t="n">
        <v>0</v>
      </c>
      <c r="DN23" s="1" t="n">
        <v>0</v>
      </c>
      <c r="DO23" s="1" t="n">
        <v>0</v>
      </c>
      <c r="DP23" s="1" t="n">
        <v>0</v>
      </c>
      <c r="DQ23" s="1" t="n">
        <v>0</v>
      </c>
      <c r="DR23" s="1" t="n">
        <v>0</v>
      </c>
      <c r="DS23" s="1" t="n">
        <v>0</v>
      </c>
      <c r="DT23" s="1" t="n">
        <v>0</v>
      </c>
      <c r="DU23" s="1" t="n">
        <v>0</v>
      </c>
      <c r="DV23" s="1" t="n">
        <v>0</v>
      </c>
      <c r="DW23" s="1" t="n">
        <v>0</v>
      </c>
      <c r="DX23" s="1" t="n">
        <v>0</v>
      </c>
      <c r="DY23" s="1" t="n">
        <v>0</v>
      </c>
      <c r="DZ23" s="1" t="n">
        <v>0</v>
      </c>
      <c r="EA23" s="1" t="n">
        <v>0</v>
      </c>
      <c r="EB23" s="1" t="n">
        <v>0</v>
      </c>
      <c r="EC23" s="1" t="n">
        <v>0</v>
      </c>
      <c r="ED23" s="1" t="n">
        <v>0</v>
      </c>
      <c r="EE23" s="1" t="n">
        <v>0</v>
      </c>
      <c r="EF23" s="1" t="n">
        <v>0</v>
      </c>
      <c r="EG23" s="1" t="n">
        <v>0</v>
      </c>
      <c r="EH23" s="1" t="n">
        <v>0</v>
      </c>
      <c r="EI23" s="1" t="n">
        <v>0</v>
      </c>
      <c r="EJ23" s="1" t="n">
        <v>0</v>
      </c>
    </row>
    <row r="24" customFormat="false" ht="15" hidden="false" customHeight="true" outlineLevel="0" collapsed="false">
      <c r="C24" s="1" t="n">
        <v>0</v>
      </c>
      <c r="D24" s="1" t="n">
        <v>0</v>
      </c>
      <c r="E24" s="1" t="n">
        <v>0</v>
      </c>
      <c r="F24" s="1" t="n">
        <v>0</v>
      </c>
      <c r="G24" s="1" t="n">
        <v>0</v>
      </c>
      <c r="H24" s="1" t="n">
        <v>0</v>
      </c>
      <c r="I24" s="1" t="n">
        <v>0</v>
      </c>
      <c r="J24" s="1" t="n">
        <v>0</v>
      </c>
      <c r="K24" s="1" t="n">
        <v>0</v>
      </c>
      <c r="L24" s="1" t="n">
        <v>0</v>
      </c>
      <c r="M24" s="1" t="n">
        <v>0</v>
      </c>
      <c r="N24" s="1" t="n">
        <v>0</v>
      </c>
      <c r="O24" s="1" t="n">
        <v>0</v>
      </c>
      <c r="P24" s="1" t="n">
        <v>0</v>
      </c>
      <c r="Q24" s="1" t="n">
        <v>0</v>
      </c>
      <c r="R24" s="1" t="n">
        <v>0</v>
      </c>
      <c r="S24" s="1" t="n">
        <v>0</v>
      </c>
      <c r="T24" s="1" t="n">
        <v>0</v>
      </c>
      <c r="U24" s="1" t="n">
        <v>0</v>
      </c>
      <c r="V24" s="1" t="n">
        <v>0</v>
      </c>
      <c r="W24" s="1" t="n">
        <v>0</v>
      </c>
      <c r="X24" s="1" t="n">
        <v>0</v>
      </c>
      <c r="Y24" s="1" t="n">
        <v>0</v>
      </c>
      <c r="Z24" s="10" t="n">
        <f aca="false">Overlay!$G$12</f>
        <v>-440.833333333333</v>
      </c>
      <c r="AA24" s="10" t="n">
        <f aca="false">Overlay!$G$13</f>
        <v>-440.833333333333</v>
      </c>
      <c r="AB24" s="10" t="n">
        <f aca="false">Overlay!$G$14</f>
        <v>-440.833333333333</v>
      </c>
      <c r="AC24" s="10" t="n">
        <f aca="false">Overlay!$G$15</f>
        <v>-440.833333333333</v>
      </c>
      <c r="AD24" s="10" t="n">
        <f aca="false">Overlay!$G$16</f>
        <v>-1690.83333333333</v>
      </c>
      <c r="AE24" s="10" t="n">
        <f aca="false">Overlay!$G$17</f>
        <v>-440.833333333333</v>
      </c>
      <c r="AF24" s="10" t="n">
        <f aca="false">Overlay!$G$18</f>
        <v>-440.833333333333</v>
      </c>
      <c r="AG24" s="10" t="n">
        <f aca="false">Overlay!$G$19</f>
        <v>-440.833333333333</v>
      </c>
      <c r="AH24" s="10" t="n">
        <f aca="false">Overlay!$G$20</f>
        <v>-440.833333333333</v>
      </c>
      <c r="AI24" s="10" t="n">
        <f aca="false">Overlay!$G$21</f>
        <v>-440.833333333333</v>
      </c>
      <c r="AJ24" s="10" t="n">
        <f aca="false">Overlay!$G$22</f>
        <v>-440.833333333333</v>
      </c>
      <c r="AK24" s="10" t="n">
        <f aca="false">Overlay!$G$23</f>
        <v>-440.833333333333</v>
      </c>
      <c r="AL24" s="10" t="n">
        <f aca="false">Overlay!$G$24</f>
        <v>-1690.83333333333</v>
      </c>
      <c r="AM24" s="10" t="n">
        <f aca="false">Overlay!$G$25</f>
        <v>-590.833333333333</v>
      </c>
      <c r="AN24" s="10" t="n">
        <f aca="false">Overlay!$G$26</f>
        <v>-590.833333333333</v>
      </c>
      <c r="AO24" s="10" t="n">
        <f aca="false">Overlay!$G$27</f>
        <v>-7990.83333333333</v>
      </c>
      <c r="AP24" s="10" t="n">
        <f aca="false">Overlay!$G$28</f>
        <v>-590.833333333333</v>
      </c>
      <c r="AQ24" s="10" t="n">
        <f aca="false">Overlay!$G$29</f>
        <v>-590.833333333333</v>
      </c>
      <c r="AR24" s="10" t="n">
        <f aca="false">Overlay!$G$30</f>
        <v>-590.833333333333</v>
      </c>
      <c r="AS24" s="10" t="n">
        <f aca="false">Overlay!$G$31</f>
        <v>146721.166666667</v>
      </c>
      <c r="AT24" s="1" t="n">
        <v>0</v>
      </c>
      <c r="AU24" s="1" t="n">
        <v>0</v>
      </c>
      <c r="AV24" s="1" t="n">
        <v>0</v>
      </c>
      <c r="AW24" s="1" t="n">
        <v>0</v>
      </c>
      <c r="AX24" s="1" t="n">
        <v>0</v>
      </c>
      <c r="AY24" s="1" t="n">
        <v>0</v>
      </c>
      <c r="AZ24" s="1" t="n">
        <v>0</v>
      </c>
      <c r="BA24" s="1" t="n">
        <v>0</v>
      </c>
      <c r="BB24" s="1" t="n">
        <v>0</v>
      </c>
      <c r="BC24" s="1" t="n">
        <v>0</v>
      </c>
      <c r="BD24" s="1" t="n">
        <v>0</v>
      </c>
      <c r="BE24" s="1" t="n">
        <v>0</v>
      </c>
      <c r="BF24" s="1" t="n">
        <v>0</v>
      </c>
      <c r="BG24" s="1" t="n">
        <v>0</v>
      </c>
      <c r="BH24" s="1" t="n">
        <v>0</v>
      </c>
      <c r="BI24" s="1" t="n">
        <v>0</v>
      </c>
      <c r="BJ24" s="1" t="n">
        <v>0</v>
      </c>
      <c r="BK24" s="1" t="n">
        <v>0</v>
      </c>
      <c r="BL24" s="1" t="n">
        <v>0</v>
      </c>
      <c r="BM24" s="1" t="n">
        <v>0</v>
      </c>
      <c r="BN24" s="1" t="n">
        <v>0</v>
      </c>
      <c r="BO24" s="1" t="n">
        <v>0</v>
      </c>
      <c r="BP24" s="1" t="n">
        <v>0</v>
      </c>
      <c r="BQ24" s="1" t="n">
        <v>0</v>
      </c>
      <c r="BR24" s="1" t="n">
        <v>0</v>
      </c>
      <c r="BS24" s="1" t="n">
        <v>0</v>
      </c>
      <c r="BT24" s="1" t="n">
        <v>0</v>
      </c>
      <c r="BU24" s="1" t="n">
        <v>0</v>
      </c>
      <c r="BV24" s="1" t="n">
        <v>0</v>
      </c>
      <c r="BW24" s="1" t="n">
        <v>0</v>
      </c>
      <c r="BX24" s="1" t="n">
        <v>0</v>
      </c>
      <c r="BY24" s="1" t="n">
        <v>0</v>
      </c>
      <c r="BZ24" s="1" t="n">
        <v>0</v>
      </c>
      <c r="CA24" s="1" t="n">
        <v>0</v>
      </c>
      <c r="CB24" s="1" t="n">
        <v>0</v>
      </c>
      <c r="CC24" s="1" t="n">
        <v>0</v>
      </c>
      <c r="CD24" s="1" t="n">
        <v>0</v>
      </c>
      <c r="CE24" s="1" t="n">
        <v>0</v>
      </c>
      <c r="CF24" s="1" t="n">
        <v>0</v>
      </c>
      <c r="CG24" s="1" t="n">
        <v>0</v>
      </c>
      <c r="CH24" s="1" t="n">
        <v>0</v>
      </c>
      <c r="CI24" s="1" t="n">
        <v>0</v>
      </c>
      <c r="CJ24" s="1" t="n">
        <v>0</v>
      </c>
      <c r="CK24" s="1" t="n">
        <v>0</v>
      </c>
      <c r="CL24" s="1" t="n">
        <v>0</v>
      </c>
      <c r="CM24" s="1" t="n">
        <v>0</v>
      </c>
      <c r="CN24" s="1" t="n">
        <v>0</v>
      </c>
      <c r="CO24" s="1" t="n">
        <v>0</v>
      </c>
      <c r="CP24" s="1" t="n">
        <v>0</v>
      </c>
      <c r="CQ24" s="1" t="n">
        <v>0</v>
      </c>
      <c r="CR24" s="1" t="n">
        <v>0</v>
      </c>
      <c r="CS24" s="1" t="n">
        <v>0</v>
      </c>
      <c r="CT24" s="1" t="n">
        <v>0</v>
      </c>
      <c r="CU24" s="1" t="n">
        <v>0</v>
      </c>
      <c r="CV24" s="1" t="n">
        <v>0</v>
      </c>
      <c r="CW24" s="1" t="n">
        <v>0</v>
      </c>
      <c r="CX24" s="1" t="n">
        <v>0</v>
      </c>
      <c r="CY24" s="1" t="n">
        <v>0</v>
      </c>
      <c r="CZ24" s="1" t="n">
        <v>0</v>
      </c>
      <c r="DA24" s="1" t="n">
        <v>0</v>
      </c>
      <c r="DB24" s="1" t="n">
        <v>0</v>
      </c>
      <c r="DC24" s="1" t="n">
        <v>0</v>
      </c>
      <c r="DD24" s="1" t="n">
        <v>0</v>
      </c>
      <c r="DE24" s="1" t="n">
        <v>0</v>
      </c>
      <c r="DF24" s="1" t="n">
        <v>0</v>
      </c>
      <c r="DG24" s="1" t="n">
        <v>0</v>
      </c>
      <c r="DH24" s="1" t="n">
        <v>0</v>
      </c>
      <c r="DI24" s="1" t="n">
        <v>0</v>
      </c>
      <c r="DJ24" s="1" t="n">
        <v>0</v>
      </c>
      <c r="DK24" s="1" t="n">
        <v>0</v>
      </c>
      <c r="DL24" s="1" t="n">
        <v>0</v>
      </c>
      <c r="DM24" s="1" t="n">
        <v>0</v>
      </c>
      <c r="DN24" s="1" t="n">
        <v>0</v>
      </c>
      <c r="DO24" s="1" t="n">
        <v>0</v>
      </c>
      <c r="DP24" s="1" t="n">
        <v>0</v>
      </c>
      <c r="DQ24" s="1" t="n">
        <v>0</v>
      </c>
      <c r="DR24" s="1" t="n">
        <v>0</v>
      </c>
      <c r="DS24" s="1" t="n">
        <v>0</v>
      </c>
      <c r="DT24" s="1" t="n">
        <v>0</v>
      </c>
      <c r="DU24" s="1" t="n">
        <v>0</v>
      </c>
      <c r="DV24" s="1" t="n">
        <v>0</v>
      </c>
      <c r="DW24" s="1" t="n">
        <v>0</v>
      </c>
      <c r="DX24" s="1" t="n">
        <v>0</v>
      </c>
      <c r="DY24" s="1" t="n">
        <v>0</v>
      </c>
      <c r="DZ24" s="1" t="n">
        <v>0</v>
      </c>
      <c r="EA24" s="1" t="n">
        <v>0</v>
      </c>
      <c r="EB24" s="1" t="n">
        <v>0</v>
      </c>
      <c r="EC24" s="1" t="n">
        <v>0</v>
      </c>
      <c r="ED24" s="1" t="n">
        <v>0</v>
      </c>
      <c r="EE24" s="1" t="n">
        <v>0</v>
      </c>
      <c r="EF24" s="1" t="n">
        <v>0</v>
      </c>
      <c r="EG24" s="1" t="n">
        <v>0</v>
      </c>
      <c r="EH24" s="1" t="n">
        <v>0</v>
      </c>
      <c r="EI24" s="1" t="n">
        <v>0</v>
      </c>
      <c r="EJ24" s="1" t="n">
        <v>0</v>
      </c>
    </row>
    <row r="25" customFormat="false" ht="15" hidden="false" customHeight="true" outlineLevel="0" collapsed="false">
      <c r="C25" s="1" t="n">
        <v>0</v>
      </c>
      <c r="D25" s="1" t="n">
        <v>0</v>
      </c>
      <c r="E25" s="1" t="n">
        <v>0</v>
      </c>
      <c r="F25" s="1" t="n">
        <v>0</v>
      </c>
      <c r="G25" s="1" t="n">
        <v>0</v>
      </c>
      <c r="H25" s="1" t="n">
        <v>0</v>
      </c>
      <c r="I25" s="1" t="n">
        <v>0</v>
      </c>
      <c r="J25" s="1" t="n">
        <v>0</v>
      </c>
      <c r="K25" s="1" t="n">
        <v>0</v>
      </c>
      <c r="L25" s="1" t="n">
        <v>0</v>
      </c>
      <c r="M25" s="1" t="n">
        <v>0</v>
      </c>
      <c r="N25" s="1" t="n">
        <v>0</v>
      </c>
      <c r="O25" s="1" t="n">
        <v>0</v>
      </c>
      <c r="P25" s="1" t="n">
        <v>0</v>
      </c>
      <c r="Q25" s="1" t="n">
        <v>0</v>
      </c>
      <c r="R25" s="1" t="n">
        <v>0</v>
      </c>
      <c r="S25" s="1" t="n">
        <v>0</v>
      </c>
      <c r="T25" s="1" t="n">
        <v>0</v>
      </c>
      <c r="U25" s="1" t="n">
        <v>0</v>
      </c>
      <c r="V25" s="1" t="n">
        <v>0</v>
      </c>
      <c r="W25" s="1" t="n">
        <v>0</v>
      </c>
      <c r="X25" s="1" t="n">
        <v>0</v>
      </c>
      <c r="Y25" s="1" t="n">
        <v>0</v>
      </c>
      <c r="Z25" s="1" t="n">
        <v>0</v>
      </c>
      <c r="AA25" s="10" t="n">
        <f aca="false">Overlay!$G$12</f>
        <v>-440.833333333333</v>
      </c>
      <c r="AB25" s="10" t="n">
        <f aca="false">Overlay!$G$13</f>
        <v>-440.833333333333</v>
      </c>
      <c r="AC25" s="10" t="n">
        <f aca="false">Overlay!$G$14</f>
        <v>-440.833333333333</v>
      </c>
      <c r="AD25" s="10" t="n">
        <f aca="false">Overlay!$G$15</f>
        <v>-440.833333333333</v>
      </c>
      <c r="AE25" s="10" t="n">
        <f aca="false">Overlay!$G$16</f>
        <v>-1690.83333333333</v>
      </c>
      <c r="AF25" s="10" t="n">
        <f aca="false">Overlay!$G$17</f>
        <v>-440.833333333333</v>
      </c>
      <c r="AG25" s="10" t="n">
        <f aca="false">Overlay!$G$18</f>
        <v>-440.833333333333</v>
      </c>
      <c r="AH25" s="10" t="n">
        <f aca="false">Overlay!$G$19</f>
        <v>-440.833333333333</v>
      </c>
      <c r="AI25" s="10" t="n">
        <f aca="false">Overlay!$G$20</f>
        <v>-440.833333333333</v>
      </c>
      <c r="AJ25" s="10" t="n">
        <f aca="false">Overlay!$G$21</f>
        <v>-440.833333333333</v>
      </c>
      <c r="AK25" s="10" t="n">
        <f aca="false">Overlay!$G$22</f>
        <v>-440.833333333333</v>
      </c>
      <c r="AL25" s="10" t="n">
        <f aca="false">Overlay!$G$23</f>
        <v>-440.833333333333</v>
      </c>
      <c r="AM25" s="10" t="n">
        <f aca="false">Overlay!$G$24</f>
        <v>-1690.83333333333</v>
      </c>
      <c r="AN25" s="10" t="n">
        <f aca="false">Overlay!$G$25</f>
        <v>-590.833333333333</v>
      </c>
      <c r="AO25" s="10" t="n">
        <f aca="false">Overlay!$G$26</f>
        <v>-590.833333333333</v>
      </c>
      <c r="AP25" s="10" t="n">
        <f aca="false">Overlay!$G$27</f>
        <v>-7990.83333333333</v>
      </c>
      <c r="AQ25" s="10" t="n">
        <f aca="false">Overlay!$G$28</f>
        <v>-590.833333333333</v>
      </c>
      <c r="AR25" s="10" t="n">
        <f aca="false">Overlay!$G$29</f>
        <v>-590.833333333333</v>
      </c>
      <c r="AS25" s="10" t="n">
        <f aca="false">Overlay!$G$30</f>
        <v>-590.833333333333</v>
      </c>
      <c r="AT25" s="10" t="n">
        <f aca="false">Overlay!$G$31</f>
        <v>146721.166666667</v>
      </c>
      <c r="AU25" s="1" t="n">
        <v>0</v>
      </c>
      <c r="AV25" s="1" t="n">
        <v>0</v>
      </c>
      <c r="AW25" s="1" t="n">
        <v>0</v>
      </c>
      <c r="AX25" s="1" t="n">
        <v>0</v>
      </c>
      <c r="AY25" s="1" t="n">
        <v>0</v>
      </c>
      <c r="AZ25" s="1" t="n">
        <v>0</v>
      </c>
      <c r="BA25" s="1" t="n">
        <v>0</v>
      </c>
      <c r="BB25" s="1" t="n">
        <v>0</v>
      </c>
      <c r="BC25" s="1" t="n">
        <v>0</v>
      </c>
      <c r="BD25" s="1" t="n">
        <v>0</v>
      </c>
      <c r="BE25" s="1" t="n">
        <v>0</v>
      </c>
      <c r="BF25" s="1" t="n">
        <v>0</v>
      </c>
      <c r="BG25" s="1" t="n">
        <v>0</v>
      </c>
      <c r="BH25" s="1" t="n">
        <v>0</v>
      </c>
      <c r="BI25" s="1" t="n">
        <v>0</v>
      </c>
      <c r="BJ25" s="1" t="n">
        <v>0</v>
      </c>
      <c r="BK25" s="1" t="n">
        <v>0</v>
      </c>
      <c r="BL25" s="1" t="n">
        <v>0</v>
      </c>
      <c r="BM25" s="1" t="n">
        <v>0</v>
      </c>
      <c r="BN25" s="1" t="n">
        <v>0</v>
      </c>
      <c r="BO25" s="1" t="n">
        <v>0</v>
      </c>
      <c r="BP25" s="1" t="n">
        <v>0</v>
      </c>
      <c r="BQ25" s="1" t="n">
        <v>0</v>
      </c>
      <c r="BR25" s="1" t="n">
        <v>0</v>
      </c>
      <c r="BS25" s="1" t="n">
        <v>0</v>
      </c>
      <c r="BT25" s="1" t="n">
        <v>0</v>
      </c>
      <c r="BU25" s="1" t="n">
        <v>0</v>
      </c>
      <c r="BV25" s="1" t="n">
        <v>0</v>
      </c>
      <c r="BW25" s="1" t="n">
        <v>0</v>
      </c>
      <c r="BX25" s="1" t="n">
        <v>0</v>
      </c>
      <c r="BY25" s="1" t="n">
        <v>0</v>
      </c>
      <c r="BZ25" s="1" t="n">
        <v>0</v>
      </c>
      <c r="CA25" s="1" t="n">
        <v>0</v>
      </c>
      <c r="CB25" s="1" t="n">
        <v>0</v>
      </c>
      <c r="CC25" s="1" t="n">
        <v>0</v>
      </c>
      <c r="CD25" s="1" t="n">
        <v>0</v>
      </c>
      <c r="CE25" s="1" t="n">
        <v>0</v>
      </c>
      <c r="CF25" s="1" t="n">
        <v>0</v>
      </c>
      <c r="CG25" s="1" t="n">
        <v>0</v>
      </c>
      <c r="CH25" s="1" t="n">
        <v>0</v>
      </c>
      <c r="CI25" s="1" t="n">
        <v>0</v>
      </c>
      <c r="CJ25" s="1" t="n">
        <v>0</v>
      </c>
      <c r="CK25" s="1" t="n">
        <v>0</v>
      </c>
      <c r="CL25" s="1" t="n">
        <v>0</v>
      </c>
      <c r="CM25" s="1" t="n">
        <v>0</v>
      </c>
      <c r="CN25" s="1" t="n">
        <v>0</v>
      </c>
      <c r="CO25" s="1" t="n">
        <v>0</v>
      </c>
      <c r="CP25" s="1" t="n">
        <v>0</v>
      </c>
      <c r="CQ25" s="1" t="n">
        <v>0</v>
      </c>
      <c r="CR25" s="1" t="n">
        <v>0</v>
      </c>
      <c r="CS25" s="1" t="n">
        <v>0</v>
      </c>
      <c r="CT25" s="1" t="n">
        <v>0</v>
      </c>
      <c r="CU25" s="1" t="n">
        <v>0</v>
      </c>
      <c r="CV25" s="1" t="n">
        <v>0</v>
      </c>
      <c r="CW25" s="1" t="n">
        <v>0</v>
      </c>
      <c r="CX25" s="1" t="n">
        <v>0</v>
      </c>
      <c r="CY25" s="1" t="n">
        <v>0</v>
      </c>
      <c r="CZ25" s="1" t="n">
        <v>0</v>
      </c>
      <c r="DA25" s="1" t="n">
        <v>0</v>
      </c>
      <c r="DB25" s="1" t="n">
        <v>0</v>
      </c>
      <c r="DC25" s="1" t="n">
        <v>0</v>
      </c>
      <c r="DD25" s="1" t="n">
        <v>0</v>
      </c>
      <c r="DE25" s="1" t="n">
        <v>0</v>
      </c>
      <c r="DF25" s="1" t="n">
        <v>0</v>
      </c>
      <c r="DG25" s="1" t="n">
        <v>0</v>
      </c>
      <c r="DH25" s="1" t="n">
        <v>0</v>
      </c>
      <c r="DI25" s="1" t="n">
        <v>0</v>
      </c>
      <c r="DJ25" s="1" t="n">
        <v>0</v>
      </c>
      <c r="DK25" s="1" t="n">
        <v>0</v>
      </c>
      <c r="DL25" s="1" t="n">
        <v>0</v>
      </c>
      <c r="DM25" s="1" t="n">
        <v>0</v>
      </c>
      <c r="DN25" s="1" t="n">
        <v>0</v>
      </c>
      <c r="DO25" s="1" t="n">
        <v>0</v>
      </c>
      <c r="DP25" s="1" t="n">
        <v>0</v>
      </c>
      <c r="DQ25" s="1" t="n">
        <v>0</v>
      </c>
      <c r="DR25" s="1" t="n">
        <v>0</v>
      </c>
      <c r="DS25" s="1" t="n">
        <v>0</v>
      </c>
      <c r="DT25" s="1" t="n">
        <v>0</v>
      </c>
      <c r="DU25" s="1" t="n">
        <v>0</v>
      </c>
      <c r="DV25" s="1" t="n">
        <v>0</v>
      </c>
      <c r="DW25" s="1" t="n">
        <v>0</v>
      </c>
      <c r="DX25" s="1" t="n">
        <v>0</v>
      </c>
      <c r="DY25" s="1" t="n">
        <v>0</v>
      </c>
      <c r="DZ25" s="1" t="n">
        <v>0</v>
      </c>
      <c r="EA25" s="1" t="n">
        <v>0</v>
      </c>
      <c r="EB25" s="1" t="n">
        <v>0</v>
      </c>
      <c r="EC25" s="1" t="n">
        <v>0</v>
      </c>
      <c r="ED25" s="1" t="n">
        <v>0</v>
      </c>
      <c r="EE25" s="1" t="n">
        <v>0</v>
      </c>
      <c r="EF25" s="1" t="n">
        <v>0</v>
      </c>
      <c r="EG25" s="1" t="n">
        <v>0</v>
      </c>
      <c r="EH25" s="1" t="n">
        <v>0</v>
      </c>
      <c r="EI25" s="1" t="n">
        <v>0</v>
      </c>
      <c r="EJ25" s="1" t="n">
        <v>0</v>
      </c>
    </row>
    <row r="26" customFormat="false" ht="15" hidden="false" customHeight="true" outlineLevel="0" collapsed="false">
      <c r="C26" s="1" t="n">
        <v>0</v>
      </c>
      <c r="D26" s="1" t="n">
        <v>0</v>
      </c>
      <c r="E26" s="1" t="n">
        <v>0</v>
      </c>
      <c r="F26" s="1" t="n">
        <v>0</v>
      </c>
      <c r="G26" s="1" t="n">
        <v>0</v>
      </c>
      <c r="H26" s="1" t="n">
        <v>0</v>
      </c>
      <c r="I26" s="1" t="n">
        <v>0</v>
      </c>
      <c r="J26" s="1" t="n">
        <v>0</v>
      </c>
      <c r="K26" s="1" t="n">
        <v>0</v>
      </c>
      <c r="L26" s="1" t="n">
        <v>0</v>
      </c>
      <c r="M26" s="1" t="n">
        <v>0</v>
      </c>
      <c r="N26" s="1" t="n">
        <v>0</v>
      </c>
      <c r="O26" s="1" t="n">
        <v>0</v>
      </c>
      <c r="P26" s="1" t="n">
        <v>0</v>
      </c>
      <c r="Q26" s="1" t="n">
        <v>0</v>
      </c>
      <c r="R26" s="1" t="n">
        <v>0</v>
      </c>
      <c r="S26" s="1" t="n">
        <v>0</v>
      </c>
      <c r="T26" s="1" t="n">
        <v>0</v>
      </c>
      <c r="U26" s="1" t="n">
        <v>0</v>
      </c>
      <c r="V26" s="1" t="n">
        <v>0</v>
      </c>
      <c r="W26" s="1" t="n">
        <v>0</v>
      </c>
      <c r="X26" s="1" t="n">
        <v>0</v>
      </c>
      <c r="Y26" s="1" t="n">
        <v>0</v>
      </c>
      <c r="Z26" s="1" t="n">
        <v>0</v>
      </c>
      <c r="AA26" s="1" t="n">
        <v>0</v>
      </c>
      <c r="AB26" s="10" t="n">
        <f aca="false">Overlay!$G$12</f>
        <v>-440.833333333333</v>
      </c>
      <c r="AC26" s="10" t="n">
        <f aca="false">Overlay!$G$13</f>
        <v>-440.833333333333</v>
      </c>
      <c r="AD26" s="10" t="n">
        <f aca="false">Overlay!$G$14</f>
        <v>-440.833333333333</v>
      </c>
      <c r="AE26" s="10" t="n">
        <f aca="false">Overlay!$G$15</f>
        <v>-440.833333333333</v>
      </c>
      <c r="AF26" s="10" t="n">
        <f aca="false">Overlay!$G$16</f>
        <v>-1690.83333333333</v>
      </c>
      <c r="AG26" s="10" t="n">
        <f aca="false">Overlay!$G$17</f>
        <v>-440.833333333333</v>
      </c>
      <c r="AH26" s="10" t="n">
        <f aca="false">Overlay!$G$18</f>
        <v>-440.833333333333</v>
      </c>
      <c r="AI26" s="10" t="n">
        <f aca="false">Overlay!$G$19</f>
        <v>-440.833333333333</v>
      </c>
      <c r="AJ26" s="10" t="n">
        <f aca="false">Overlay!$G$20</f>
        <v>-440.833333333333</v>
      </c>
      <c r="AK26" s="10" t="n">
        <f aca="false">Overlay!$G$21</f>
        <v>-440.833333333333</v>
      </c>
      <c r="AL26" s="10" t="n">
        <f aca="false">Overlay!$G$22</f>
        <v>-440.833333333333</v>
      </c>
      <c r="AM26" s="10" t="n">
        <f aca="false">Overlay!$G$23</f>
        <v>-440.833333333333</v>
      </c>
      <c r="AN26" s="10" t="n">
        <f aca="false">Overlay!$G$24</f>
        <v>-1690.83333333333</v>
      </c>
      <c r="AO26" s="10" t="n">
        <f aca="false">Overlay!$G$25</f>
        <v>-590.833333333333</v>
      </c>
      <c r="AP26" s="10" t="n">
        <f aca="false">Overlay!$G$26</f>
        <v>-590.833333333333</v>
      </c>
      <c r="AQ26" s="10" t="n">
        <f aca="false">Overlay!$G$27</f>
        <v>-7990.83333333333</v>
      </c>
      <c r="AR26" s="10" t="n">
        <f aca="false">Overlay!$G$28</f>
        <v>-590.833333333333</v>
      </c>
      <c r="AS26" s="10" t="n">
        <f aca="false">Overlay!$G$29</f>
        <v>-590.833333333333</v>
      </c>
      <c r="AT26" s="10" t="n">
        <f aca="false">Overlay!$G$30</f>
        <v>-590.833333333333</v>
      </c>
      <c r="AU26" s="10" t="n">
        <f aca="false">Overlay!$G$31</f>
        <v>146721.166666667</v>
      </c>
      <c r="AV26" s="1" t="n">
        <v>0</v>
      </c>
      <c r="AW26" s="1" t="n">
        <v>0</v>
      </c>
      <c r="AX26" s="1" t="n">
        <v>0</v>
      </c>
      <c r="AY26" s="1" t="n">
        <v>0</v>
      </c>
      <c r="AZ26" s="1" t="n">
        <v>0</v>
      </c>
      <c r="BA26" s="1" t="n">
        <v>0</v>
      </c>
      <c r="BB26" s="1" t="n">
        <v>0</v>
      </c>
      <c r="BC26" s="1" t="n">
        <v>0</v>
      </c>
      <c r="BD26" s="1" t="n">
        <v>0</v>
      </c>
      <c r="BE26" s="1" t="n">
        <v>0</v>
      </c>
      <c r="BF26" s="1" t="n">
        <v>0</v>
      </c>
      <c r="BG26" s="1" t="n">
        <v>0</v>
      </c>
      <c r="BH26" s="1" t="n">
        <v>0</v>
      </c>
      <c r="BI26" s="1" t="n">
        <v>0</v>
      </c>
      <c r="BJ26" s="1" t="n">
        <v>0</v>
      </c>
      <c r="BK26" s="1" t="n">
        <v>0</v>
      </c>
      <c r="BL26" s="1" t="n">
        <v>0</v>
      </c>
      <c r="BM26" s="1" t="n">
        <v>0</v>
      </c>
      <c r="BN26" s="1" t="n">
        <v>0</v>
      </c>
      <c r="BO26" s="1" t="n">
        <v>0</v>
      </c>
      <c r="BP26" s="1" t="n">
        <v>0</v>
      </c>
      <c r="BQ26" s="1" t="n">
        <v>0</v>
      </c>
      <c r="BR26" s="1" t="n">
        <v>0</v>
      </c>
      <c r="BS26" s="1" t="n">
        <v>0</v>
      </c>
      <c r="BT26" s="1" t="n">
        <v>0</v>
      </c>
      <c r="BU26" s="1" t="n">
        <v>0</v>
      </c>
      <c r="BV26" s="1" t="n">
        <v>0</v>
      </c>
      <c r="BW26" s="1" t="n">
        <v>0</v>
      </c>
      <c r="BX26" s="1" t="n">
        <v>0</v>
      </c>
      <c r="BY26" s="1" t="n">
        <v>0</v>
      </c>
      <c r="BZ26" s="1" t="n">
        <v>0</v>
      </c>
      <c r="CA26" s="1" t="n">
        <v>0</v>
      </c>
      <c r="CB26" s="1" t="n">
        <v>0</v>
      </c>
      <c r="CC26" s="1" t="n">
        <v>0</v>
      </c>
      <c r="CD26" s="1" t="n">
        <v>0</v>
      </c>
      <c r="CE26" s="1" t="n">
        <v>0</v>
      </c>
      <c r="CF26" s="1" t="n">
        <v>0</v>
      </c>
      <c r="CG26" s="1" t="n">
        <v>0</v>
      </c>
      <c r="CH26" s="1" t="n">
        <v>0</v>
      </c>
      <c r="CI26" s="1" t="n">
        <v>0</v>
      </c>
      <c r="CJ26" s="1" t="n">
        <v>0</v>
      </c>
      <c r="CK26" s="1" t="n">
        <v>0</v>
      </c>
      <c r="CL26" s="1" t="n">
        <v>0</v>
      </c>
      <c r="CM26" s="1" t="n">
        <v>0</v>
      </c>
      <c r="CN26" s="1" t="n">
        <v>0</v>
      </c>
      <c r="CO26" s="1" t="n">
        <v>0</v>
      </c>
      <c r="CP26" s="1" t="n">
        <v>0</v>
      </c>
      <c r="CQ26" s="1" t="n">
        <v>0</v>
      </c>
      <c r="CR26" s="1" t="n">
        <v>0</v>
      </c>
      <c r="CS26" s="1" t="n">
        <v>0</v>
      </c>
      <c r="CT26" s="1" t="n">
        <v>0</v>
      </c>
      <c r="CU26" s="1" t="n">
        <v>0</v>
      </c>
      <c r="CV26" s="1" t="n">
        <v>0</v>
      </c>
      <c r="CW26" s="1" t="n">
        <v>0</v>
      </c>
      <c r="CX26" s="1" t="n">
        <v>0</v>
      </c>
      <c r="CY26" s="1" t="n">
        <v>0</v>
      </c>
      <c r="CZ26" s="1" t="n">
        <v>0</v>
      </c>
      <c r="DA26" s="1" t="n">
        <v>0</v>
      </c>
      <c r="DB26" s="1" t="n">
        <v>0</v>
      </c>
      <c r="DC26" s="1" t="n">
        <v>0</v>
      </c>
      <c r="DD26" s="1" t="n">
        <v>0</v>
      </c>
      <c r="DE26" s="1" t="n">
        <v>0</v>
      </c>
      <c r="DF26" s="1" t="n">
        <v>0</v>
      </c>
      <c r="DG26" s="1" t="n">
        <v>0</v>
      </c>
      <c r="DH26" s="1" t="n">
        <v>0</v>
      </c>
      <c r="DI26" s="1" t="n">
        <v>0</v>
      </c>
      <c r="DJ26" s="1" t="n">
        <v>0</v>
      </c>
      <c r="DK26" s="1" t="n">
        <v>0</v>
      </c>
      <c r="DL26" s="1" t="n">
        <v>0</v>
      </c>
      <c r="DM26" s="1" t="n">
        <v>0</v>
      </c>
      <c r="DN26" s="1" t="n">
        <v>0</v>
      </c>
      <c r="DO26" s="1" t="n">
        <v>0</v>
      </c>
      <c r="DP26" s="1" t="n">
        <v>0</v>
      </c>
      <c r="DQ26" s="1" t="n">
        <v>0</v>
      </c>
      <c r="DR26" s="1" t="n">
        <v>0</v>
      </c>
      <c r="DS26" s="1" t="n">
        <v>0</v>
      </c>
      <c r="DT26" s="1" t="n">
        <v>0</v>
      </c>
      <c r="DU26" s="1" t="n">
        <v>0</v>
      </c>
      <c r="DV26" s="1" t="n">
        <v>0</v>
      </c>
      <c r="DW26" s="1" t="n">
        <v>0</v>
      </c>
      <c r="DX26" s="1" t="n">
        <v>0</v>
      </c>
      <c r="DY26" s="1" t="n">
        <v>0</v>
      </c>
      <c r="DZ26" s="1" t="n">
        <v>0</v>
      </c>
      <c r="EA26" s="1" t="n">
        <v>0</v>
      </c>
      <c r="EB26" s="1" t="n">
        <v>0</v>
      </c>
      <c r="EC26" s="1" t="n">
        <v>0</v>
      </c>
      <c r="ED26" s="1" t="n">
        <v>0</v>
      </c>
      <c r="EE26" s="1" t="n">
        <v>0</v>
      </c>
      <c r="EF26" s="1" t="n">
        <v>0</v>
      </c>
      <c r="EG26" s="1" t="n">
        <v>0</v>
      </c>
      <c r="EH26" s="1" t="n">
        <v>0</v>
      </c>
      <c r="EI26" s="1" t="n">
        <v>0</v>
      </c>
      <c r="EJ26" s="1" t="n">
        <v>0</v>
      </c>
    </row>
    <row r="27" customFormat="false" ht="15" hidden="false" customHeight="true" outlineLevel="0" collapsed="false">
      <c r="C27" s="1" t="n">
        <v>0</v>
      </c>
      <c r="D27" s="1" t="n">
        <v>0</v>
      </c>
      <c r="E27" s="1" t="n">
        <v>0</v>
      </c>
      <c r="F27" s="1" t="n">
        <v>0</v>
      </c>
      <c r="G27" s="1" t="n">
        <v>0</v>
      </c>
      <c r="H27" s="1" t="n">
        <v>0</v>
      </c>
      <c r="I27" s="1" t="n">
        <v>0</v>
      </c>
      <c r="J27" s="1" t="n">
        <v>0</v>
      </c>
      <c r="K27" s="1" t="n">
        <v>0</v>
      </c>
      <c r="L27" s="1" t="n">
        <v>0</v>
      </c>
      <c r="M27" s="1" t="n">
        <v>0</v>
      </c>
      <c r="N27" s="1" t="n">
        <v>0</v>
      </c>
      <c r="O27" s="1" t="n">
        <v>0</v>
      </c>
      <c r="P27" s="1" t="n">
        <v>0</v>
      </c>
      <c r="Q27" s="1" t="n">
        <v>0</v>
      </c>
      <c r="R27" s="1" t="n">
        <v>0</v>
      </c>
      <c r="S27" s="1" t="n">
        <v>0</v>
      </c>
      <c r="T27" s="1" t="n">
        <v>0</v>
      </c>
      <c r="U27" s="1" t="n">
        <v>0</v>
      </c>
      <c r="V27" s="1" t="n">
        <v>0</v>
      </c>
      <c r="W27" s="1" t="n">
        <v>0</v>
      </c>
      <c r="X27" s="1" t="n">
        <v>0</v>
      </c>
      <c r="Y27" s="1" t="n">
        <v>0</v>
      </c>
      <c r="Z27" s="1" t="n">
        <v>0</v>
      </c>
      <c r="AA27" s="1" t="n">
        <v>0</v>
      </c>
      <c r="AB27" s="1" t="n">
        <v>0</v>
      </c>
      <c r="AC27" s="10" t="n">
        <f aca="false">Overlay!$G$12</f>
        <v>-440.833333333333</v>
      </c>
      <c r="AD27" s="10" t="n">
        <f aca="false">Overlay!$G$13</f>
        <v>-440.833333333333</v>
      </c>
      <c r="AE27" s="10" t="n">
        <f aca="false">Overlay!$G$14</f>
        <v>-440.833333333333</v>
      </c>
      <c r="AF27" s="10" t="n">
        <f aca="false">Overlay!$G$15</f>
        <v>-440.833333333333</v>
      </c>
      <c r="AG27" s="10" t="n">
        <f aca="false">Overlay!$G$16</f>
        <v>-1690.83333333333</v>
      </c>
      <c r="AH27" s="10" t="n">
        <f aca="false">Overlay!$G$17</f>
        <v>-440.833333333333</v>
      </c>
      <c r="AI27" s="10" t="n">
        <f aca="false">Overlay!$G$18</f>
        <v>-440.833333333333</v>
      </c>
      <c r="AJ27" s="10" t="n">
        <f aca="false">Overlay!$G$19</f>
        <v>-440.833333333333</v>
      </c>
      <c r="AK27" s="10" t="n">
        <f aca="false">Overlay!$G$20</f>
        <v>-440.833333333333</v>
      </c>
      <c r="AL27" s="10" t="n">
        <f aca="false">Overlay!$G$21</f>
        <v>-440.833333333333</v>
      </c>
      <c r="AM27" s="10" t="n">
        <f aca="false">Overlay!$G$22</f>
        <v>-440.833333333333</v>
      </c>
      <c r="AN27" s="10" t="n">
        <f aca="false">Overlay!$G$23</f>
        <v>-440.833333333333</v>
      </c>
      <c r="AO27" s="10" t="n">
        <f aca="false">Overlay!$G$24</f>
        <v>-1690.83333333333</v>
      </c>
      <c r="AP27" s="10" t="n">
        <f aca="false">Overlay!$G$25</f>
        <v>-590.833333333333</v>
      </c>
      <c r="AQ27" s="10" t="n">
        <f aca="false">Overlay!$G$26</f>
        <v>-590.833333333333</v>
      </c>
      <c r="AR27" s="10" t="n">
        <f aca="false">Overlay!$G$27</f>
        <v>-7990.83333333333</v>
      </c>
      <c r="AS27" s="10" t="n">
        <f aca="false">Overlay!$G$28</f>
        <v>-590.833333333333</v>
      </c>
      <c r="AT27" s="10" t="n">
        <f aca="false">Overlay!$G$29</f>
        <v>-590.833333333333</v>
      </c>
      <c r="AU27" s="10" t="n">
        <f aca="false">Overlay!$G$30</f>
        <v>-590.833333333333</v>
      </c>
      <c r="AV27" s="10" t="n">
        <f aca="false">Overlay!$G$31</f>
        <v>146721.166666667</v>
      </c>
      <c r="AW27" s="1" t="n">
        <v>0</v>
      </c>
      <c r="AX27" s="1" t="n">
        <v>0</v>
      </c>
      <c r="AY27" s="1" t="n">
        <v>0</v>
      </c>
      <c r="AZ27" s="1" t="n">
        <v>0</v>
      </c>
      <c r="BA27" s="1" t="n">
        <v>0</v>
      </c>
      <c r="BB27" s="1" t="n">
        <v>0</v>
      </c>
      <c r="BC27" s="1" t="n">
        <v>0</v>
      </c>
      <c r="BD27" s="1" t="n">
        <v>0</v>
      </c>
      <c r="BE27" s="1" t="n">
        <v>0</v>
      </c>
      <c r="BF27" s="1" t="n">
        <v>0</v>
      </c>
      <c r="BG27" s="1" t="n">
        <v>0</v>
      </c>
      <c r="BH27" s="1" t="n">
        <v>0</v>
      </c>
      <c r="BI27" s="1" t="n">
        <v>0</v>
      </c>
      <c r="BJ27" s="1" t="n">
        <v>0</v>
      </c>
      <c r="BK27" s="1" t="n">
        <v>0</v>
      </c>
      <c r="BL27" s="1" t="n">
        <v>0</v>
      </c>
      <c r="BM27" s="1" t="n">
        <v>0</v>
      </c>
      <c r="BN27" s="1" t="n">
        <v>0</v>
      </c>
      <c r="BO27" s="1" t="n">
        <v>0</v>
      </c>
      <c r="BP27" s="1" t="n">
        <v>0</v>
      </c>
      <c r="BQ27" s="1" t="n">
        <v>0</v>
      </c>
      <c r="BR27" s="1" t="n">
        <v>0</v>
      </c>
      <c r="BS27" s="1" t="n">
        <v>0</v>
      </c>
      <c r="BT27" s="1" t="n">
        <v>0</v>
      </c>
      <c r="BU27" s="1" t="n">
        <v>0</v>
      </c>
      <c r="BV27" s="1" t="n">
        <v>0</v>
      </c>
      <c r="BW27" s="1" t="n">
        <v>0</v>
      </c>
      <c r="BX27" s="1" t="n">
        <v>0</v>
      </c>
      <c r="BY27" s="1" t="n">
        <v>0</v>
      </c>
      <c r="BZ27" s="1" t="n">
        <v>0</v>
      </c>
      <c r="CA27" s="1" t="n">
        <v>0</v>
      </c>
      <c r="CB27" s="1" t="n">
        <v>0</v>
      </c>
      <c r="CC27" s="1" t="n">
        <v>0</v>
      </c>
      <c r="CD27" s="1" t="n">
        <v>0</v>
      </c>
      <c r="CE27" s="1" t="n">
        <v>0</v>
      </c>
      <c r="CF27" s="1" t="n">
        <v>0</v>
      </c>
      <c r="CG27" s="1" t="n">
        <v>0</v>
      </c>
      <c r="CH27" s="1" t="n">
        <v>0</v>
      </c>
      <c r="CI27" s="1" t="n">
        <v>0</v>
      </c>
      <c r="CJ27" s="1" t="n">
        <v>0</v>
      </c>
      <c r="CK27" s="1" t="n">
        <v>0</v>
      </c>
      <c r="CL27" s="1" t="n">
        <v>0</v>
      </c>
      <c r="CM27" s="1" t="n">
        <v>0</v>
      </c>
      <c r="CN27" s="1" t="n">
        <v>0</v>
      </c>
      <c r="CO27" s="1" t="n">
        <v>0</v>
      </c>
      <c r="CP27" s="1" t="n">
        <v>0</v>
      </c>
      <c r="CQ27" s="1" t="n">
        <v>0</v>
      </c>
      <c r="CR27" s="1" t="n">
        <v>0</v>
      </c>
      <c r="CS27" s="1" t="n">
        <v>0</v>
      </c>
      <c r="CT27" s="1" t="n">
        <v>0</v>
      </c>
      <c r="CU27" s="1" t="n">
        <v>0</v>
      </c>
      <c r="CV27" s="1" t="n">
        <v>0</v>
      </c>
      <c r="CW27" s="1" t="n">
        <v>0</v>
      </c>
      <c r="CX27" s="1" t="n">
        <v>0</v>
      </c>
      <c r="CY27" s="1" t="n">
        <v>0</v>
      </c>
      <c r="CZ27" s="1" t="n">
        <v>0</v>
      </c>
      <c r="DA27" s="1" t="n">
        <v>0</v>
      </c>
      <c r="DB27" s="1" t="n">
        <v>0</v>
      </c>
      <c r="DC27" s="1" t="n">
        <v>0</v>
      </c>
      <c r="DD27" s="1" t="n">
        <v>0</v>
      </c>
      <c r="DE27" s="1" t="n">
        <v>0</v>
      </c>
      <c r="DF27" s="1" t="n">
        <v>0</v>
      </c>
      <c r="DG27" s="1" t="n">
        <v>0</v>
      </c>
      <c r="DH27" s="1" t="n">
        <v>0</v>
      </c>
      <c r="DI27" s="1" t="n">
        <v>0</v>
      </c>
      <c r="DJ27" s="1" t="n">
        <v>0</v>
      </c>
      <c r="DK27" s="1" t="n">
        <v>0</v>
      </c>
      <c r="DL27" s="1" t="n">
        <v>0</v>
      </c>
      <c r="DM27" s="1" t="n">
        <v>0</v>
      </c>
      <c r="DN27" s="1" t="n">
        <v>0</v>
      </c>
      <c r="DO27" s="1" t="n">
        <v>0</v>
      </c>
      <c r="DP27" s="1" t="n">
        <v>0</v>
      </c>
      <c r="DQ27" s="1" t="n">
        <v>0</v>
      </c>
      <c r="DR27" s="1" t="n">
        <v>0</v>
      </c>
      <c r="DS27" s="1" t="n">
        <v>0</v>
      </c>
      <c r="DT27" s="1" t="n">
        <v>0</v>
      </c>
      <c r="DU27" s="1" t="n">
        <v>0</v>
      </c>
      <c r="DV27" s="1" t="n">
        <v>0</v>
      </c>
      <c r="DW27" s="1" t="n">
        <v>0</v>
      </c>
      <c r="DX27" s="1" t="n">
        <v>0</v>
      </c>
      <c r="DY27" s="1" t="n">
        <v>0</v>
      </c>
      <c r="DZ27" s="1" t="n">
        <v>0</v>
      </c>
      <c r="EA27" s="1" t="n">
        <v>0</v>
      </c>
      <c r="EB27" s="1" t="n">
        <v>0</v>
      </c>
      <c r="EC27" s="1" t="n">
        <v>0</v>
      </c>
      <c r="ED27" s="1" t="n">
        <v>0</v>
      </c>
      <c r="EE27" s="1" t="n">
        <v>0</v>
      </c>
      <c r="EF27" s="1" t="n">
        <v>0</v>
      </c>
      <c r="EG27" s="1" t="n">
        <v>0</v>
      </c>
      <c r="EH27" s="1" t="n">
        <v>0</v>
      </c>
      <c r="EI27" s="1" t="n">
        <v>0</v>
      </c>
      <c r="EJ27" s="1" t="n">
        <v>0</v>
      </c>
    </row>
    <row r="28" customFormat="false" ht="15" hidden="false" customHeight="true" outlineLevel="0" collapsed="false">
      <c r="C28" s="1" t="n">
        <v>0</v>
      </c>
      <c r="D28" s="1" t="n">
        <v>0</v>
      </c>
      <c r="E28" s="1" t="n">
        <v>0</v>
      </c>
      <c r="F28" s="1" t="n">
        <v>0</v>
      </c>
      <c r="G28" s="1" t="n">
        <v>0</v>
      </c>
      <c r="H28" s="1" t="n">
        <v>0</v>
      </c>
      <c r="I28" s="1" t="n">
        <v>0</v>
      </c>
      <c r="J28" s="1" t="n">
        <v>0</v>
      </c>
      <c r="K28" s="1" t="n">
        <v>0</v>
      </c>
      <c r="L28" s="1" t="n">
        <v>0</v>
      </c>
      <c r="M28" s="1" t="n">
        <v>0</v>
      </c>
      <c r="N28" s="1" t="n">
        <v>0</v>
      </c>
      <c r="O28" s="1" t="n">
        <v>0</v>
      </c>
      <c r="P28" s="1" t="n">
        <v>0</v>
      </c>
      <c r="Q28" s="1" t="n">
        <v>0</v>
      </c>
      <c r="R28" s="1" t="n">
        <v>0</v>
      </c>
      <c r="S28" s="1" t="n">
        <v>0</v>
      </c>
      <c r="T28" s="1" t="n">
        <v>0</v>
      </c>
      <c r="U28" s="1" t="n">
        <v>0</v>
      </c>
      <c r="V28" s="1" t="n">
        <v>0</v>
      </c>
      <c r="W28" s="1" t="n">
        <v>0</v>
      </c>
      <c r="X28" s="1" t="n">
        <v>0</v>
      </c>
      <c r="Y28" s="1" t="n">
        <v>0</v>
      </c>
      <c r="Z28" s="1" t="n">
        <v>0</v>
      </c>
      <c r="AA28" s="1" t="n">
        <v>0</v>
      </c>
      <c r="AB28" s="1" t="n">
        <v>0</v>
      </c>
      <c r="AC28" s="1" t="n">
        <v>0</v>
      </c>
      <c r="AD28" s="10" t="n">
        <f aca="false">Overlay!$G$12</f>
        <v>-440.833333333333</v>
      </c>
      <c r="AE28" s="10" t="n">
        <f aca="false">Overlay!$G$13</f>
        <v>-440.833333333333</v>
      </c>
      <c r="AF28" s="10" t="n">
        <f aca="false">Overlay!$G$14</f>
        <v>-440.833333333333</v>
      </c>
      <c r="AG28" s="10" t="n">
        <f aca="false">Overlay!$G$15</f>
        <v>-440.833333333333</v>
      </c>
      <c r="AH28" s="10" t="n">
        <f aca="false">Overlay!$G$16</f>
        <v>-1690.83333333333</v>
      </c>
      <c r="AI28" s="10" t="n">
        <f aca="false">Overlay!$G$17</f>
        <v>-440.833333333333</v>
      </c>
      <c r="AJ28" s="10" t="n">
        <f aca="false">Overlay!$G$18</f>
        <v>-440.833333333333</v>
      </c>
      <c r="AK28" s="10" t="n">
        <f aca="false">Overlay!$G$19</f>
        <v>-440.833333333333</v>
      </c>
      <c r="AL28" s="10" t="n">
        <f aca="false">Overlay!$G$20</f>
        <v>-440.833333333333</v>
      </c>
      <c r="AM28" s="10" t="n">
        <f aca="false">Overlay!$G$21</f>
        <v>-440.833333333333</v>
      </c>
      <c r="AN28" s="10" t="n">
        <f aca="false">Overlay!$G$22</f>
        <v>-440.833333333333</v>
      </c>
      <c r="AO28" s="10" t="n">
        <f aca="false">Overlay!$G$23</f>
        <v>-440.833333333333</v>
      </c>
      <c r="AP28" s="10" t="n">
        <f aca="false">Overlay!$G$24</f>
        <v>-1690.83333333333</v>
      </c>
      <c r="AQ28" s="10" t="n">
        <f aca="false">Overlay!$G$25</f>
        <v>-590.833333333333</v>
      </c>
      <c r="AR28" s="10" t="n">
        <f aca="false">Overlay!$G$26</f>
        <v>-590.833333333333</v>
      </c>
      <c r="AS28" s="10" t="n">
        <f aca="false">Overlay!$G$27</f>
        <v>-7990.83333333333</v>
      </c>
      <c r="AT28" s="10" t="n">
        <f aca="false">Overlay!$G$28</f>
        <v>-590.833333333333</v>
      </c>
      <c r="AU28" s="10" t="n">
        <f aca="false">Overlay!$G$29</f>
        <v>-590.833333333333</v>
      </c>
      <c r="AV28" s="10" t="n">
        <f aca="false">Overlay!$G$30</f>
        <v>-590.833333333333</v>
      </c>
      <c r="AW28" s="10" t="n">
        <f aca="false">Overlay!$G$31</f>
        <v>146721.166666667</v>
      </c>
      <c r="AX28" s="1" t="n">
        <v>0</v>
      </c>
      <c r="AY28" s="1" t="n">
        <v>0</v>
      </c>
      <c r="AZ28" s="1" t="n">
        <v>0</v>
      </c>
      <c r="BA28" s="1" t="n">
        <v>0</v>
      </c>
      <c r="BB28" s="1" t="n">
        <v>0</v>
      </c>
      <c r="BC28" s="1" t="n">
        <v>0</v>
      </c>
      <c r="BD28" s="1" t="n">
        <v>0</v>
      </c>
      <c r="BE28" s="1" t="n">
        <v>0</v>
      </c>
      <c r="BF28" s="1" t="n">
        <v>0</v>
      </c>
      <c r="BG28" s="1" t="n">
        <v>0</v>
      </c>
      <c r="BH28" s="1" t="n">
        <v>0</v>
      </c>
      <c r="BI28" s="1" t="n">
        <v>0</v>
      </c>
      <c r="BJ28" s="1" t="n">
        <v>0</v>
      </c>
      <c r="BK28" s="1" t="n">
        <v>0</v>
      </c>
      <c r="BL28" s="1" t="n">
        <v>0</v>
      </c>
      <c r="BM28" s="1" t="n">
        <v>0</v>
      </c>
      <c r="BN28" s="1" t="n">
        <v>0</v>
      </c>
      <c r="BO28" s="1" t="n">
        <v>0</v>
      </c>
      <c r="BP28" s="1" t="n">
        <v>0</v>
      </c>
      <c r="BQ28" s="1" t="n">
        <v>0</v>
      </c>
      <c r="BR28" s="1" t="n">
        <v>0</v>
      </c>
      <c r="BS28" s="1" t="n">
        <v>0</v>
      </c>
      <c r="BT28" s="1" t="n">
        <v>0</v>
      </c>
      <c r="BU28" s="1" t="n">
        <v>0</v>
      </c>
      <c r="BV28" s="1" t="n">
        <v>0</v>
      </c>
      <c r="BW28" s="1" t="n">
        <v>0</v>
      </c>
      <c r="BX28" s="1" t="n">
        <v>0</v>
      </c>
      <c r="BY28" s="1" t="n">
        <v>0</v>
      </c>
      <c r="BZ28" s="1" t="n">
        <v>0</v>
      </c>
      <c r="CA28" s="1" t="n">
        <v>0</v>
      </c>
      <c r="CB28" s="1" t="n">
        <v>0</v>
      </c>
      <c r="CC28" s="1" t="n">
        <v>0</v>
      </c>
      <c r="CD28" s="1" t="n">
        <v>0</v>
      </c>
      <c r="CE28" s="1" t="n">
        <v>0</v>
      </c>
      <c r="CF28" s="1" t="n">
        <v>0</v>
      </c>
      <c r="CG28" s="1" t="n">
        <v>0</v>
      </c>
      <c r="CH28" s="1" t="n">
        <v>0</v>
      </c>
      <c r="CI28" s="1" t="n">
        <v>0</v>
      </c>
      <c r="CJ28" s="1" t="n">
        <v>0</v>
      </c>
      <c r="CK28" s="1" t="n">
        <v>0</v>
      </c>
      <c r="CL28" s="1" t="n">
        <v>0</v>
      </c>
      <c r="CM28" s="1" t="n">
        <v>0</v>
      </c>
      <c r="CN28" s="1" t="n">
        <v>0</v>
      </c>
      <c r="CO28" s="1" t="n">
        <v>0</v>
      </c>
      <c r="CP28" s="1" t="n">
        <v>0</v>
      </c>
      <c r="CQ28" s="1" t="n">
        <v>0</v>
      </c>
      <c r="CR28" s="1" t="n">
        <v>0</v>
      </c>
      <c r="CS28" s="1" t="n">
        <v>0</v>
      </c>
      <c r="CT28" s="1" t="n">
        <v>0</v>
      </c>
      <c r="CU28" s="1" t="n">
        <v>0</v>
      </c>
      <c r="CV28" s="1" t="n">
        <v>0</v>
      </c>
      <c r="CW28" s="1" t="n">
        <v>0</v>
      </c>
      <c r="CX28" s="1" t="n">
        <v>0</v>
      </c>
      <c r="CY28" s="1" t="n">
        <v>0</v>
      </c>
      <c r="CZ28" s="1" t="n">
        <v>0</v>
      </c>
      <c r="DA28" s="1" t="n">
        <v>0</v>
      </c>
      <c r="DB28" s="1" t="n">
        <v>0</v>
      </c>
      <c r="DC28" s="1" t="n">
        <v>0</v>
      </c>
      <c r="DD28" s="1" t="n">
        <v>0</v>
      </c>
      <c r="DE28" s="1" t="n">
        <v>0</v>
      </c>
      <c r="DF28" s="1" t="n">
        <v>0</v>
      </c>
      <c r="DG28" s="1" t="n">
        <v>0</v>
      </c>
      <c r="DH28" s="1" t="n">
        <v>0</v>
      </c>
      <c r="DI28" s="1" t="n">
        <v>0</v>
      </c>
      <c r="DJ28" s="1" t="n">
        <v>0</v>
      </c>
      <c r="DK28" s="1" t="n">
        <v>0</v>
      </c>
      <c r="DL28" s="1" t="n">
        <v>0</v>
      </c>
      <c r="DM28" s="1" t="n">
        <v>0</v>
      </c>
      <c r="DN28" s="1" t="n">
        <v>0</v>
      </c>
      <c r="DO28" s="1" t="n">
        <v>0</v>
      </c>
      <c r="DP28" s="1" t="n">
        <v>0</v>
      </c>
      <c r="DQ28" s="1" t="n">
        <v>0</v>
      </c>
      <c r="DR28" s="1" t="n">
        <v>0</v>
      </c>
      <c r="DS28" s="1" t="n">
        <v>0</v>
      </c>
      <c r="DT28" s="1" t="n">
        <v>0</v>
      </c>
      <c r="DU28" s="1" t="n">
        <v>0</v>
      </c>
      <c r="DV28" s="1" t="n">
        <v>0</v>
      </c>
      <c r="DW28" s="1" t="n">
        <v>0</v>
      </c>
      <c r="DX28" s="1" t="n">
        <v>0</v>
      </c>
      <c r="DY28" s="1" t="n">
        <v>0</v>
      </c>
      <c r="DZ28" s="1" t="n">
        <v>0</v>
      </c>
      <c r="EA28" s="1" t="n">
        <v>0</v>
      </c>
      <c r="EB28" s="1" t="n">
        <v>0</v>
      </c>
      <c r="EC28" s="1" t="n">
        <v>0</v>
      </c>
      <c r="ED28" s="1" t="n">
        <v>0</v>
      </c>
      <c r="EE28" s="1" t="n">
        <v>0</v>
      </c>
      <c r="EF28" s="1" t="n">
        <v>0</v>
      </c>
      <c r="EG28" s="1" t="n">
        <v>0</v>
      </c>
      <c r="EH28" s="1" t="n">
        <v>0</v>
      </c>
      <c r="EI28" s="1" t="n">
        <v>0</v>
      </c>
      <c r="EJ28" s="1" t="n">
        <v>0</v>
      </c>
    </row>
    <row r="29" customFormat="false" ht="15" hidden="false" customHeight="true" outlineLevel="0" collapsed="false">
      <c r="C29" s="1" t="n">
        <v>0</v>
      </c>
      <c r="D29" s="1" t="n">
        <v>0</v>
      </c>
      <c r="E29" s="1" t="n">
        <v>0</v>
      </c>
      <c r="F29" s="1" t="n">
        <v>0</v>
      </c>
      <c r="G29" s="1" t="n">
        <v>0</v>
      </c>
      <c r="H29" s="1" t="n">
        <v>0</v>
      </c>
      <c r="I29" s="1" t="n">
        <v>0</v>
      </c>
      <c r="J29" s="1" t="n">
        <v>0</v>
      </c>
      <c r="K29" s="1" t="n">
        <v>0</v>
      </c>
      <c r="L29" s="1" t="n">
        <v>0</v>
      </c>
      <c r="M29" s="1" t="n">
        <v>0</v>
      </c>
      <c r="N29" s="1" t="n">
        <v>0</v>
      </c>
      <c r="O29" s="1" t="n">
        <v>0</v>
      </c>
      <c r="P29" s="1" t="n">
        <v>0</v>
      </c>
      <c r="Q29" s="1" t="n">
        <v>0</v>
      </c>
      <c r="R29" s="1" t="n">
        <v>0</v>
      </c>
      <c r="S29" s="1" t="n">
        <v>0</v>
      </c>
      <c r="T29" s="1" t="n">
        <v>0</v>
      </c>
      <c r="U29" s="1" t="n">
        <v>0</v>
      </c>
      <c r="V29" s="1" t="n">
        <v>0</v>
      </c>
      <c r="W29" s="1" t="n">
        <v>0</v>
      </c>
      <c r="X29" s="1" t="n">
        <v>0</v>
      </c>
      <c r="Y29" s="1" t="n">
        <v>0</v>
      </c>
      <c r="Z29" s="1" t="n">
        <v>0</v>
      </c>
      <c r="AA29" s="1" t="n">
        <v>0</v>
      </c>
      <c r="AB29" s="1" t="n">
        <v>0</v>
      </c>
      <c r="AC29" s="1" t="n">
        <v>0</v>
      </c>
      <c r="AD29" s="1" t="n">
        <v>0</v>
      </c>
      <c r="AE29" s="10" t="n">
        <f aca="false">Overlay!$G$12</f>
        <v>-440.833333333333</v>
      </c>
      <c r="AF29" s="10" t="n">
        <f aca="false">Overlay!$G$13</f>
        <v>-440.833333333333</v>
      </c>
      <c r="AG29" s="10" t="n">
        <f aca="false">Overlay!$G$14</f>
        <v>-440.833333333333</v>
      </c>
      <c r="AH29" s="10" t="n">
        <f aca="false">Overlay!$G$15</f>
        <v>-440.833333333333</v>
      </c>
      <c r="AI29" s="10" t="n">
        <f aca="false">Overlay!$G$16</f>
        <v>-1690.83333333333</v>
      </c>
      <c r="AJ29" s="10" t="n">
        <f aca="false">Overlay!$G$17</f>
        <v>-440.833333333333</v>
      </c>
      <c r="AK29" s="10" t="n">
        <f aca="false">Overlay!$G$18</f>
        <v>-440.833333333333</v>
      </c>
      <c r="AL29" s="10" t="n">
        <f aca="false">Overlay!$G$19</f>
        <v>-440.833333333333</v>
      </c>
      <c r="AM29" s="10" t="n">
        <f aca="false">Overlay!$G$20</f>
        <v>-440.833333333333</v>
      </c>
      <c r="AN29" s="10" t="n">
        <f aca="false">Overlay!$G$21</f>
        <v>-440.833333333333</v>
      </c>
      <c r="AO29" s="10" t="n">
        <f aca="false">Overlay!$G$22</f>
        <v>-440.833333333333</v>
      </c>
      <c r="AP29" s="10" t="n">
        <f aca="false">Overlay!$G$23</f>
        <v>-440.833333333333</v>
      </c>
      <c r="AQ29" s="10" t="n">
        <f aca="false">Overlay!$G$24</f>
        <v>-1690.83333333333</v>
      </c>
      <c r="AR29" s="10" t="n">
        <f aca="false">Overlay!$G$25</f>
        <v>-590.833333333333</v>
      </c>
      <c r="AS29" s="10" t="n">
        <f aca="false">Overlay!$G$26</f>
        <v>-590.833333333333</v>
      </c>
      <c r="AT29" s="10" t="n">
        <f aca="false">Overlay!$G$27</f>
        <v>-7990.83333333333</v>
      </c>
      <c r="AU29" s="10" t="n">
        <f aca="false">Overlay!$G$28</f>
        <v>-590.833333333333</v>
      </c>
      <c r="AV29" s="10" t="n">
        <f aca="false">Overlay!$G$29</f>
        <v>-590.833333333333</v>
      </c>
      <c r="AW29" s="10" t="n">
        <f aca="false">Overlay!$G$30</f>
        <v>-590.833333333333</v>
      </c>
      <c r="AX29" s="10" t="n">
        <f aca="false">Overlay!$G$31</f>
        <v>146721.166666667</v>
      </c>
      <c r="AY29" s="1" t="n">
        <v>0</v>
      </c>
      <c r="AZ29" s="1" t="n">
        <v>0</v>
      </c>
      <c r="BA29" s="1" t="n">
        <v>0</v>
      </c>
      <c r="BB29" s="1" t="n">
        <v>0</v>
      </c>
      <c r="BC29" s="1" t="n">
        <v>0</v>
      </c>
      <c r="BD29" s="1" t="n">
        <v>0</v>
      </c>
      <c r="BE29" s="1" t="n">
        <v>0</v>
      </c>
      <c r="BF29" s="1" t="n">
        <v>0</v>
      </c>
      <c r="BG29" s="1" t="n">
        <v>0</v>
      </c>
      <c r="BH29" s="1" t="n">
        <v>0</v>
      </c>
      <c r="BI29" s="1" t="n">
        <v>0</v>
      </c>
      <c r="BJ29" s="1" t="n">
        <v>0</v>
      </c>
      <c r="BK29" s="1" t="n">
        <v>0</v>
      </c>
      <c r="BL29" s="1" t="n">
        <v>0</v>
      </c>
      <c r="BM29" s="1" t="n">
        <v>0</v>
      </c>
      <c r="BN29" s="1" t="n">
        <v>0</v>
      </c>
      <c r="BO29" s="1" t="n">
        <v>0</v>
      </c>
      <c r="BP29" s="1" t="n">
        <v>0</v>
      </c>
      <c r="BQ29" s="1" t="n">
        <v>0</v>
      </c>
      <c r="BR29" s="1" t="n">
        <v>0</v>
      </c>
      <c r="BS29" s="1" t="n">
        <v>0</v>
      </c>
      <c r="BT29" s="1" t="n">
        <v>0</v>
      </c>
      <c r="BU29" s="1" t="n">
        <v>0</v>
      </c>
      <c r="BV29" s="1" t="n">
        <v>0</v>
      </c>
      <c r="BW29" s="1" t="n">
        <v>0</v>
      </c>
      <c r="BX29" s="1" t="n">
        <v>0</v>
      </c>
      <c r="BY29" s="1" t="n">
        <v>0</v>
      </c>
      <c r="BZ29" s="1" t="n">
        <v>0</v>
      </c>
      <c r="CA29" s="1" t="n">
        <v>0</v>
      </c>
      <c r="CB29" s="1" t="n">
        <v>0</v>
      </c>
      <c r="CC29" s="1" t="n">
        <v>0</v>
      </c>
      <c r="CD29" s="1" t="n">
        <v>0</v>
      </c>
      <c r="CE29" s="1" t="n">
        <v>0</v>
      </c>
      <c r="CF29" s="1" t="n">
        <v>0</v>
      </c>
      <c r="CG29" s="1" t="n">
        <v>0</v>
      </c>
      <c r="CH29" s="1" t="n">
        <v>0</v>
      </c>
      <c r="CI29" s="1" t="n">
        <v>0</v>
      </c>
      <c r="CJ29" s="1" t="n">
        <v>0</v>
      </c>
      <c r="CK29" s="1" t="n">
        <v>0</v>
      </c>
      <c r="CL29" s="1" t="n">
        <v>0</v>
      </c>
      <c r="CM29" s="1" t="n">
        <v>0</v>
      </c>
      <c r="CN29" s="1" t="n">
        <v>0</v>
      </c>
      <c r="CO29" s="1" t="n">
        <v>0</v>
      </c>
      <c r="CP29" s="1" t="n">
        <v>0</v>
      </c>
      <c r="CQ29" s="1" t="n">
        <v>0</v>
      </c>
      <c r="CR29" s="1" t="n">
        <v>0</v>
      </c>
      <c r="CS29" s="1" t="n">
        <v>0</v>
      </c>
      <c r="CT29" s="1" t="n">
        <v>0</v>
      </c>
      <c r="CU29" s="1" t="n">
        <v>0</v>
      </c>
      <c r="CV29" s="1" t="n">
        <v>0</v>
      </c>
      <c r="CW29" s="1" t="n">
        <v>0</v>
      </c>
      <c r="CX29" s="1" t="n">
        <v>0</v>
      </c>
      <c r="CY29" s="1" t="n">
        <v>0</v>
      </c>
      <c r="CZ29" s="1" t="n">
        <v>0</v>
      </c>
      <c r="DA29" s="1" t="n">
        <v>0</v>
      </c>
      <c r="DB29" s="1" t="n">
        <v>0</v>
      </c>
      <c r="DC29" s="1" t="n">
        <v>0</v>
      </c>
      <c r="DD29" s="1" t="n">
        <v>0</v>
      </c>
      <c r="DE29" s="1" t="n">
        <v>0</v>
      </c>
      <c r="DF29" s="1" t="n">
        <v>0</v>
      </c>
      <c r="DG29" s="1" t="n">
        <v>0</v>
      </c>
      <c r="DH29" s="1" t="n">
        <v>0</v>
      </c>
      <c r="DI29" s="1" t="n">
        <v>0</v>
      </c>
      <c r="DJ29" s="1" t="n">
        <v>0</v>
      </c>
      <c r="DK29" s="1" t="n">
        <v>0</v>
      </c>
      <c r="DL29" s="1" t="n">
        <v>0</v>
      </c>
      <c r="DM29" s="1" t="n">
        <v>0</v>
      </c>
      <c r="DN29" s="1" t="n">
        <v>0</v>
      </c>
      <c r="DO29" s="1" t="n">
        <v>0</v>
      </c>
      <c r="DP29" s="1" t="n">
        <v>0</v>
      </c>
      <c r="DQ29" s="1" t="n">
        <v>0</v>
      </c>
      <c r="DR29" s="1" t="n">
        <v>0</v>
      </c>
      <c r="DS29" s="1" t="n">
        <v>0</v>
      </c>
      <c r="DT29" s="1" t="n">
        <v>0</v>
      </c>
      <c r="DU29" s="1" t="n">
        <v>0</v>
      </c>
      <c r="DV29" s="1" t="n">
        <v>0</v>
      </c>
      <c r="DW29" s="1" t="n">
        <v>0</v>
      </c>
      <c r="DX29" s="1" t="n">
        <v>0</v>
      </c>
      <c r="DY29" s="1" t="n">
        <v>0</v>
      </c>
      <c r="DZ29" s="1" t="n">
        <v>0</v>
      </c>
      <c r="EA29" s="1" t="n">
        <v>0</v>
      </c>
      <c r="EB29" s="1" t="n">
        <v>0</v>
      </c>
      <c r="EC29" s="1" t="n">
        <v>0</v>
      </c>
      <c r="ED29" s="1" t="n">
        <v>0</v>
      </c>
      <c r="EE29" s="1" t="n">
        <v>0</v>
      </c>
      <c r="EF29" s="1" t="n">
        <v>0</v>
      </c>
      <c r="EG29" s="1" t="n">
        <v>0</v>
      </c>
      <c r="EH29" s="1" t="n">
        <v>0</v>
      </c>
      <c r="EI29" s="1" t="n">
        <v>0</v>
      </c>
      <c r="EJ29" s="1" t="n">
        <v>0</v>
      </c>
    </row>
    <row r="30" customFormat="false" ht="15" hidden="false" customHeight="true" outlineLevel="0" collapsed="false">
      <c r="C30" s="1" t="n">
        <v>0</v>
      </c>
      <c r="D30" s="1" t="n">
        <v>0</v>
      </c>
      <c r="E30" s="1" t="n">
        <v>0</v>
      </c>
      <c r="F30" s="1" t="n">
        <v>0</v>
      </c>
      <c r="G30" s="1" t="n">
        <v>0</v>
      </c>
      <c r="H30" s="1" t="n">
        <v>0</v>
      </c>
      <c r="I30" s="1" t="n">
        <v>0</v>
      </c>
      <c r="J30" s="1" t="n">
        <v>0</v>
      </c>
      <c r="K30" s="1" t="n">
        <v>0</v>
      </c>
      <c r="L30" s="1" t="n">
        <v>0</v>
      </c>
      <c r="M30" s="1" t="n">
        <v>0</v>
      </c>
      <c r="N30" s="1" t="n">
        <v>0</v>
      </c>
      <c r="O30" s="1" t="n">
        <v>0</v>
      </c>
      <c r="P30" s="1" t="n">
        <v>0</v>
      </c>
      <c r="Q30" s="1" t="n">
        <v>0</v>
      </c>
      <c r="R30" s="1" t="n">
        <v>0</v>
      </c>
      <c r="S30" s="1" t="n">
        <v>0</v>
      </c>
      <c r="T30" s="1" t="n">
        <v>0</v>
      </c>
      <c r="U30" s="1" t="n">
        <v>0</v>
      </c>
      <c r="V30" s="1" t="n">
        <v>0</v>
      </c>
      <c r="W30" s="1" t="n">
        <v>0</v>
      </c>
      <c r="X30" s="1" t="n">
        <v>0</v>
      </c>
      <c r="Y30" s="1" t="n">
        <v>0</v>
      </c>
      <c r="Z30" s="1" t="n">
        <v>0</v>
      </c>
      <c r="AA30" s="1" t="n">
        <v>0</v>
      </c>
      <c r="AB30" s="1" t="n">
        <v>0</v>
      </c>
      <c r="AC30" s="1" t="n">
        <v>0</v>
      </c>
      <c r="AD30" s="1" t="n">
        <v>0</v>
      </c>
      <c r="AE30" s="1" t="n">
        <v>0</v>
      </c>
      <c r="AF30" s="10" t="n">
        <f aca="false">Overlay!$G$12</f>
        <v>-440.833333333333</v>
      </c>
      <c r="AG30" s="10" t="n">
        <f aca="false">Overlay!$G$13</f>
        <v>-440.833333333333</v>
      </c>
      <c r="AH30" s="10" t="n">
        <f aca="false">Overlay!$G$14</f>
        <v>-440.833333333333</v>
      </c>
      <c r="AI30" s="10" t="n">
        <f aca="false">Overlay!$G$15</f>
        <v>-440.833333333333</v>
      </c>
      <c r="AJ30" s="10" t="n">
        <f aca="false">Overlay!$G$16</f>
        <v>-1690.83333333333</v>
      </c>
      <c r="AK30" s="10" t="n">
        <f aca="false">Overlay!$G$17</f>
        <v>-440.833333333333</v>
      </c>
      <c r="AL30" s="10" t="n">
        <f aca="false">Overlay!$G$18</f>
        <v>-440.833333333333</v>
      </c>
      <c r="AM30" s="10" t="n">
        <f aca="false">Overlay!$G$19</f>
        <v>-440.833333333333</v>
      </c>
      <c r="AN30" s="10" t="n">
        <f aca="false">Overlay!$G$20</f>
        <v>-440.833333333333</v>
      </c>
      <c r="AO30" s="10" t="n">
        <f aca="false">Overlay!$G$21</f>
        <v>-440.833333333333</v>
      </c>
      <c r="AP30" s="10" t="n">
        <f aca="false">Overlay!$G$22</f>
        <v>-440.833333333333</v>
      </c>
      <c r="AQ30" s="10" t="n">
        <f aca="false">Overlay!$G$23</f>
        <v>-440.833333333333</v>
      </c>
      <c r="AR30" s="10" t="n">
        <f aca="false">Overlay!$G$24</f>
        <v>-1690.83333333333</v>
      </c>
      <c r="AS30" s="10" t="n">
        <f aca="false">Overlay!$G$25</f>
        <v>-590.833333333333</v>
      </c>
      <c r="AT30" s="10" t="n">
        <f aca="false">Overlay!$G$26</f>
        <v>-590.833333333333</v>
      </c>
      <c r="AU30" s="10" t="n">
        <f aca="false">Overlay!$G$27</f>
        <v>-7990.83333333333</v>
      </c>
      <c r="AV30" s="10" t="n">
        <f aca="false">Overlay!$G$28</f>
        <v>-590.833333333333</v>
      </c>
      <c r="AW30" s="10" t="n">
        <f aca="false">Overlay!$G$29</f>
        <v>-590.833333333333</v>
      </c>
      <c r="AX30" s="10" t="n">
        <f aca="false">Overlay!$G$30</f>
        <v>-590.833333333333</v>
      </c>
      <c r="AY30" s="10" t="n">
        <f aca="false">Overlay!$G$31</f>
        <v>146721.166666667</v>
      </c>
      <c r="AZ30" s="1" t="n">
        <v>0</v>
      </c>
      <c r="BA30" s="1" t="n">
        <v>0</v>
      </c>
      <c r="BB30" s="1" t="n">
        <v>0</v>
      </c>
      <c r="BC30" s="1" t="n">
        <v>0</v>
      </c>
      <c r="BD30" s="1" t="n">
        <v>0</v>
      </c>
      <c r="BE30" s="1" t="n">
        <v>0</v>
      </c>
      <c r="BF30" s="1" t="n">
        <v>0</v>
      </c>
      <c r="BG30" s="1" t="n">
        <v>0</v>
      </c>
      <c r="BH30" s="1" t="n">
        <v>0</v>
      </c>
      <c r="BI30" s="1" t="n">
        <v>0</v>
      </c>
      <c r="BJ30" s="1" t="n">
        <v>0</v>
      </c>
      <c r="BK30" s="1" t="n">
        <v>0</v>
      </c>
      <c r="BL30" s="1" t="n">
        <v>0</v>
      </c>
      <c r="BM30" s="1" t="n">
        <v>0</v>
      </c>
      <c r="BN30" s="1" t="n">
        <v>0</v>
      </c>
      <c r="BO30" s="1" t="n">
        <v>0</v>
      </c>
      <c r="BP30" s="1" t="n">
        <v>0</v>
      </c>
      <c r="BQ30" s="1" t="n">
        <v>0</v>
      </c>
      <c r="BR30" s="1" t="n">
        <v>0</v>
      </c>
      <c r="BS30" s="1" t="n">
        <v>0</v>
      </c>
      <c r="BT30" s="1" t="n">
        <v>0</v>
      </c>
      <c r="BU30" s="1" t="n">
        <v>0</v>
      </c>
      <c r="BV30" s="1" t="n">
        <v>0</v>
      </c>
      <c r="BW30" s="1" t="n">
        <v>0</v>
      </c>
      <c r="BX30" s="1" t="n">
        <v>0</v>
      </c>
      <c r="BY30" s="1" t="n">
        <v>0</v>
      </c>
      <c r="BZ30" s="1" t="n">
        <v>0</v>
      </c>
      <c r="CA30" s="1" t="n">
        <v>0</v>
      </c>
      <c r="CB30" s="1" t="n">
        <v>0</v>
      </c>
      <c r="CC30" s="1" t="n">
        <v>0</v>
      </c>
      <c r="CD30" s="1" t="n">
        <v>0</v>
      </c>
      <c r="CE30" s="1" t="n">
        <v>0</v>
      </c>
      <c r="CF30" s="1" t="n">
        <v>0</v>
      </c>
      <c r="CG30" s="1" t="n">
        <v>0</v>
      </c>
      <c r="CH30" s="1" t="n">
        <v>0</v>
      </c>
      <c r="CI30" s="1" t="n">
        <v>0</v>
      </c>
      <c r="CJ30" s="1" t="n">
        <v>0</v>
      </c>
      <c r="CK30" s="1" t="n">
        <v>0</v>
      </c>
      <c r="CL30" s="1" t="n">
        <v>0</v>
      </c>
      <c r="CM30" s="1" t="n">
        <v>0</v>
      </c>
      <c r="CN30" s="1" t="n">
        <v>0</v>
      </c>
      <c r="CO30" s="1" t="n">
        <v>0</v>
      </c>
      <c r="CP30" s="1" t="n">
        <v>0</v>
      </c>
      <c r="CQ30" s="1" t="n">
        <v>0</v>
      </c>
      <c r="CR30" s="1" t="n">
        <v>0</v>
      </c>
      <c r="CS30" s="1" t="n">
        <v>0</v>
      </c>
      <c r="CT30" s="1" t="n">
        <v>0</v>
      </c>
      <c r="CU30" s="1" t="n">
        <v>0</v>
      </c>
      <c r="CV30" s="1" t="n">
        <v>0</v>
      </c>
      <c r="CW30" s="1" t="n">
        <v>0</v>
      </c>
      <c r="CX30" s="1" t="n">
        <v>0</v>
      </c>
      <c r="CY30" s="1" t="n">
        <v>0</v>
      </c>
      <c r="CZ30" s="1" t="n">
        <v>0</v>
      </c>
      <c r="DA30" s="1" t="n">
        <v>0</v>
      </c>
      <c r="DB30" s="1" t="n">
        <v>0</v>
      </c>
      <c r="DC30" s="1" t="n">
        <v>0</v>
      </c>
      <c r="DD30" s="1" t="n">
        <v>0</v>
      </c>
      <c r="DE30" s="1" t="n">
        <v>0</v>
      </c>
      <c r="DF30" s="1" t="n">
        <v>0</v>
      </c>
      <c r="DG30" s="1" t="n">
        <v>0</v>
      </c>
      <c r="DH30" s="1" t="n">
        <v>0</v>
      </c>
      <c r="DI30" s="1" t="n">
        <v>0</v>
      </c>
      <c r="DJ30" s="1" t="n">
        <v>0</v>
      </c>
      <c r="DK30" s="1" t="n">
        <v>0</v>
      </c>
      <c r="DL30" s="1" t="n">
        <v>0</v>
      </c>
      <c r="DM30" s="1" t="n">
        <v>0</v>
      </c>
      <c r="DN30" s="1" t="n">
        <v>0</v>
      </c>
      <c r="DO30" s="1" t="n">
        <v>0</v>
      </c>
      <c r="DP30" s="1" t="n">
        <v>0</v>
      </c>
      <c r="DQ30" s="1" t="n">
        <v>0</v>
      </c>
      <c r="DR30" s="1" t="n">
        <v>0</v>
      </c>
      <c r="DS30" s="1" t="n">
        <v>0</v>
      </c>
      <c r="DT30" s="1" t="n">
        <v>0</v>
      </c>
      <c r="DU30" s="1" t="n">
        <v>0</v>
      </c>
      <c r="DV30" s="1" t="n">
        <v>0</v>
      </c>
      <c r="DW30" s="1" t="n">
        <v>0</v>
      </c>
      <c r="DX30" s="1" t="n">
        <v>0</v>
      </c>
      <c r="DY30" s="1" t="n">
        <v>0</v>
      </c>
      <c r="DZ30" s="1" t="n">
        <v>0</v>
      </c>
      <c r="EA30" s="1" t="n">
        <v>0</v>
      </c>
      <c r="EB30" s="1" t="n">
        <v>0</v>
      </c>
      <c r="EC30" s="1" t="n">
        <v>0</v>
      </c>
      <c r="ED30" s="1" t="n">
        <v>0</v>
      </c>
      <c r="EE30" s="1" t="n">
        <v>0</v>
      </c>
      <c r="EF30" s="1" t="n">
        <v>0</v>
      </c>
      <c r="EG30" s="1" t="n">
        <v>0</v>
      </c>
      <c r="EH30" s="1" t="n">
        <v>0</v>
      </c>
      <c r="EI30" s="1" t="n">
        <v>0</v>
      </c>
      <c r="EJ30" s="1" t="n">
        <v>0</v>
      </c>
    </row>
    <row r="31" customFormat="false" ht="15" hidden="false" customHeight="true" outlineLevel="0" collapsed="false">
      <c r="C31" s="1" t="n">
        <v>0</v>
      </c>
      <c r="D31" s="1" t="n">
        <v>0</v>
      </c>
      <c r="E31" s="1" t="n">
        <v>0</v>
      </c>
      <c r="F31" s="1" t="n">
        <v>0</v>
      </c>
      <c r="G31" s="1" t="n">
        <v>0</v>
      </c>
      <c r="H31" s="1" t="n">
        <v>0</v>
      </c>
      <c r="I31" s="1" t="n">
        <v>0</v>
      </c>
      <c r="J31" s="1" t="n">
        <v>0</v>
      </c>
      <c r="K31" s="1" t="n">
        <v>0</v>
      </c>
      <c r="L31" s="1" t="n">
        <v>0</v>
      </c>
      <c r="M31" s="1" t="n">
        <v>0</v>
      </c>
      <c r="N31" s="1" t="n">
        <v>0</v>
      </c>
      <c r="O31" s="1" t="n">
        <v>0</v>
      </c>
      <c r="P31" s="1" t="n">
        <v>0</v>
      </c>
      <c r="Q31" s="1" t="n">
        <v>0</v>
      </c>
      <c r="R31" s="1" t="n">
        <v>0</v>
      </c>
      <c r="S31" s="1" t="n">
        <v>0</v>
      </c>
      <c r="T31" s="1" t="n">
        <v>0</v>
      </c>
      <c r="U31" s="1" t="n">
        <v>0</v>
      </c>
      <c r="V31" s="1" t="n">
        <v>0</v>
      </c>
      <c r="W31" s="1" t="n">
        <v>0</v>
      </c>
      <c r="X31" s="1" t="n">
        <v>0</v>
      </c>
      <c r="Y31" s="1" t="n">
        <v>0</v>
      </c>
      <c r="Z31" s="1" t="n">
        <v>0</v>
      </c>
      <c r="AA31" s="1" t="n">
        <v>0</v>
      </c>
      <c r="AB31" s="1" t="n">
        <v>0</v>
      </c>
      <c r="AC31" s="1" t="n">
        <v>0</v>
      </c>
      <c r="AD31" s="1" t="n">
        <v>0</v>
      </c>
      <c r="AE31" s="1" t="n">
        <v>0</v>
      </c>
      <c r="AF31" s="1" t="n">
        <v>0</v>
      </c>
      <c r="AG31" s="10" t="n">
        <f aca="false">Overlay!$G$12</f>
        <v>-440.833333333333</v>
      </c>
      <c r="AH31" s="10" t="n">
        <f aca="false">Overlay!$G$13</f>
        <v>-440.833333333333</v>
      </c>
      <c r="AI31" s="10" t="n">
        <f aca="false">Overlay!$G$14</f>
        <v>-440.833333333333</v>
      </c>
      <c r="AJ31" s="10" t="n">
        <f aca="false">Overlay!$G$15</f>
        <v>-440.833333333333</v>
      </c>
      <c r="AK31" s="10" t="n">
        <f aca="false">Overlay!$G$16</f>
        <v>-1690.83333333333</v>
      </c>
      <c r="AL31" s="10" t="n">
        <f aca="false">Overlay!$G$17</f>
        <v>-440.833333333333</v>
      </c>
      <c r="AM31" s="10" t="n">
        <f aca="false">Overlay!$G$18</f>
        <v>-440.833333333333</v>
      </c>
      <c r="AN31" s="10" t="n">
        <f aca="false">Overlay!$G$19</f>
        <v>-440.833333333333</v>
      </c>
      <c r="AO31" s="10" t="n">
        <f aca="false">Overlay!$G$20</f>
        <v>-440.833333333333</v>
      </c>
      <c r="AP31" s="10" t="n">
        <f aca="false">Overlay!$G$21</f>
        <v>-440.833333333333</v>
      </c>
      <c r="AQ31" s="10" t="n">
        <f aca="false">Overlay!$G$22</f>
        <v>-440.833333333333</v>
      </c>
      <c r="AR31" s="10" t="n">
        <f aca="false">Overlay!$G$23</f>
        <v>-440.833333333333</v>
      </c>
      <c r="AS31" s="10" t="n">
        <f aca="false">Overlay!$G$24</f>
        <v>-1690.83333333333</v>
      </c>
      <c r="AT31" s="10" t="n">
        <f aca="false">Overlay!$G$25</f>
        <v>-590.833333333333</v>
      </c>
      <c r="AU31" s="10" t="n">
        <f aca="false">Overlay!$G$26</f>
        <v>-590.833333333333</v>
      </c>
      <c r="AV31" s="10" t="n">
        <f aca="false">Overlay!$G$27</f>
        <v>-7990.83333333333</v>
      </c>
      <c r="AW31" s="10" t="n">
        <f aca="false">Overlay!$G$28</f>
        <v>-590.833333333333</v>
      </c>
      <c r="AX31" s="10" t="n">
        <f aca="false">Overlay!$G$29</f>
        <v>-590.833333333333</v>
      </c>
      <c r="AY31" s="10" t="n">
        <f aca="false">Overlay!$G$30</f>
        <v>-590.833333333333</v>
      </c>
      <c r="AZ31" s="10" t="n">
        <f aca="false">Overlay!$G$31</f>
        <v>146721.166666667</v>
      </c>
      <c r="BA31" s="1" t="n">
        <v>0</v>
      </c>
      <c r="BB31" s="1" t="n">
        <v>0</v>
      </c>
      <c r="BC31" s="1" t="n">
        <v>0</v>
      </c>
      <c r="BD31" s="1" t="n">
        <v>0</v>
      </c>
      <c r="BE31" s="1" t="n">
        <v>0</v>
      </c>
      <c r="BF31" s="1" t="n">
        <v>0</v>
      </c>
      <c r="BG31" s="1" t="n">
        <v>0</v>
      </c>
      <c r="BH31" s="1" t="n">
        <v>0</v>
      </c>
      <c r="BI31" s="1" t="n">
        <v>0</v>
      </c>
      <c r="BJ31" s="1" t="n">
        <v>0</v>
      </c>
      <c r="BK31" s="1" t="n">
        <v>0</v>
      </c>
      <c r="BL31" s="1" t="n">
        <v>0</v>
      </c>
      <c r="BM31" s="1" t="n">
        <v>0</v>
      </c>
      <c r="BN31" s="1" t="n">
        <v>0</v>
      </c>
      <c r="BO31" s="1" t="n">
        <v>0</v>
      </c>
      <c r="BP31" s="1" t="n">
        <v>0</v>
      </c>
      <c r="BQ31" s="1" t="n">
        <v>0</v>
      </c>
      <c r="BR31" s="1" t="n">
        <v>0</v>
      </c>
      <c r="BS31" s="1" t="n">
        <v>0</v>
      </c>
      <c r="BT31" s="1" t="n">
        <v>0</v>
      </c>
      <c r="BU31" s="1" t="n">
        <v>0</v>
      </c>
      <c r="BV31" s="1" t="n">
        <v>0</v>
      </c>
      <c r="BW31" s="1" t="n">
        <v>0</v>
      </c>
      <c r="BX31" s="1" t="n">
        <v>0</v>
      </c>
      <c r="BY31" s="1" t="n">
        <v>0</v>
      </c>
      <c r="BZ31" s="1" t="n">
        <v>0</v>
      </c>
      <c r="CA31" s="1" t="n">
        <v>0</v>
      </c>
      <c r="CB31" s="1" t="n">
        <v>0</v>
      </c>
      <c r="CC31" s="1" t="n">
        <v>0</v>
      </c>
      <c r="CD31" s="1" t="n">
        <v>0</v>
      </c>
      <c r="CE31" s="1" t="n">
        <v>0</v>
      </c>
      <c r="CF31" s="1" t="n">
        <v>0</v>
      </c>
      <c r="CG31" s="1" t="n">
        <v>0</v>
      </c>
      <c r="CH31" s="1" t="n">
        <v>0</v>
      </c>
      <c r="CI31" s="1" t="n">
        <v>0</v>
      </c>
      <c r="CJ31" s="1" t="n">
        <v>0</v>
      </c>
      <c r="CK31" s="1" t="n">
        <v>0</v>
      </c>
      <c r="CL31" s="1" t="n">
        <v>0</v>
      </c>
      <c r="CM31" s="1" t="n">
        <v>0</v>
      </c>
      <c r="CN31" s="1" t="n">
        <v>0</v>
      </c>
      <c r="CO31" s="1" t="n">
        <v>0</v>
      </c>
      <c r="CP31" s="1" t="n">
        <v>0</v>
      </c>
      <c r="CQ31" s="1" t="n">
        <v>0</v>
      </c>
      <c r="CR31" s="1" t="n">
        <v>0</v>
      </c>
      <c r="CS31" s="1" t="n">
        <v>0</v>
      </c>
      <c r="CT31" s="1" t="n">
        <v>0</v>
      </c>
      <c r="CU31" s="1" t="n">
        <v>0</v>
      </c>
      <c r="CV31" s="1" t="n">
        <v>0</v>
      </c>
      <c r="CW31" s="1" t="n">
        <v>0</v>
      </c>
      <c r="CX31" s="1" t="n">
        <v>0</v>
      </c>
      <c r="CY31" s="1" t="n">
        <v>0</v>
      </c>
      <c r="CZ31" s="1" t="n">
        <v>0</v>
      </c>
      <c r="DA31" s="1" t="n">
        <v>0</v>
      </c>
      <c r="DB31" s="1" t="n">
        <v>0</v>
      </c>
      <c r="DC31" s="1" t="n">
        <v>0</v>
      </c>
      <c r="DD31" s="1" t="n">
        <v>0</v>
      </c>
      <c r="DE31" s="1" t="n">
        <v>0</v>
      </c>
      <c r="DF31" s="1" t="n">
        <v>0</v>
      </c>
      <c r="DG31" s="1" t="n">
        <v>0</v>
      </c>
      <c r="DH31" s="1" t="n">
        <v>0</v>
      </c>
      <c r="DI31" s="1" t="n">
        <v>0</v>
      </c>
      <c r="DJ31" s="1" t="n">
        <v>0</v>
      </c>
      <c r="DK31" s="1" t="n">
        <v>0</v>
      </c>
      <c r="DL31" s="1" t="n">
        <v>0</v>
      </c>
      <c r="DM31" s="1" t="n">
        <v>0</v>
      </c>
      <c r="DN31" s="1" t="n">
        <v>0</v>
      </c>
      <c r="DO31" s="1" t="n">
        <v>0</v>
      </c>
      <c r="DP31" s="1" t="n">
        <v>0</v>
      </c>
      <c r="DQ31" s="1" t="n">
        <v>0</v>
      </c>
      <c r="DR31" s="1" t="n">
        <v>0</v>
      </c>
      <c r="DS31" s="1" t="n">
        <v>0</v>
      </c>
      <c r="DT31" s="1" t="n">
        <v>0</v>
      </c>
      <c r="DU31" s="1" t="n">
        <v>0</v>
      </c>
      <c r="DV31" s="1" t="n">
        <v>0</v>
      </c>
      <c r="DW31" s="1" t="n">
        <v>0</v>
      </c>
      <c r="DX31" s="1" t="n">
        <v>0</v>
      </c>
      <c r="DY31" s="1" t="n">
        <v>0</v>
      </c>
      <c r="DZ31" s="1" t="n">
        <v>0</v>
      </c>
      <c r="EA31" s="1" t="n">
        <v>0</v>
      </c>
      <c r="EB31" s="1" t="n">
        <v>0</v>
      </c>
      <c r="EC31" s="1" t="n">
        <v>0</v>
      </c>
      <c r="ED31" s="1" t="n">
        <v>0</v>
      </c>
      <c r="EE31" s="1" t="n">
        <v>0</v>
      </c>
      <c r="EF31" s="1" t="n">
        <v>0</v>
      </c>
      <c r="EG31" s="1" t="n">
        <v>0</v>
      </c>
      <c r="EH31" s="1" t="n">
        <v>0</v>
      </c>
      <c r="EI31" s="1" t="n">
        <v>0</v>
      </c>
      <c r="EJ31" s="1" t="n">
        <v>0</v>
      </c>
    </row>
    <row r="32" customFormat="false" ht="15" hidden="false" customHeight="true" outlineLevel="0" collapsed="false">
      <c r="C32" s="1" t="n">
        <v>0</v>
      </c>
      <c r="D32" s="1" t="n">
        <v>0</v>
      </c>
      <c r="E32" s="1" t="n">
        <v>0</v>
      </c>
      <c r="F32" s="1" t="n">
        <v>0</v>
      </c>
      <c r="G32" s="1" t="n">
        <v>0</v>
      </c>
      <c r="H32" s="1" t="n">
        <v>0</v>
      </c>
      <c r="I32" s="1" t="n">
        <v>0</v>
      </c>
      <c r="J32" s="1" t="n">
        <v>0</v>
      </c>
      <c r="K32" s="1" t="n">
        <v>0</v>
      </c>
      <c r="L32" s="1" t="n">
        <v>0</v>
      </c>
      <c r="M32" s="1" t="n">
        <v>0</v>
      </c>
      <c r="N32" s="1" t="n">
        <v>0</v>
      </c>
      <c r="O32" s="1" t="n">
        <v>0</v>
      </c>
      <c r="P32" s="1" t="n">
        <v>0</v>
      </c>
      <c r="Q32" s="1" t="n">
        <v>0</v>
      </c>
      <c r="R32" s="1" t="n">
        <v>0</v>
      </c>
      <c r="S32" s="1" t="n">
        <v>0</v>
      </c>
      <c r="T32" s="1" t="n">
        <v>0</v>
      </c>
      <c r="U32" s="1" t="n">
        <v>0</v>
      </c>
      <c r="V32" s="1" t="n">
        <v>0</v>
      </c>
      <c r="W32" s="1" t="n">
        <v>0</v>
      </c>
      <c r="X32" s="1" t="n">
        <v>0</v>
      </c>
      <c r="Y32" s="1" t="n">
        <v>0</v>
      </c>
      <c r="Z32" s="1" t="n">
        <v>0</v>
      </c>
      <c r="AA32" s="1" t="n">
        <v>0</v>
      </c>
      <c r="AB32" s="1" t="n">
        <v>0</v>
      </c>
      <c r="AC32" s="1" t="n">
        <v>0</v>
      </c>
      <c r="AD32" s="1" t="n">
        <v>0</v>
      </c>
      <c r="AE32" s="1" t="n">
        <v>0</v>
      </c>
      <c r="AF32" s="1" t="n">
        <v>0</v>
      </c>
      <c r="AG32" s="1" t="n">
        <v>0</v>
      </c>
      <c r="AH32" s="10" t="n">
        <f aca="false">Overlay!$G$12</f>
        <v>-440.833333333333</v>
      </c>
      <c r="AI32" s="10" t="n">
        <f aca="false">Overlay!$G$13</f>
        <v>-440.833333333333</v>
      </c>
      <c r="AJ32" s="10" t="n">
        <f aca="false">Overlay!$G$14</f>
        <v>-440.833333333333</v>
      </c>
      <c r="AK32" s="10" t="n">
        <f aca="false">Overlay!$G$15</f>
        <v>-440.833333333333</v>
      </c>
      <c r="AL32" s="10" t="n">
        <f aca="false">Overlay!$G$16</f>
        <v>-1690.83333333333</v>
      </c>
      <c r="AM32" s="10" t="n">
        <f aca="false">Overlay!$G$17</f>
        <v>-440.833333333333</v>
      </c>
      <c r="AN32" s="10" t="n">
        <f aca="false">Overlay!$G$18</f>
        <v>-440.833333333333</v>
      </c>
      <c r="AO32" s="10" t="n">
        <f aca="false">Overlay!$G$19</f>
        <v>-440.833333333333</v>
      </c>
      <c r="AP32" s="10" t="n">
        <f aca="false">Overlay!$G$20</f>
        <v>-440.833333333333</v>
      </c>
      <c r="AQ32" s="10" t="n">
        <f aca="false">Overlay!$G$21</f>
        <v>-440.833333333333</v>
      </c>
      <c r="AR32" s="10" t="n">
        <f aca="false">Overlay!$G$22</f>
        <v>-440.833333333333</v>
      </c>
      <c r="AS32" s="10" t="n">
        <f aca="false">Overlay!$G$23</f>
        <v>-440.833333333333</v>
      </c>
      <c r="AT32" s="10" t="n">
        <f aca="false">Overlay!$G$24</f>
        <v>-1690.83333333333</v>
      </c>
      <c r="AU32" s="10" t="n">
        <f aca="false">Overlay!$G$25</f>
        <v>-590.833333333333</v>
      </c>
      <c r="AV32" s="10" t="n">
        <f aca="false">Overlay!$G$26</f>
        <v>-590.833333333333</v>
      </c>
      <c r="AW32" s="10" t="n">
        <f aca="false">Overlay!$G$27</f>
        <v>-7990.83333333333</v>
      </c>
      <c r="AX32" s="10" t="n">
        <f aca="false">Overlay!$G$28</f>
        <v>-590.833333333333</v>
      </c>
      <c r="AY32" s="10" t="n">
        <f aca="false">Overlay!$G$29</f>
        <v>-590.833333333333</v>
      </c>
      <c r="AZ32" s="10" t="n">
        <f aca="false">Overlay!$G$30</f>
        <v>-590.833333333333</v>
      </c>
      <c r="BA32" s="10" t="n">
        <f aca="false">Overlay!$G$31</f>
        <v>146721.166666667</v>
      </c>
      <c r="BB32" s="1" t="n">
        <v>0</v>
      </c>
      <c r="BC32" s="1" t="n">
        <v>0</v>
      </c>
      <c r="BD32" s="1" t="n">
        <v>0</v>
      </c>
      <c r="BE32" s="1" t="n">
        <v>0</v>
      </c>
      <c r="BF32" s="1" t="n">
        <v>0</v>
      </c>
      <c r="BG32" s="1" t="n">
        <v>0</v>
      </c>
      <c r="BH32" s="1" t="n">
        <v>0</v>
      </c>
      <c r="BI32" s="1" t="n">
        <v>0</v>
      </c>
      <c r="BJ32" s="1" t="n">
        <v>0</v>
      </c>
      <c r="BK32" s="1" t="n">
        <v>0</v>
      </c>
      <c r="BL32" s="1" t="n">
        <v>0</v>
      </c>
      <c r="BM32" s="1" t="n">
        <v>0</v>
      </c>
      <c r="BN32" s="1" t="n">
        <v>0</v>
      </c>
      <c r="BO32" s="1" t="n">
        <v>0</v>
      </c>
      <c r="BP32" s="1" t="n">
        <v>0</v>
      </c>
      <c r="BQ32" s="1" t="n">
        <v>0</v>
      </c>
      <c r="BR32" s="1" t="n">
        <v>0</v>
      </c>
      <c r="BS32" s="1" t="n">
        <v>0</v>
      </c>
      <c r="BT32" s="1" t="n">
        <v>0</v>
      </c>
      <c r="BU32" s="1" t="n">
        <v>0</v>
      </c>
      <c r="BV32" s="1" t="n">
        <v>0</v>
      </c>
      <c r="BW32" s="1" t="n">
        <v>0</v>
      </c>
      <c r="BX32" s="1" t="n">
        <v>0</v>
      </c>
      <c r="BY32" s="1" t="n">
        <v>0</v>
      </c>
      <c r="BZ32" s="1" t="n">
        <v>0</v>
      </c>
      <c r="CA32" s="1" t="n">
        <v>0</v>
      </c>
      <c r="CB32" s="1" t="n">
        <v>0</v>
      </c>
      <c r="CC32" s="1" t="n">
        <v>0</v>
      </c>
      <c r="CD32" s="1" t="n">
        <v>0</v>
      </c>
      <c r="CE32" s="1" t="n">
        <v>0</v>
      </c>
      <c r="CF32" s="1" t="n">
        <v>0</v>
      </c>
      <c r="CG32" s="1" t="n">
        <v>0</v>
      </c>
      <c r="CH32" s="1" t="n">
        <v>0</v>
      </c>
      <c r="CI32" s="1" t="n">
        <v>0</v>
      </c>
      <c r="CJ32" s="1" t="n">
        <v>0</v>
      </c>
      <c r="CK32" s="1" t="n">
        <v>0</v>
      </c>
      <c r="CL32" s="1" t="n">
        <v>0</v>
      </c>
      <c r="CM32" s="1" t="n">
        <v>0</v>
      </c>
      <c r="CN32" s="1" t="n">
        <v>0</v>
      </c>
      <c r="CO32" s="1" t="n">
        <v>0</v>
      </c>
      <c r="CP32" s="1" t="n">
        <v>0</v>
      </c>
      <c r="CQ32" s="1" t="n">
        <v>0</v>
      </c>
      <c r="CR32" s="1" t="n">
        <v>0</v>
      </c>
      <c r="CS32" s="1" t="n">
        <v>0</v>
      </c>
      <c r="CT32" s="1" t="n">
        <v>0</v>
      </c>
      <c r="CU32" s="1" t="n">
        <v>0</v>
      </c>
      <c r="CV32" s="1" t="n">
        <v>0</v>
      </c>
      <c r="CW32" s="1" t="n">
        <v>0</v>
      </c>
      <c r="CX32" s="1" t="n">
        <v>0</v>
      </c>
      <c r="CY32" s="1" t="n">
        <v>0</v>
      </c>
      <c r="CZ32" s="1" t="n">
        <v>0</v>
      </c>
      <c r="DA32" s="1" t="n">
        <v>0</v>
      </c>
      <c r="DB32" s="1" t="n">
        <v>0</v>
      </c>
      <c r="DC32" s="1" t="n">
        <v>0</v>
      </c>
      <c r="DD32" s="1" t="n">
        <v>0</v>
      </c>
      <c r="DE32" s="1" t="n">
        <v>0</v>
      </c>
      <c r="DF32" s="1" t="n">
        <v>0</v>
      </c>
      <c r="DG32" s="1" t="n">
        <v>0</v>
      </c>
      <c r="DH32" s="1" t="n">
        <v>0</v>
      </c>
      <c r="DI32" s="1" t="n">
        <v>0</v>
      </c>
      <c r="DJ32" s="1" t="n">
        <v>0</v>
      </c>
      <c r="DK32" s="1" t="n">
        <v>0</v>
      </c>
      <c r="DL32" s="1" t="n">
        <v>0</v>
      </c>
      <c r="DM32" s="1" t="n">
        <v>0</v>
      </c>
      <c r="DN32" s="1" t="n">
        <v>0</v>
      </c>
      <c r="DO32" s="1" t="n">
        <v>0</v>
      </c>
      <c r="DP32" s="1" t="n">
        <v>0</v>
      </c>
      <c r="DQ32" s="1" t="n">
        <v>0</v>
      </c>
      <c r="DR32" s="1" t="n">
        <v>0</v>
      </c>
      <c r="DS32" s="1" t="n">
        <v>0</v>
      </c>
      <c r="DT32" s="1" t="n">
        <v>0</v>
      </c>
      <c r="DU32" s="1" t="n">
        <v>0</v>
      </c>
      <c r="DV32" s="1" t="n">
        <v>0</v>
      </c>
      <c r="DW32" s="1" t="n">
        <v>0</v>
      </c>
      <c r="DX32" s="1" t="n">
        <v>0</v>
      </c>
      <c r="DY32" s="1" t="n">
        <v>0</v>
      </c>
      <c r="DZ32" s="1" t="n">
        <v>0</v>
      </c>
      <c r="EA32" s="1" t="n">
        <v>0</v>
      </c>
      <c r="EB32" s="1" t="n">
        <v>0</v>
      </c>
      <c r="EC32" s="1" t="n">
        <v>0</v>
      </c>
      <c r="ED32" s="1" t="n">
        <v>0</v>
      </c>
      <c r="EE32" s="1" t="n">
        <v>0</v>
      </c>
      <c r="EF32" s="1" t="n">
        <v>0</v>
      </c>
      <c r="EG32" s="1" t="n">
        <v>0</v>
      </c>
      <c r="EH32" s="1" t="n">
        <v>0</v>
      </c>
      <c r="EI32" s="1" t="n">
        <v>0</v>
      </c>
      <c r="EJ32" s="1" t="n">
        <v>0</v>
      </c>
    </row>
    <row r="33" customFormat="false" ht="15" hidden="false" customHeight="true" outlineLevel="0" collapsed="false">
      <c r="C33" s="1" t="n">
        <v>0</v>
      </c>
      <c r="D33" s="1" t="n">
        <v>0</v>
      </c>
      <c r="E33" s="1" t="n">
        <v>0</v>
      </c>
      <c r="F33" s="1" t="n">
        <v>0</v>
      </c>
      <c r="G33" s="1" t="n">
        <v>0</v>
      </c>
      <c r="H33" s="1" t="n">
        <v>0</v>
      </c>
      <c r="I33" s="1" t="n">
        <v>0</v>
      </c>
      <c r="J33" s="1" t="n">
        <v>0</v>
      </c>
      <c r="K33" s="1" t="n">
        <v>0</v>
      </c>
      <c r="L33" s="1" t="n">
        <v>0</v>
      </c>
      <c r="M33" s="1" t="n">
        <v>0</v>
      </c>
      <c r="N33" s="1" t="n">
        <v>0</v>
      </c>
      <c r="O33" s="1" t="n">
        <v>0</v>
      </c>
      <c r="P33" s="1" t="n">
        <v>0</v>
      </c>
      <c r="Q33" s="1" t="n">
        <v>0</v>
      </c>
      <c r="R33" s="1" t="n">
        <v>0</v>
      </c>
      <c r="S33" s="1" t="n">
        <v>0</v>
      </c>
      <c r="T33" s="1" t="n">
        <v>0</v>
      </c>
      <c r="U33" s="1" t="n">
        <v>0</v>
      </c>
      <c r="V33" s="1" t="n">
        <v>0</v>
      </c>
      <c r="W33" s="1" t="n">
        <v>0</v>
      </c>
      <c r="X33" s="1" t="n">
        <v>0</v>
      </c>
      <c r="Y33" s="1" t="n">
        <v>0</v>
      </c>
      <c r="Z33" s="1" t="n">
        <v>0</v>
      </c>
      <c r="AA33" s="1" t="n">
        <v>0</v>
      </c>
      <c r="AB33" s="1" t="n">
        <v>0</v>
      </c>
      <c r="AC33" s="1" t="n">
        <v>0</v>
      </c>
      <c r="AD33" s="1" t="n">
        <v>0</v>
      </c>
      <c r="AE33" s="1" t="n">
        <v>0</v>
      </c>
      <c r="AF33" s="1" t="n">
        <v>0</v>
      </c>
      <c r="AG33" s="1" t="n">
        <v>0</v>
      </c>
      <c r="AH33" s="1" t="n">
        <v>0</v>
      </c>
      <c r="AI33" s="10" t="n">
        <f aca="false">Overlay!$G$12</f>
        <v>-440.833333333333</v>
      </c>
      <c r="AJ33" s="10" t="n">
        <f aca="false">Overlay!$G$13</f>
        <v>-440.833333333333</v>
      </c>
      <c r="AK33" s="10" t="n">
        <f aca="false">Overlay!$G$14</f>
        <v>-440.833333333333</v>
      </c>
      <c r="AL33" s="10" t="n">
        <f aca="false">Overlay!$G$15</f>
        <v>-440.833333333333</v>
      </c>
      <c r="AM33" s="10" t="n">
        <f aca="false">Overlay!$G$16</f>
        <v>-1690.83333333333</v>
      </c>
      <c r="AN33" s="10" t="n">
        <f aca="false">Overlay!$G$17</f>
        <v>-440.833333333333</v>
      </c>
      <c r="AO33" s="10" t="n">
        <f aca="false">Overlay!$G$18</f>
        <v>-440.833333333333</v>
      </c>
      <c r="AP33" s="10" t="n">
        <f aca="false">Overlay!$G$19</f>
        <v>-440.833333333333</v>
      </c>
      <c r="AQ33" s="10" t="n">
        <f aca="false">Overlay!$G$20</f>
        <v>-440.833333333333</v>
      </c>
      <c r="AR33" s="10" t="n">
        <f aca="false">Overlay!$G$21</f>
        <v>-440.833333333333</v>
      </c>
      <c r="AS33" s="10" t="n">
        <f aca="false">Overlay!$G$22</f>
        <v>-440.833333333333</v>
      </c>
      <c r="AT33" s="10" t="n">
        <f aca="false">Overlay!$G$23</f>
        <v>-440.833333333333</v>
      </c>
      <c r="AU33" s="10" t="n">
        <f aca="false">Overlay!$G$24</f>
        <v>-1690.83333333333</v>
      </c>
      <c r="AV33" s="10" t="n">
        <f aca="false">Overlay!$G$25</f>
        <v>-590.833333333333</v>
      </c>
      <c r="AW33" s="10" t="n">
        <f aca="false">Overlay!$G$26</f>
        <v>-590.833333333333</v>
      </c>
      <c r="AX33" s="10" t="n">
        <f aca="false">Overlay!$G$27</f>
        <v>-7990.83333333333</v>
      </c>
      <c r="AY33" s="10" t="n">
        <f aca="false">Overlay!$G$28</f>
        <v>-590.833333333333</v>
      </c>
      <c r="AZ33" s="10" t="n">
        <f aca="false">Overlay!$G$29</f>
        <v>-590.833333333333</v>
      </c>
      <c r="BA33" s="10" t="n">
        <f aca="false">Overlay!$G$30</f>
        <v>-590.833333333333</v>
      </c>
      <c r="BB33" s="10" t="n">
        <f aca="false">Overlay!$G$31</f>
        <v>146721.166666667</v>
      </c>
      <c r="BC33" s="1" t="n">
        <v>0</v>
      </c>
      <c r="BD33" s="1" t="n">
        <v>0</v>
      </c>
      <c r="BE33" s="1" t="n">
        <v>0</v>
      </c>
      <c r="BF33" s="1" t="n">
        <v>0</v>
      </c>
      <c r="BG33" s="1" t="n">
        <v>0</v>
      </c>
      <c r="BH33" s="1" t="n">
        <v>0</v>
      </c>
      <c r="BI33" s="1" t="n">
        <v>0</v>
      </c>
      <c r="BJ33" s="1" t="n">
        <v>0</v>
      </c>
      <c r="BK33" s="1" t="n">
        <v>0</v>
      </c>
      <c r="BL33" s="1" t="n">
        <v>0</v>
      </c>
      <c r="BM33" s="1" t="n">
        <v>0</v>
      </c>
      <c r="BN33" s="1" t="n">
        <v>0</v>
      </c>
      <c r="BO33" s="1" t="n">
        <v>0</v>
      </c>
      <c r="BP33" s="1" t="n">
        <v>0</v>
      </c>
      <c r="BQ33" s="1" t="n">
        <v>0</v>
      </c>
      <c r="BR33" s="1" t="n">
        <v>0</v>
      </c>
      <c r="BS33" s="1" t="n">
        <v>0</v>
      </c>
      <c r="BT33" s="1" t="n">
        <v>0</v>
      </c>
      <c r="BU33" s="1" t="n">
        <v>0</v>
      </c>
      <c r="BV33" s="1" t="n">
        <v>0</v>
      </c>
      <c r="BW33" s="1" t="n">
        <v>0</v>
      </c>
      <c r="BX33" s="1" t="n">
        <v>0</v>
      </c>
      <c r="BY33" s="1" t="n">
        <v>0</v>
      </c>
      <c r="BZ33" s="1" t="n">
        <v>0</v>
      </c>
      <c r="CA33" s="1" t="n">
        <v>0</v>
      </c>
      <c r="CB33" s="1" t="n">
        <v>0</v>
      </c>
      <c r="CC33" s="1" t="n">
        <v>0</v>
      </c>
      <c r="CD33" s="1" t="n">
        <v>0</v>
      </c>
      <c r="CE33" s="1" t="n">
        <v>0</v>
      </c>
      <c r="CF33" s="1" t="n">
        <v>0</v>
      </c>
      <c r="CG33" s="1" t="n">
        <v>0</v>
      </c>
      <c r="CH33" s="1" t="n">
        <v>0</v>
      </c>
      <c r="CI33" s="1" t="n">
        <v>0</v>
      </c>
      <c r="CJ33" s="1" t="n">
        <v>0</v>
      </c>
      <c r="CK33" s="1" t="n">
        <v>0</v>
      </c>
      <c r="CL33" s="1" t="n">
        <v>0</v>
      </c>
      <c r="CM33" s="1" t="n">
        <v>0</v>
      </c>
      <c r="CN33" s="1" t="n">
        <v>0</v>
      </c>
      <c r="CO33" s="1" t="n">
        <v>0</v>
      </c>
      <c r="CP33" s="1" t="n">
        <v>0</v>
      </c>
      <c r="CQ33" s="1" t="n">
        <v>0</v>
      </c>
      <c r="CR33" s="1" t="n">
        <v>0</v>
      </c>
      <c r="CS33" s="1" t="n">
        <v>0</v>
      </c>
      <c r="CT33" s="1" t="n">
        <v>0</v>
      </c>
      <c r="CU33" s="1" t="n">
        <v>0</v>
      </c>
      <c r="CV33" s="1" t="n">
        <v>0</v>
      </c>
      <c r="CW33" s="1" t="n">
        <v>0</v>
      </c>
      <c r="CX33" s="1" t="n">
        <v>0</v>
      </c>
      <c r="CY33" s="1" t="n">
        <v>0</v>
      </c>
      <c r="CZ33" s="1" t="n">
        <v>0</v>
      </c>
      <c r="DA33" s="1" t="n">
        <v>0</v>
      </c>
      <c r="DB33" s="1" t="n">
        <v>0</v>
      </c>
      <c r="DC33" s="1" t="n">
        <v>0</v>
      </c>
      <c r="DD33" s="1" t="n">
        <v>0</v>
      </c>
      <c r="DE33" s="1" t="n">
        <v>0</v>
      </c>
      <c r="DF33" s="1" t="n">
        <v>0</v>
      </c>
      <c r="DG33" s="1" t="n">
        <v>0</v>
      </c>
      <c r="DH33" s="1" t="n">
        <v>0</v>
      </c>
      <c r="DI33" s="1" t="n">
        <v>0</v>
      </c>
      <c r="DJ33" s="1" t="n">
        <v>0</v>
      </c>
      <c r="DK33" s="1" t="n">
        <v>0</v>
      </c>
      <c r="DL33" s="1" t="n">
        <v>0</v>
      </c>
      <c r="DM33" s="1" t="n">
        <v>0</v>
      </c>
      <c r="DN33" s="1" t="n">
        <v>0</v>
      </c>
      <c r="DO33" s="1" t="n">
        <v>0</v>
      </c>
      <c r="DP33" s="1" t="n">
        <v>0</v>
      </c>
      <c r="DQ33" s="1" t="n">
        <v>0</v>
      </c>
      <c r="DR33" s="1" t="n">
        <v>0</v>
      </c>
      <c r="DS33" s="1" t="n">
        <v>0</v>
      </c>
      <c r="DT33" s="1" t="n">
        <v>0</v>
      </c>
      <c r="DU33" s="1" t="n">
        <v>0</v>
      </c>
      <c r="DV33" s="1" t="n">
        <v>0</v>
      </c>
      <c r="DW33" s="1" t="n">
        <v>0</v>
      </c>
      <c r="DX33" s="1" t="n">
        <v>0</v>
      </c>
      <c r="DY33" s="1" t="n">
        <v>0</v>
      </c>
      <c r="DZ33" s="1" t="n">
        <v>0</v>
      </c>
      <c r="EA33" s="1" t="n">
        <v>0</v>
      </c>
      <c r="EB33" s="1" t="n">
        <v>0</v>
      </c>
      <c r="EC33" s="1" t="n">
        <v>0</v>
      </c>
      <c r="ED33" s="1" t="n">
        <v>0</v>
      </c>
      <c r="EE33" s="1" t="n">
        <v>0</v>
      </c>
      <c r="EF33" s="1" t="n">
        <v>0</v>
      </c>
      <c r="EG33" s="1" t="n">
        <v>0</v>
      </c>
      <c r="EH33" s="1" t="n">
        <v>0</v>
      </c>
      <c r="EI33" s="1" t="n">
        <v>0</v>
      </c>
      <c r="EJ33" s="1" t="n">
        <v>0</v>
      </c>
    </row>
    <row r="34" customFormat="false" ht="15" hidden="false" customHeight="true" outlineLevel="0" collapsed="false">
      <c r="C34" s="1" t="n">
        <v>0</v>
      </c>
      <c r="D34" s="1" t="n">
        <v>0</v>
      </c>
      <c r="E34" s="1" t="n">
        <v>0</v>
      </c>
      <c r="F34" s="1" t="n">
        <v>0</v>
      </c>
      <c r="G34" s="1" t="n">
        <v>0</v>
      </c>
      <c r="H34" s="1" t="n">
        <v>0</v>
      </c>
      <c r="I34" s="1" t="n">
        <v>0</v>
      </c>
      <c r="J34" s="1" t="n">
        <v>0</v>
      </c>
      <c r="K34" s="1" t="n">
        <v>0</v>
      </c>
      <c r="L34" s="1" t="n">
        <v>0</v>
      </c>
      <c r="M34" s="1" t="n">
        <v>0</v>
      </c>
      <c r="N34" s="1" t="n">
        <v>0</v>
      </c>
      <c r="O34" s="1" t="n">
        <v>0</v>
      </c>
      <c r="P34" s="1" t="n">
        <v>0</v>
      </c>
      <c r="Q34" s="1" t="n">
        <v>0</v>
      </c>
      <c r="R34" s="1" t="n">
        <v>0</v>
      </c>
      <c r="S34" s="1" t="n">
        <v>0</v>
      </c>
      <c r="T34" s="1" t="n">
        <v>0</v>
      </c>
      <c r="U34" s="1" t="n">
        <v>0</v>
      </c>
      <c r="V34" s="1" t="n">
        <v>0</v>
      </c>
      <c r="W34" s="1" t="n">
        <v>0</v>
      </c>
      <c r="X34" s="1" t="n">
        <v>0</v>
      </c>
      <c r="Y34" s="1" t="n">
        <v>0</v>
      </c>
      <c r="Z34" s="1" t="n">
        <v>0</v>
      </c>
      <c r="AA34" s="1" t="n">
        <v>0</v>
      </c>
      <c r="AB34" s="1" t="n">
        <v>0</v>
      </c>
      <c r="AC34" s="1" t="n">
        <v>0</v>
      </c>
      <c r="AD34" s="1" t="n">
        <v>0</v>
      </c>
      <c r="AE34" s="1" t="n">
        <v>0</v>
      </c>
      <c r="AF34" s="1" t="n">
        <v>0</v>
      </c>
      <c r="AG34" s="1" t="n">
        <v>0</v>
      </c>
      <c r="AH34" s="1" t="n">
        <v>0</v>
      </c>
      <c r="AI34" s="1" t="n">
        <v>0</v>
      </c>
      <c r="AJ34" s="10" t="n">
        <f aca="false">Overlay!$G$12</f>
        <v>-440.833333333333</v>
      </c>
      <c r="AK34" s="10" t="n">
        <f aca="false">Overlay!$G$13</f>
        <v>-440.833333333333</v>
      </c>
      <c r="AL34" s="10" t="n">
        <f aca="false">Overlay!$G$14</f>
        <v>-440.833333333333</v>
      </c>
      <c r="AM34" s="10" t="n">
        <f aca="false">Overlay!$G$15</f>
        <v>-440.833333333333</v>
      </c>
      <c r="AN34" s="10" t="n">
        <f aca="false">Overlay!$G$16</f>
        <v>-1690.83333333333</v>
      </c>
      <c r="AO34" s="10" t="n">
        <f aca="false">Overlay!$G$17</f>
        <v>-440.833333333333</v>
      </c>
      <c r="AP34" s="10" t="n">
        <f aca="false">Overlay!$G$18</f>
        <v>-440.833333333333</v>
      </c>
      <c r="AQ34" s="10" t="n">
        <f aca="false">Overlay!$G$19</f>
        <v>-440.833333333333</v>
      </c>
      <c r="AR34" s="10" t="n">
        <f aca="false">Overlay!$G$20</f>
        <v>-440.833333333333</v>
      </c>
      <c r="AS34" s="10" t="n">
        <f aca="false">Overlay!$G$21</f>
        <v>-440.833333333333</v>
      </c>
      <c r="AT34" s="10" t="n">
        <f aca="false">Overlay!$G$22</f>
        <v>-440.833333333333</v>
      </c>
      <c r="AU34" s="10" t="n">
        <f aca="false">Overlay!$G$23</f>
        <v>-440.833333333333</v>
      </c>
      <c r="AV34" s="10" t="n">
        <f aca="false">Overlay!$G$24</f>
        <v>-1690.83333333333</v>
      </c>
      <c r="AW34" s="10" t="n">
        <f aca="false">Overlay!$G$25</f>
        <v>-590.833333333333</v>
      </c>
      <c r="AX34" s="10" t="n">
        <f aca="false">Overlay!$G$26</f>
        <v>-590.833333333333</v>
      </c>
      <c r="AY34" s="10" t="n">
        <f aca="false">Overlay!$G$27</f>
        <v>-7990.83333333333</v>
      </c>
      <c r="AZ34" s="10" t="n">
        <f aca="false">Overlay!$G$28</f>
        <v>-590.833333333333</v>
      </c>
      <c r="BA34" s="10" t="n">
        <f aca="false">Overlay!$G$29</f>
        <v>-590.833333333333</v>
      </c>
      <c r="BB34" s="10" t="n">
        <f aca="false">Overlay!$G$30</f>
        <v>-590.833333333333</v>
      </c>
      <c r="BC34" s="10" t="n">
        <f aca="false">Overlay!$G$31</f>
        <v>146721.166666667</v>
      </c>
      <c r="BD34" s="1" t="n">
        <v>0</v>
      </c>
      <c r="BE34" s="1" t="n">
        <v>0</v>
      </c>
      <c r="BF34" s="1" t="n">
        <v>0</v>
      </c>
      <c r="BG34" s="1" t="n">
        <v>0</v>
      </c>
      <c r="BH34" s="1" t="n">
        <v>0</v>
      </c>
      <c r="BI34" s="1" t="n">
        <v>0</v>
      </c>
      <c r="BJ34" s="1" t="n">
        <v>0</v>
      </c>
      <c r="BK34" s="1" t="n">
        <v>0</v>
      </c>
      <c r="BL34" s="1" t="n">
        <v>0</v>
      </c>
      <c r="BM34" s="1" t="n">
        <v>0</v>
      </c>
      <c r="BN34" s="1" t="n">
        <v>0</v>
      </c>
      <c r="BO34" s="1" t="n">
        <v>0</v>
      </c>
      <c r="BP34" s="1" t="n">
        <v>0</v>
      </c>
      <c r="BQ34" s="1" t="n">
        <v>0</v>
      </c>
      <c r="BR34" s="1" t="n">
        <v>0</v>
      </c>
      <c r="BS34" s="1" t="n">
        <v>0</v>
      </c>
      <c r="BT34" s="1" t="n">
        <v>0</v>
      </c>
      <c r="BU34" s="1" t="n">
        <v>0</v>
      </c>
      <c r="BV34" s="1" t="n">
        <v>0</v>
      </c>
      <c r="BW34" s="1" t="n">
        <v>0</v>
      </c>
      <c r="BX34" s="1" t="n">
        <v>0</v>
      </c>
      <c r="BY34" s="1" t="n">
        <v>0</v>
      </c>
      <c r="BZ34" s="1" t="n">
        <v>0</v>
      </c>
      <c r="CA34" s="1" t="n">
        <v>0</v>
      </c>
      <c r="CB34" s="1" t="n">
        <v>0</v>
      </c>
      <c r="CC34" s="1" t="n">
        <v>0</v>
      </c>
      <c r="CD34" s="1" t="n">
        <v>0</v>
      </c>
      <c r="CE34" s="1" t="n">
        <v>0</v>
      </c>
      <c r="CF34" s="1" t="n">
        <v>0</v>
      </c>
      <c r="CG34" s="1" t="n">
        <v>0</v>
      </c>
      <c r="CH34" s="1" t="n">
        <v>0</v>
      </c>
      <c r="CI34" s="1" t="n">
        <v>0</v>
      </c>
      <c r="CJ34" s="1" t="n">
        <v>0</v>
      </c>
      <c r="CK34" s="1" t="n">
        <v>0</v>
      </c>
      <c r="CL34" s="1" t="n">
        <v>0</v>
      </c>
      <c r="CM34" s="1" t="n">
        <v>0</v>
      </c>
      <c r="CN34" s="1" t="n">
        <v>0</v>
      </c>
      <c r="CO34" s="1" t="n">
        <v>0</v>
      </c>
      <c r="CP34" s="1" t="n">
        <v>0</v>
      </c>
      <c r="CQ34" s="1" t="n">
        <v>0</v>
      </c>
      <c r="CR34" s="1" t="n">
        <v>0</v>
      </c>
      <c r="CS34" s="1" t="n">
        <v>0</v>
      </c>
      <c r="CT34" s="1" t="n">
        <v>0</v>
      </c>
      <c r="CU34" s="1" t="n">
        <v>0</v>
      </c>
      <c r="CV34" s="1" t="n">
        <v>0</v>
      </c>
      <c r="CW34" s="1" t="n">
        <v>0</v>
      </c>
      <c r="CX34" s="1" t="n">
        <v>0</v>
      </c>
      <c r="CY34" s="1" t="n">
        <v>0</v>
      </c>
      <c r="CZ34" s="1" t="n">
        <v>0</v>
      </c>
      <c r="DA34" s="1" t="n">
        <v>0</v>
      </c>
      <c r="DB34" s="1" t="n">
        <v>0</v>
      </c>
      <c r="DC34" s="1" t="n">
        <v>0</v>
      </c>
      <c r="DD34" s="1" t="n">
        <v>0</v>
      </c>
      <c r="DE34" s="1" t="n">
        <v>0</v>
      </c>
      <c r="DF34" s="1" t="n">
        <v>0</v>
      </c>
      <c r="DG34" s="1" t="n">
        <v>0</v>
      </c>
      <c r="DH34" s="1" t="n">
        <v>0</v>
      </c>
      <c r="DI34" s="1" t="n">
        <v>0</v>
      </c>
      <c r="DJ34" s="1" t="n">
        <v>0</v>
      </c>
      <c r="DK34" s="1" t="n">
        <v>0</v>
      </c>
      <c r="DL34" s="1" t="n">
        <v>0</v>
      </c>
      <c r="DM34" s="1" t="n">
        <v>0</v>
      </c>
      <c r="DN34" s="1" t="n">
        <v>0</v>
      </c>
      <c r="DO34" s="1" t="n">
        <v>0</v>
      </c>
      <c r="DP34" s="1" t="n">
        <v>0</v>
      </c>
      <c r="DQ34" s="1" t="n">
        <v>0</v>
      </c>
      <c r="DR34" s="1" t="n">
        <v>0</v>
      </c>
      <c r="DS34" s="1" t="n">
        <v>0</v>
      </c>
      <c r="DT34" s="1" t="n">
        <v>0</v>
      </c>
      <c r="DU34" s="1" t="n">
        <v>0</v>
      </c>
      <c r="DV34" s="1" t="n">
        <v>0</v>
      </c>
      <c r="DW34" s="1" t="n">
        <v>0</v>
      </c>
      <c r="DX34" s="1" t="n">
        <v>0</v>
      </c>
      <c r="DY34" s="1" t="n">
        <v>0</v>
      </c>
      <c r="DZ34" s="1" t="n">
        <v>0</v>
      </c>
      <c r="EA34" s="1" t="n">
        <v>0</v>
      </c>
      <c r="EB34" s="1" t="n">
        <v>0</v>
      </c>
      <c r="EC34" s="1" t="n">
        <v>0</v>
      </c>
      <c r="ED34" s="1" t="n">
        <v>0</v>
      </c>
      <c r="EE34" s="1" t="n">
        <v>0</v>
      </c>
      <c r="EF34" s="1" t="n">
        <v>0</v>
      </c>
      <c r="EG34" s="1" t="n">
        <v>0</v>
      </c>
      <c r="EH34" s="1" t="n">
        <v>0</v>
      </c>
      <c r="EI34" s="1" t="n">
        <v>0</v>
      </c>
      <c r="EJ34" s="1" t="n">
        <v>0</v>
      </c>
    </row>
    <row r="35" customFormat="false" ht="15" hidden="false" customHeight="true" outlineLevel="0" collapsed="false">
      <c r="C35" s="1" t="n">
        <v>0</v>
      </c>
      <c r="D35" s="1" t="n">
        <v>0</v>
      </c>
      <c r="E35" s="1" t="n">
        <v>0</v>
      </c>
      <c r="F35" s="1" t="n">
        <v>0</v>
      </c>
      <c r="G35" s="1" t="n">
        <v>0</v>
      </c>
      <c r="H35" s="1" t="n">
        <v>0</v>
      </c>
      <c r="I35" s="1" t="n">
        <v>0</v>
      </c>
      <c r="J35" s="1" t="n">
        <v>0</v>
      </c>
      <c r="K35" s="1" t="n">
        <v>0</v>
      </c>
      <c r="L35" s="1" t="n">
        <v>0</v>
      </c>
      <c r="M35" s="1" t="n">
        <v>0</v>
      </c>
      <c r="N35" s="1" t="n">
        <v>0</v>
      </c>
      <c r="O35" s="1" t="n">
        <v>0</v>
      </c>
      <c r="P35" s="1" t="n">
        <v>0</v>
      </c>
      <c r="Q35" s="1" t="n">
        <v>0</v>
      </c>
      <c r="R35" s="1" t="n">
        <v>0</v>
      </c>
      <c r="S35" s="1" t="n">
        <v>0</v>
      </c>
      <c r="T35" s="1" t="n">
        <v>0</v>
      </c>
      <c r="U35" s="1" t="n">
        <v>0</v>
      </c>
      <c r="V35" s="1" t="n">
        <v>0</v>
      </c>
      <c r="W35" s="1" t="n">
        <v>0</v>
      </c>
      <c r="X35" s="1" t="n">
        <v>0</v>
      </c>
      <c r="Y35" s="1" t="n">
        <v>0</v>
      </c>
      <c r="Z35" s="1" t="n">
        <v>0</v>
      </c>
      <c r="AA35" s="1" t="n">
        <v>0</v>
      </c>
      <c r="AB35" s="1" t="n">
        <v>0</v>
      </c>
      <c r="AC35" s="1" t="n">
        <v>0</v>
      </c>
      <c r="AD35" s="1" t="n">
        <v>0</v>
      </c>
      <c r="AE35" s="1" t="n">
        <v>0</v>
      </c>
      <c r="AF35" s="1" t="n">
        <v>0</v>
      </c>
      <c r="AG35" s="1" t="n">
        <v>0</v>
      </c>
      <c r="AH35" s="1" t="n">
        <v>0</v>
      </c>
      <c r="AI35" s="1" t="n">
        <v>0</v>
      </c>
      <c r="AJ35" s="1" t="n">
        <v>0</v>
      </c>
      <c r="AK35" s="10" t="n">
        <f aca="false">Overlay!$G$12</f>
        <v>-440.833333333333</v>
      </c>
      <c r="AL35" s="10" t="n">
        <f aca="false">Overlay!$G$13</f>
        <v>-440.833333333333</v>
      </c>
      <c r="AM35" s="10" t="n">
        <f aca="false">Overlay!$G$14</f>
        <v>-440.833333333333</v>
      </c>
      <c r="AN35" s="10" t="n">
        <f aca="false">Overlay!$G$15</f>
        <v>-440.833333333333</v>
      </c>
      <c r="AO35" s="10" t="n">
        <f aca="false">Overlay!$G$16</f>
        <v>-1690.83333333333</v>
      </c>
      <c r="AP35" s="10" t="n">
        <f aca="false">Overlay!$G$17</f>
        <v>-440.833333333333</v>
      </c>
      <c r="AQ35" s="10" t="n">
        <f aca="false">Overlay!$G$18</f>
        <v>-440.833333333333</v>
      </c>
      <c r="AR35" s="10" t="n">
        <f aca="false">Overlay!$G$19</f>
        <v>-440.833333333333</v>
      </c>
      <c r="AS35" s="10" t="n">
        <f aca="false">Overlay!$G$20</f>
        <v>-440.833333333333</v>
      </c>
      <c r="AT35" s="10" t="n">
        <f aca="false">Overlay!$G$21</f>
        <v>-440.833333333333</v>
      </c>
      <c r="AU35" s="10" t="n">
        <f aca="false">Overlay!$G$22</f>
        <v>-440.833333333333</v>
      </c>
      <c r="AV35" s="10" t="n">
        <f aca="false">Overlay!$G$23</f>
        <v>-440.833333333333</v>
      </c>
      <c r="AW35" s="10" t="n">
        <f aca="false">Overlay!$G$24</f>
        <v>-1690.83333333333</v>
      </c>
      <c r="AX35" s="10" t="n">
        <f aca="false">Overlay!$G$25</f>
        <v>-590.833333333333</v>
      </c>
      <c r="AY35" s="10" t="n">
        <f aca="false">Overlay!$G$26</f>
        <v>-590.833333333333</v>
      </c>
      <c r="AZ35" s="10" t="n">
        <f aca="false">Overlay!$G$27</f>
        <v>-7990.83333333333</v>
      </c>
      <c r="BA35" s="10" t="n">
        <f aca="false">Overlay!$G$28</f>
        <v>-590.833333333333</v>
      </c>
      <c r="BB35" s="10" t="n">
        <f aca="false">Overlay!$G$29</f>
        <v>-590.833333333333</v>
      </c>
      <c r="BC35" s="10" t="n">
        <f aca="false">Overlay!$G$30</f>
        <v>-590.833333333333</v>
      </c>
      <c r="BD35" s="10" t="n">
        <f aca="false">Overlay!$G$31</f>
        <v>146721.166666667</v>
      </c>
      <c r="BE35" s="1" t="n">
        <v>0</v>
      </c>
      <c r="BF35" s="1" t="n">
        <v>0</v>
      </c>
      <c r="BG35" s="1" t="n">
        <v>0</v>
      </c>
      <c r="BH35" s="1" t="n">
        <v>0</v>
      </c>
      <c r="BI35" s="1" t="n">
        <v>0</v>
      </c>
      <c r="BJ35" s="1" t="n">
        <v>0</v>
      </c>
      <c r="BK35" s="1" t="n">
        <v>0</v>
      </c>
      <c r="BL35" s="1" t="n">
        <v>0</v>
      </c>
      <c r="BM35" s="1" t="n">
        <v>0</v>
      </c>
      <c r="BN35" s="1" t="n">
        <v>0</v>
      </c>
      <c r="BO35" s="1" t="n">
        <v>0</v>
      </c>
      <c r="BP35" s="1" t="n">
        <v>0</v>
      </c>
      <c r="BQ35" s="1" t="n">
        <v>0</v>
      </c>
      <c r="BR35" s="1" t="n">
        <v>0</v>
      </c>
      <c r="BS35" s="1" t="n">
        <v>0</v>
      </c>
      <c r="BT35" s="1" t="n">
        <v>0</v>
      </c>
      <c r="BU35" s="1" t="n">
        <v>0</v>
      </c>
      <c r="BV35" s="1" t="n">
        <v>0</v>
      </c>
      <c r="BW35" s="1" t="n">
        <v>0</v>
      </c>
      <c r="BX35" s="1" t="n">
        <v>0</v>
      </c>
      <c r="BY35" s="1" t="n">
        <v>0</v>
      </c>
      <c r="BZ35" s="1" t="n">
        <v>0</v>
      </c>
      <c r="CA35" s="1" t="n">
        <v>0</v>
      </c>
      <c r="CB35" s="1" t="n">
        <v>0</v>
      </c>
      <c r="CC35" s="1" t="n">
        <v>0</v>
      </c>
      <c r="CD35" s="1" t="n">
        <v>0</v>
      </c>
      <c r="CE35" s="1" t="n">
        <v>0</v>
      </c>
      <c r="CF35" s="1" t="n">
        <v>0</v>
      </c>
      <c r="CG35" s="1" t="n">
        <v>0</v>
      </c>
      <c r="CH35" s="1" t="n">
        <v>0</v>
      </c>
      <c r="CI35" s="1" t="n">
        <v>0</v>
      </c>
      <c r="CJ35" s="1" t="n">
        <v>0</v>
      </c>
      <c r="CK35" s="1" t="n">
        <v>0</v>
      </c>
      <c r="CL35" s="1" t="n">
        <v>0</v>
      </c>
      <c r="CM35" s="1" t="n">
        <v>0</v>
      </c>
      <c r="CN35" s="1" t="n">
        <v>0</v>
      </c>
      <c r="CO35" s="1" t="n">
        <v>0</v>
      </c>
      <c r="CP35" s="1" t="n">
        <v>0</v>
      </c>
      <c r="CQ35" s="1" t="n">
        <v>0</v>
      </c>
      <c r="CR35" s="1" t="n">
        <v>0</v>
      </c>
      <c r="CS35" s="1" t="n">
        <v>0</v>
      </c>
      <c r="CT35" s="1" t="n">
        <v>0</v>
      </c>
      <c r="CU35" s="1" t="n">
        <v>0</v>
      </c>
      <c r="CV35" s="1" t="n">
        <v>0</v>
      </c>
      <c r="CW35" s="1" t="n">
        <v>0</v>
      </c>
      <c r="CX35" s="1" t="n">
        <v>0</v>
      </c>
      <c r="CY35" s="1" t="n">
        <v>0</v>
      </c>
      <c r="CZ35" s="1" t="n">
        <v>0</v>
      </c>
      <c r="DA35" s="1" t="n">
        <v>0</v>
      </c>
      <c r="DB35" s="1" t="n">
        <v>0</v>
      </c>
      <c r="DC35" s="1" t="n">
        <v>0</v>
      </c>
      <c r="DD35" s="1" t="n">
        <v>0</v>
      </c>
      <c r="DE35" s="1" t="n">
        <v>0</v>
      </c>
      <c r="DF35" s="1" t="n">
        <v>0</v>
      </c>
      <c r="DG35" s="1" t="n">
        <v>0</v>
      </c>
      <c r="DH35" s="1" t="n">
        <v>0</v>
      </c>
      <c r="DI35" s="1" t="n">
        <v>0</v>
      </c>
      <c r="DJ35" s="1" t="n">
        <v>0</v>
      </c>
      <c r="DK35" s="1" t="n">
        <v>0</v>
      </c>
      <c r="DL35" s="1" t="n">
        <v>0</v>
      </c>
      <c r="DM35" s="1" t="n">
        <v>0</v>
      </c>
      <c r="DN35" s="1" t="n">
        <v>0</v>
      </c>
      <c r="DO35" s="1" t="n">
        <v>0</v>
      </c>
      <c r="DP35" s="1" t="n">
        <v>0</v>
      </c>
      <c r="DQ35" s="1" t="n">
        <v>0</v>
      </c>
      <c r="DR35" s="1" t="n">
        <v>0</v>
      </c>
      <c r="DS35" s="1" t="n">
        <v>0</v>
      </c>
      <c r="DT35" s="1" t="n">
        <v>0</v>
      </c>
      <c r="DU35" s="1" t="n">
        <v>0</v>
      </c>
      <c r="DV35" s="1" t="n">
        <v>0</v>
      </c>
      <c r="DW35" s="1" t="n">
        <v>0</v>
      </c>
      <c r="DX35" s="1" t="n">
        <v>0</v>
      </c>
      <c r="DY35" s="1" t="n">
        <v>0</v>
      </c>
      <c r="DZ35" s="1" t="n">
        <v>0</v>
      </c>
      <c r="EA35" s="1" t="n">
        <v>0</v>
      </c>
      <c r="EB35" s="1" t="n">
        <v>0</v>
      </c>
      <c r="EC35" s="1" t="n">
        <v>0</v>
      </c>
      <c r="ED35" s="1" t="n">
        <v>0</v>
      </c>
      <c r="EE35" s="1" t="n">
        <v>0</v>
      </c>
      <c r="EF35" s="1" t="n">
        <v>0</v>
      </c>
      <c r="EG35" s="1" t="n">
        <v>0</v>
      </c>
      <c r="EH35" s="1" t="n">
        <v>0</v>
      </c>
      <c r="EI35" s="1" t="n">
        <v>0</v>
      </c>
      <c r="EJ35" s="1" t="n">
        <v>0</v>
      </c>
    </row>
    <row r="36" customFormat="false" ht="15" hidden="false" customHeight="true" outlineLevel="0" collapsed="false">
      <c r="C36" s="1" t="n">
        <v>0</v>
      </c>
      <c r="D36" s="1" t="n">
        <v>0</v>
      </c>
      <c r="E36" s="1" t="n">
        <v>0</v>
      </c>
      <c r="F36" s="1" t="n">
        <v>0</v>
      </c>
      <c r="G36" s="1" t="n">
        <v>0</v>
      </c>
      <c r="H36" s="1" t="n">
        <v>0</v>
      </c>
      <c r="I36" s="1" t="n">
        <v>0</v>
      </c>
      <c r="J36" s="1" t="n">
        <v>0</v>
      </c>
      <c r="K36" s="1" t="n">
        <v>0</v>
      </c>
      <c r="L36" s="1" t="n">
        <v>0</v>
      </c>
      <c r="M36" s="1" t="n">
        <v>0</v>
      </c>
      <c r="N36" s="1" t="n">
        <v>0</v>
      </c>
      <c r="O36" s="1" t="n">
        <v>0</v>
      </c>
      <c r="P36" s="1" t="n">
        <v>0</v>
      </c>
      <c r="Q36" s="1" t="n">
        <v>0</v>
      </c>
      <c r="R36" s="1" t="n">
        <v>0</v>
      </c>
      <c r="S36" s="1" t="n">
        <v>0</v>
      </c>
      <c r="T36" s="1" t="n">
        <v>0</v>
      </c>
      <c r="U36" s="1" t="n">
        <v>0</v>
      </c>
      <c r="V36" s="1" t="n">
        <v>0</v>
      </c>
      <c r="W36" s="1" t="n">
        <v>0</v>
      </c>
      <c r="X36" s="1" t="n">
        <v>0</v>
      </c>
      <c r="Y36" s="1" t="n">
        <v>0</v>
      </c>
      <c r="Z36" s="1" t="n">
        <v>0</v>
      </c>
      <c r="AA36" s="1" t="n">
        <v>0</v>
      </c>
      <c r="AB36" s="1" t="n">
        <v>0</v>
      </c>
      <c r="AC36" s="1" t="n">
        <v>0</v>
      </c>
      <c r="AD36" s="1" t="n">
        <v>0</v>
      </c>
      <c r="AE36" s="1" t="n">
        <v>0</v>
      </c>
      <c r="AF36" s="1" t="n">
        <v>0</v>
      </c>
      <c r="AG36" s="1" t="n">
        <v>0</v>
      </c>
      <c r="AH36" s="1" t="n">
        <v>0</v>
      </c>
      <c r="AI36" s="1" t="n">
        <v>0</v>
      </c>
      <c r="AJ36" s="1" t="n">
        <v>0</v>
      </c>
      <c r="AK36" s="1" t="n">
        <v>0</v>
      </c>
      <c r="AL36" s="10" t="n">
        <f aca="false">Overlay!$G$12</f>
        <v>-440.833333333333</v>
      </c>
      <c r="AM36" s="10" t="n">
        <f aca="false">Overlay!$G$13</f>
        <v>-440.833333333333</v>
      </c>
      <c r="AN36" s="10" t="n">
        <f aca="false">Overlay!$G$14</f>
        <v>-440.833333333333</v>
      </c>
      <c r="AO36" s="10" t="n">
        <f aca="false">Overlay!$G$15</f>
        <v>-440.833333333333</v>
      </c>
      <c r="AP36" s="10" t="n">
        <f aca="false">Overlay!$G$16</f>
        <v>-1690.83333333333</v>
      </c>
      <c r="AQ36" s="10" t="n">
        <f aca="false">Overlay!$G$17</f>
        <v>-440.833333333333</v>
      </c>
      <c r="AR36" s="10" t="n">
        <f aca="false">Overlay!$G$18</f>
        <v>-440.833333333333</v>
      </c>
      <c r="AS36" s="10" t="n">
        <f aca="false">Overlay!$G$19</f>
        <v>-440.833333333333</v>
      </c>
      <c r="AT36" s="10" t="n">
        <f aca="false">Overlay!$G$20</f>
        <v>-440.833333333333</v>
      </c>
      <c r="AU36" s="10" t="n">
        <f aca="false">Overlay!$G$21</f>
        <v>-440.833333333333</v>
      </c>
      <c r="AV36" s="10" t="n">
        <f aca="false">Overlay!$G$22</f>
        <v>-440.833333333333</v>
      </c>
      <c r="AW36" s="10" t="n">
        <f aca="false">Overlay!$G$23</f>
        <v>-440.833333333333</v>
      </c>
      <c r="AX36" s="10" t="n">
        <f aca="false">Overlay!$G$24</f>
        <v>-1690.83333333333</v>
      </c>
      <c r="AY36" s="10" t="n">
        <f aca="false">Overlay!$G$25</f>
        <v>-590.833333333333</v>
      </c>
      <c r="AZ36" s="10" t="n">
        <f aca="false">Overlay!$G$26</f>
        <v>-590.833333333333</v>
      </c>
      <c r="BA36" s="10" t="n">
        <f aca="false">Overlay!$G$27</f>
        <v>-7990.83333333333</v>
      </c>
      <c r="BB36" s="10" t="n">
        <f aca="false">Overlay!$G$28</f>
        <v>-590.833333333333</v>
      </c>
      <c r="BC36" s="10" t="n">
        <f aca="false">Overlay!$G$29</f>
        <v>-590.833333333333</v>
      </c>
      <c r="BD36" s="10" t="n">
        <f aca="false">Overlay!$G$30</f>
        <v>-590.833333333333</v>
      </c>
      <c r="BE36" s="10" t="n">
        <f aca="false">Overlay!$G$31</f>
        <v>146721.166666667</v>
      </c>
      <c r="BF36" s="1" t="n">
        <v>0</v>
      </c>
      <c r="BG36" s="1" t="n">
        <v>0</v>
      </c>
      <c r="BH36" s="1" t="n">
        <v>0</v>
      </c>
      <c r="BI36" s="1" t="n">
        <v>0</v>
      </c>
      <c r="BJ36" s="1" t="n">
        <v>0</v>
      </c>
      <c r="BK36" s="1" t="n">
        <v>0</v>
      </c>
      <c r="BL36" s="1" t="n">
        <v>0</v>
      </c>
      <c r="BM36" s="1" t="n">
        <v>0</v>
      </c>
      <c r="BN36" s="1" t="n">
        <v>0</v>
      </c>
      <c r="BO36" s="1" t="n">
        <v>0</v>
      </c>
      <c r="BP36" s="1" t="n">
        <v>0</v>
      </c>
      <c r="BQ36" s="1" t="n">
        <v>0</v>
      </c>
      <c r="BR36" s="1" t="n">
        <v>0</v>
      </c>
      <c r="BS36" s="1" t="n">
        <v>0</v>
      </c>
      <c r="BT36" s="1" t="n">
        <v>0</v>
      </c>
      <c r="BU36" s="1" t="n">
        <v>0</v>
      </c>
      <c r="BV36" s="1" t="n">
        <v>0</v>
      </c>
      <c r="BW36" s="1" t="n">
        <v>0</v>
      </c>
      <c r="BX36" s="1" t="n">
        <v>0</v>
      </c>
      <c r="BY36" s="1" t="n">
        <v>0</v>
      </c>
      <c r="BZ36" s="1" t="n">
        <v>0</v>
      </c>
      <c r="CA36" s="1" t="n">
        <v>0</v>
      </c>
      <c r="CB36" s="1" t="n">
        <v>0</v>
      </c>
      <c r="CC36" s="1" t="n">
        <v>0</v>
      </c>
      <c r="CD36" s="1" t="n">
        <v>0</v>
      </c>
      <c r="CE36" s="1" t="n">
        <v>0</v>
      </c>
      <c r="CF36" s="1" t="n">
        <v>0</v>
      </c>
      <c r="CG36" s="1" t="n">
        <v>0</v>
      </c>
      <c r="CH36" s="1" t="n">
        <v>0</v>
      </c>
      <c r="CI36" s="1" t="n">
        <v>0</v>
      </c>
      <c r="CJ36" s="1" t="n">
        <v>0</v>
      </c>
      <c r="CK36" s="1" t="n">
        <v>0</v>
      </c>
      <c r="CL36" s="1" t="n">
        <v>0</v>
      </c>
      <c r="CM36" s="1" t="n">
        <v>0</v>
      </c>
      <c r="CN36" s="1" t="n">
        <v>0</v>
      </c>
      <c r="CO36" s="1" t="n">
        <v>0</v>
      </c>
      <c r="CP36" s="1" t="n">
        <v>0</v>
      </c>
      <c r="CQ36" s="1" t="n">
        <v>0</v>
      </c>
      <c r="CR36" s="1" t="n">
        <v>0</v>
      </c>
      <c r="CS36" s="1" t="n">
        <v>0</v>
      </c>
      <c r="CT36" s="1" t="n">
        <v>0</v>
      </c>
      <c r="CU36" s="1" t="n">
        <v>0</v>
      </c>
      <c r="CV36" s="1" t="n">
        <v>0</v>
      </c>
      <c r="CW36" s="1" t="n">
        <v>0</v>
      </c>
      <c r="CX36" s="1" t="n">
        <v>0</v>
      </c>
      <c r="CY36" s="1" t="n">
        <v>0</v>
      </c>
      <c r="CZ36" s="1" t="n">
        <v>0</v>
      </c>
      <c r="DA36" s="1" t="n">
        <v>0</v>
      </c>
      <c r="DB36" s="1" t="n">
        <v>0</v>
      </c>
      <c r="DC36" s="1" t="n">
        <v>0</v>
      </c>
      <c r="DD36" s="1" t="n">
        <v>0</v>
      </c>
      <c r="DE36" s="1" t="n">
        <v>0</v>
      </c>
      <c r="DF36" s="1" t="n">
        <v>0</v>
      </c>
      <c r="DG36" s="1" t="n">
        <v>0</v>
      </c>
      <c r="DH36" s="1" t="n">
        <v>0</v>
      </c>
      <c r="DI36" s="1" t="n">
        <v>0</v>
      </c>
      <c r="DJ36" s="1" t="n">
        <v>0</v>
      </c>
      <c r="DK36" s="1" t="n">
        <v>0</v>
      </c>
      <c r="DL36" s="1" t="n">
        <v>0</v>
      </c>
      <c r="DM36" s="1" t="n">
        <v>0</v>
      </c>
      <c r="DN36" s="1" t="n">
        <v>0</v>
      </c>
      <c r="DO36" s="1" t="n">
        <v>0</v>
      </c>
      <c r="DP36" s="1" t="n">
        <v>0</v>
      </c>
      <c r="DQ36" s="1" t="n">
        <v>0</v>
      </c>
      <c r="DR36" s="1" t="n">
        <v>0</v>
      </c>
      <c r="DS36" s="1" t="n">
        <v>0</v>
      </c>
      <c r="DT36" s="1" t="n">
        <v>0</v>
      </c>
      <c r="DU36" s="1" t="n">
        <v>0</v>
      </c>
      <c r="DV36" s="1" t="n">
        <v>0</v>
      </c>
      <c r="DW36" s="1" t="n">
        <v>0</v>
      </c>
      <c r="DX36" s="1" t="n">
        <v>0</v>
      </c>
      <c r="DY36" s="1" t="n">
        <v>0</v>
      </c>
      <c r="DZ36" s="1" t="n">
        <v>0</v>
      </c>
      <c r="EA36" s="1" t="n">
        <v>0</v>
      </c>
      <c r="EB36" s="1" t="n">
        <v>0</v>
      </c>
      <c r="EC36" s="1" t="n">
        <v>0</v>
      </c>
      <c r="ED36" s="1" t="n">
        <v>0</v>
      </c>
      <c r="EE36" s="1" t="n">
        <v>0</v>
      </c>
      <c r="EF36" s="1" t="n">
        <v>0</v>
      </c>
      <c r="EG36" s="1" t="n">
        <v>0</v>
      </c>
      <c r="EH36" s="1" t="n">
        <v>0</v>
      </c>
      <c r="EI36" s="1" t="n">
        <v>0</v>
      </c>
      <c r="EJ36" s="1" t="n">
        <v>0</v>
      </c>
    </row>
    <row r="37" customFormat="false" ht="15" hidden="false" customHeight="true" outlineLevel="0" collapsed="false">
      <c r="C37" s="1" t="n">
        <v>0</v>
      </c>
      <c r="D37" s="1" t="n">
        <v>0</v>
      </c>
      <c r="E37" s="1" t="n">
        <v>0</v>
      </c>
      <c r="F37" s="1" t="n">
        <v>0</v>
      </c>
      <c r="G37" s="1" t="n">
        <v>0</v>
      </c>
      <c r="H37" s="1" t="n">
        <v>0</v>
      </c>
      <c r="I37" s="1" t="n">
        <v>0</v>
      </c>
      <c r="J37" s="1" t="n">
        <v>0</v>
      </c>
      <c r="K37" s="1" t="n">
        <v>0</v>
      </c>
      <c r="L37" s="1" t="n">
        <v>0</v>
      </c>
      <c r="M37" s="1" t="n">
        <v>0</v>
      </c>
      <c r="N37" s="1" t="n">
        <v>0</v>
      </c>
      <c r="O37" s="1" t="n">
        <v>0</v>
      </c>
      <c r="P37" s="1" t="n">
        <v>0</v>
      </c>
      <c r="Q37" s="1" t="n">
        <v>0</v>
      </c>
      <c r="R37" s="1" t="n">
        <v>0</v>
      </c>
      <c r="S37" s="1" t="n">
        <v>0</v>
      </c>
      <c r="T37" s="1" t="n">
        <v>0</v>
      </c>
      <c r="U37" s="1" t="n">
        <v>0</v>
      </c>
      <c r="V37" s="1" t="n">
        <v>0</v>
      </c>
      <c r="W37" s="1" t="n">
        <v>0</v>
      </c>
      <c r="X37" s="1" t="n">
        <v>0</v>
      </c>
      <c r="Y37" s="1" t="n">
        <v>0</v>
      </c>
      <c r="Z37" s="1" t="n">
        <v>0</v>
      </c>
      <c r="AA37" s="1" t="n">
        <v>0</v>
      </c>
      <c r="AB37" s="1" t="n">
        <v>0</v>
      </c>
      <c r="AC37" s="1" t="n">
        <v>0</v>
      </c>
      <c r="AD37" s="1" t="n">
        <v>0</v>
      </c>
      <c r="AE37" s="1" t="n">
        <v>0</v>
      </c>
      <c r="AF37" s="1" t="n">
        <v>0</v>
      </c>
      <c r="AG37" s="1" t="n">
        <v>0</v>
      </c>
      <c r="AH37" s="1" t="n">
        <v>0</v>
      </c>
      <c r="AI37" s="1" t="n">
        <v>0</v>
      </c>
      <c r="AJ37" s="1" t="n">
        <v>0</v>
      </c>
      <c r="AK37" s="1" t="n">
        <v>0</v>
      </c>
      <c r="AL37" s="1" t="n">
        <v>0</v>
      </c>
      <c r="AM37" s="10" t="n">
        <f aca="false">Overlay!$G$12</f>
        <v>-440.833333333333</v>
      </c>
      <c r="AN37" s="10" t="n">
        <f aca="false">Overlay!$G$13</f>
        <v>-440.833333333333</v>
      </c>
      <c r="AO37" s="10" t="n">
        <f aca="false">Overlay!$G$14</f>
        <v>-440.833333333333</v>
      </c>
      <c r="AP37" s="10" t="n">
        <f aca="false">Overlay!$G$15</f>
        <v>-440.833333333333</v>
      </c>
      <c r="AQ37" s="10" t="n">
        <f aca="false">Overlay!$G$16</f>
        <v>-1690.83333333333</v>
      </c>
      <c r="AR37" s="10" t="n">
        <f aca="false">Overlay!$G$17</f>
        <v>-440.833333333333</v>
      </c>
      <c r="AS37" s="10" t="n">
        <f aca="false">Overlay!$G$18</f>
        <v>-440.833333333333</v>
      </c>
      <c r="AT37" s="10" t="n">
        <f aca="false">Overlay!$G$19</f>
        <v>-440.833333333333</v>
      </c>
      <c r="AU37" s="10" t="n">
        <f aca="false">Overlay!$G$20</f>
        <v>-440.833333333333</v>
      </c>
      <c r="AV37" s="10" t="n">
        <f aca="false">Overlay!$G$21</f>
        <v>-440.833333333333</v>
      </c>
      <c r="AW37" s="10" t="n">
        <f aca="false">Overlay!$G$22</f>
        <v>-440.833333333333</v>
      </c>
      <c r="AX37" s="10" t="n">
        <f aca="false">Overlay!$G$23</f>
        <v>-440.833333333333</v>
      </c>
      <c r="AY37" s="10" t="n">
        <f aca="false">Overlay!$G$24</f>
        <v>-1690.83333333333</v>
      </c>
      <c r="AZ37" s="10" t="n">
        <f aca="false">Overlay!$G$25</f>
        <v>-590.833333333333</v>
      </c>
      <c r="BA37" s="10" t="n">
        <f aca="false">Overlay!$G$26</f>
        <v>-590.833333333333</v>
      </c>
      <c r="BB37" s="10" t="n">
        <f aca="false">Overlay!$G$27</f>
        <v>-7990.83333333333</v>
      </c>
      <c r="BC37" s="10" t="n">
        <f aca="false">Overlay!$G$28</f>
        <v>-590.833333333333</v>
      </c>
      <c r="BD37" s="10" t="n">
        <f aca="false">Overlay!$G$29</f>
        <v>-590.833333333333</v>
      </c>
      <c r="BE37" s="10" t="n">
        <f aca="false">Overlay!$G$30</f>
        <v>-590.833333333333</v>
      </c>
      <c r="BF37" s="10" t="n">
        <f aca="false">Overlay!$G$31</f>
        <v>146721.166666667</v>
      </c>
      <c r="BG37" s="1" t="n">
        <v>0</v>
      </c>
      <c r="BH37" s="1" t="n">
        <v>0</v>
      </c>
      <c r="BI37" s="1" t="n">
        <v>0</v>
      </c>
      <c r="BJ37" s="1" t="n">
        <v>0</v>
      </c>
      <c r="BK37" s="1" t="n">
        <v>0</v>
      </c>
      <c r="BL37" s="1" t="n">
        <v>0</v>
      </c>
      <c r="BM37" s="1" t="n">
        <v>0</v>
      </c>
      <c r="BN37" s="1" t="n">
        <v>0</v>
      </c>
      <c r="BO37" s="1" t="n">
        <v>0</v>
      </c>
      <c r="BP37" s="1" t="n">
        <v>0</v>
      </c>
      <c r="BQ37" s="1" t="n">
        <v>0</v>
      </c>
      <c r="BR37" s="1" t="n">
        <v>0</v>
      </c>
      <c r="BS37" s="1" t="n">
        <v>0</v>
      </c>
      <c r="BT37" s="1" t="n">
        <v>0</v>
      </c>
      <c r="BU37" s="1" t="n">
        <v>0</v>
      </c>
      <c r="BV37" s="1" t="n">
        <v>0</v>
      </c>
      <c r="BW37" s="1" t="n">
        <v>0</v>
      </c>
      <c r="BX37" s="1" t="n">
        <v>0</v>
      </c>
      <c r="BY37" s="1" t="n">
        <v>0</v>
      </c>
      <c r="BZ37" s="1" t="n">
        <v>0</v>
      </c>
      <c r="CA37" s="1" t="n">
        <v>0</v>
      </c>
      <c r="CB37" s="1" t="n">
        <v>0</v>
      </c>
      <c r="CC37" s="1" t="n">
        <v>0</v>
      </c>
      <c r="CD37" s="1" t="n">
        <v>0</v>
      </c>
      <c r="CE37" s="1" t="n">
        <v>0</v>
      </c>
      <c r="CF37" s="1" t="n">
        <v>0</v>
      </c>
      <c r="CG37" s="1" t="n">
        <v>0</v>
      </c>
      <c r="CH37" s="1" t="n">
        <v>0</v>
      </c>
      <c r="CI37" s="1" t="n">
        <v>0</v>
      </c>
      <c r="CJ37" s="1" t="n">
        <v>0</v>
      </c>
      <c r="CK37" s="1" t="n">
        <v>0</v>
      </c>
      <c r="CL37" s="1" t="n">
        <v>0</v>
      </c>
      <c r="CM37" s="1" t="n">
        <v>0</v>
      </c>
      <c r="CN37" s="1" t="n">
        <v>0</v>
      </c>
      <c r="CO37" s="1" t="n">
        <v>0</v>
      </c>
      <c r="CP37" s="1" t="n">
        <v>0</v>
      </c>
      <c r="CQ37" s="1" t="n">
        <v>0</v>
      </c>
      <c r="CR37" s="1" t="n">
        <v>0</v>
      </c>
      <c r="CS37" s="1" t="n">
        <v>0</v>
      </c>
      <c r="CT37" s="1" t="n">
        <v>0</v>
      </c>
      <c r="CU37" s="1" t="n">
        <v>0</v>
      </c>
      <c r="CV37" s="1" t="n">
        <v>0</v>
      </c>
      <c r="CW37" s="1" t="n">
        <v>0</v>
      </c>
      <c r="CX37" s="1" t="n">
        <v>0</v>
      </c>
      <c r="CY37" s="1" t="n">
        <v>0</v>
      </c>
      <c r="CZ37" s="1" t="n">
        <v>0</v>
      </c>
      <c r="DA37" s="1" t="n">
        <v>0</v>
      </c>
      <c r="DB37" s="1" t="n">
        <v>0</v>
      </c>
      <c r="DC37" s="1" t="n">
        <v>0</v>
      </c>
      <c r="DD37" s="1" t="n">
        <v>0</v>
      </c>
      <c r="DE37" s="1" t="n">
        <v>0</v>
      </c>
      <c r="DF37" s="1" t="n">
        <v>0</v>
      </c>
      <c r="DG37" s="1" t="n">
        <v>0</v>
      </c>
      <c r="DH37" s="1" t="n">
        <v>0</v>
      </c>
      <c r="DI37" s="1" t="n">
        <v>0</v>
      </c>
      <c r="DJ37" s="1" t="n">
        <v>0</v>
      </c>
      <c r="DK37" s="1" t="n">
        <v>0</v>
      </c>
      <c r="DL37" s="1" t="n">
        <v>0</v>
      </c>
      <c r="DM37" s="1" t="n">
        <v>0</v>
      </c>
      <c r="DN37" s="1" t="n">
        <v>0</v>
      </c>
      <c r="DO37" s="1" t="n">
        <v>0</v>
      </c>
      <c r="DP37" s="1" t="n">
        <v>0</v>
      </c>
      <c r="DQ37" s="1" t="n">
        <v>0</v>
      </c>
      <c r="DR37" s="1" t="n">
        <v>0</v>
      </c>
      <c r="DS37" s="1" t="n">
        <v>0</v>
      </c>
      <c r="DT37" s="1" t="n">
        <v>0</v>
      </c>
      <c r="DU37" s="1" t="n">
        <v>0</v>
      </c>
      <c r="DV37" s="1" t="n">
        <v>0</v>
      </c>
      <c r="DW37" s="1" t="n">
        <v>0</v>
      </c>
      <c r="DX37" s="1" t="n">
        <v>0</v>
      </c>
      <c r="DY37" s="1" t="n">
        <v>0</v>
      </c>
      <c r="DZ37" s="1" t="n">
        <v>0</v>
      </c>
      <c r="EA37" s="1" t="n">
        <v>0</v>
      </c>
      <c r="EB37" s="1" t="n">
        <v>0</v>
      </c>
      <c r="EC37" s="1" t="n">
        <v>0</v>
      </c>
      <c r="ED37" s="1" t="n">
        <v>0</v>
      </c>
      <c r="EE37" s="1" t="n">
        <v>0</v>
      </c>
      <c r="EF37" s="1" t="n">
        <v>0</v>
      </c>
      <c r="EG37" s="1" t="n">
        <v>0</v>
      </c>
      <c r="EH37" s="1" t="n">
        <v>0</v>
      </c>
      <c r="EI37" s="1" t="n">
        <v>0</v>
      </c>
      <c r="EJ37" s="1" t="n">
        <v>0</v>
      </c>
    </row>
    <row r="38" customFormat="false" ht="15" hidden="false" customHeight="true" outlineLevel="0" collapsed="false">
      <c r="C38" s="1" t="n">
        <v>0</v>
      </c>
      <c r="D38" s="1" t="n">
        <v>0</v>
      </c>
      <c r="E38" s="1" t="n">
        <v>0</v>
      </c>
      <c r="F38" s="1" t="n">
        <v>0</v>
      </c>
      <c r="G38" s="1" t="n">
        <v>0</v>
      </c>
      <c r="H38" s="1" t="n">
        <v>0</v>
      </c>
      <c r="I38" s="1" t="n">
        <v>0</v>
      </c>
      <c r="J38" s="1" t="n">
        <v>0</v>
      </c>
      <c r="K38" s="1" t="n">
        <v>0</v>
      </c>
      <c r="L38" s="1" t="n">
        <v>0</v>
      </c>
      <c r="M38" s="1" t="n">
        <v>0</v>
      </c>
      <c r="N38" s="1" t="n">
        <v>0</v>
      </c>
      <c r="O38" s="1" t="n">
        <v>0</v>
      </c>
      <c r="P38" s="1" t="n">
        <v>0</v>
      </c>
      <c r="Q38" s="1" t="n">
        <v>0</v>
      </c>
      <c r="R38" s="1" t="n">
        <v>0</v>
      </c>
      <c r="S38" s="1" t="n">
        <v>0</v>
      </c>
      <c r="T38" s="1" t="n">
        <v>0</v>
      </c>
      <c r="U38" s="1" t="n">
        <v>0</v>
      </c>
      <c r="V38" s="1" t="n">
        <v>0</v>
      </c>
      <c r="W38" s="1" t="n">
        <v>0</v>
      </c>
      <c r="X38" s="1" t="n">
        <v>0</v>
      </c>
      <c r="Y38" s="1" t="n">
        <v>0</v>
      </c>
      <c r="Z38" s="1" t="n">
        <v>0</v>
      </c>
      <c r="AA38" s="1" t="n">
        <v>0</v>
      </c>
      <c r="AB38" s="1" t="n">
        <v>0</v>
      </c>
      <c r="AC38" s="1" t="n">
        <v>0</v>
      </c>
      <c r="AD38" s="1" t="n">
        <v>0</v>
      </c>
      <c r="AE38" s="1" t="n">
        <v>0</v>
      </c>
      <c r="AF38" s="1" t="n">
        <v>0</v>
      </c>
      <c r="AG38" s="1" t="n">
        <v>0</v>
      </c>
      <c r="AH38" s="1" t="n">
        <v>0</v>
      </c>
      <c r="AI38" s="1" t="n">
        <v>0</v>
      </c>
      <c r="AJ38" s="1" t="n">
        <v>0</v>
      </c>
      <c r="AK38" s="1" t="n">
        <v>0</v>
      </c>
      <c r="AL38" s="1" t="n">
        <v>0</v>
      </c>
      <c r="AM38" s="1" t="n">
        <v>0</v>
      </c>
      <c r="AN38" s="10" t="n">
        <f aca="false">Overlay!$G$12</f>
        <v>-440.833333333333</v>
      </c>
      <c r="AO38" s="10" t="n">
        <f aca="false">Overlay!$G$13</f>
        <v>-440.833333333333</v>
      </c>
      <c r="AP38" s="10" t="n">
        <f aca="false">Overlay!$G$14</f>
        <v>-440.833333333333</v>
      </c>
      <c r="AQ38" s="10" t="n">
        <f aca="false">Overlay!$G$15</f>
        <v>-440.833333333333</v>
      </c>
      <c r="AR38" s="10" t="n">
        <f aca="false">Overlay!$G$16</f>
        <v>-1690.83333333333</v>
      </c>
      <c r="AS38" s="10" t="n">
        <f aca="false">Overlay!$G$17</f>
        <v>-440.833333333333</v>
      </c>
      <c r="AT38" s="10" t="n">
        <f aca="false">Overlay!$G$18</f>
        <v>-440.833333333333</v>
      </c>
      <c r="AU38" s="10" t="n">
        <f aca="false">Overlay!$G$19</f>
        <v>-440.833333333333</v>
      </c>
      <c r="AV38" s="10" t="n">
        <f aca="false">Overlay!$G$20</f>
        <v>-440.833333333333</v>
      </c>
      <c r="AW38" s="10" t="n">
        <f aca="false">Overlay!$G$21</f>
        <v>-440.833333333333</v>
      </c>
      <c r="AX38" s="10" t="n">
        <f aca="false">Overlay!$G$22</f>
        <v>-440.833333333333</v>
      </c>
      <c r="AY38" s="10" t="n">
        <f aca="false">Overlay!$G$23</f>
        <v>-440.833333333333</v>
      </c>
      <c r="AZ38" s="10" t="n">
        <f aca="false">Overlay!$G$24</f>
        <v>-1690.83333333333</v>
      </c>
      <c r="BA38" s="10" t="n">
        <f aca="false">Overlay!$G$25</f>
        <v>-590.833333333333</v>
      </c>
      <c r="BB38" s="10" t="n">
        <f aca="false">Overlay!$G$26</f>
        <v>-590.833333333333</v>
      </c>
      <c r="BC38" s="10" t="n">
        <f aca="false">Overlay!$G$27</f>
        <v>-7990.83333333333</v>
      </c>
      <c r="BD38" s="10" t="n">
        <f aca="false">Overlay!$G$28</f>
        <v>-590.833333333333</v>
      </c>
      <c r="BE38" s="10" t="n">
        <f aca="false">Overlay!$G$29</f>
        <v>-590.833333333333</v>
      </c>
      <c r="BF38" s="10" t="n">
        <f aca="false">Overlay!$G$30</f>
        <v>-590.833333333333</v>
      </c>
      <c r="BG38" s="10" t="n">
        <f aca="false">Overlay!$G$31</f>
        <v>146721.166666667</v>
      </c>
      <c r="BH38" s="1" t="n">
        <v>0</v>
      </c>
      <c r="BI38" s="1" t="n">
        <v>0</v>
      </c>
      <c r="BJ38" s="1" t="n">
        <v>0</v>
      </c>
      <c r="BK38" s="1" t="n">
        <v>0</v>
      </c>
      <c r="BL38" s="1" t="n">
        <v>0</v>
      </c>
      <c r="BM38" s="1" t="n">
        <v>0</v>
      </c>
      <c r="BN38" s="1" t="n">
        <v>0</v>
      </c>
      <c r="BO38" s="1" t="n">
        <v>0</v>
      </c>
      <c r="BP38" s="1" t="n">
        <v>0</v>
      </c>
      <c r="BQ38" s="1" t="n">
        <v>0</v>
      </c>
      <c r="BR38" s="1" t="n">
        <v>0</v>
      </c>
      <c r="BS38" s="1" t="n">
        <v>0</v>
      </c>
      <c r="BT38" s="1" t="n">
        <v>0</v>
      </c>
      <c r="BU38" s="1" t="n">
        <v>0</v>
      </c>
      <c r="BV38" s="1" t="n">
        <v>0</v>
      </c>
      <c r="BW38" s="1" t="n">
        <v>0</v>
      </c>
      <c r="BX38" s="1" t="n">
        <v>0</v>
      </c>
      <c r="BY38" s="1" t="n">
        <v>0</v>
      </c>
      <c r="BZ38" s="1" t="n">
        <v>0</v>
      </c>
      <c r="CA38" s="1" t="n">
        <v>0</v>
      </c>
      <c r="CB38" s="1" t="n">
        <v>0</v>
      </c>
      <c r="CC38" s="1" t="n">
        <v>0</v>
      </c>
      <c r="CD38" s="1" t="n">
        <v>0</v>
      </c>
      <c r="CE38" s="1" t="n">
        <v>0</v>
      </c>
      <c r="CF38" s="1" t="n">
        <v>0</v>
      </c>
      <c r="CG38" s="1" t="n">
        <v>0</v>
      </c>
      <c r="CH38" s="1" t="n">
        <v>0</v>
      </c>
      <c r="CI38" s="1" t="n">
        <v>0</v>
      </c>
      <c r="CJ38" s="1" t="n">
        <v>0</v>
      </c>
      <c r="CK38" s="1" t="n">
        <v>0</v>
      </c>
      <c r="CL38" s="1" t="n">
        <v>0</v>
      </c>
      <c r="CM38" s="1" t="n">
        <v>0</v>
      </c>
      <c r="CN38" s="1" t="n">
        <v>0</v>
      </c>
      <c r="CO38" s="1" t="n">
        <v>0</v>
      </c>
      <c r="CP38" s="1" t="n">
        <v>0</v>
      </c>
      <c r="CQ38" s="1" t="n">
        <v>0</v>
      </c>
      <c r="CR38" s="1" t="n">
        <v>0</v>
      </c>
      <c r="CS38" s="1" t="n">
        <v>0</v>
      </c>
      <c r="CT38" s="1" t="n">
        <v>0</v>
      </c>
      <c r="CU38" s="1" t="n">
        <v>0</v>
      </c>
      <c r="CV38" s="1" t="n">
        <v>0</v>
      </c>
      <c r="CW38" s="1" t="n">
        <v>0</v>
      </c>
      <c r="CX38" s="1" t="n">
        <v>0</v>
      </c>
      <c r="CY38" s="1" t="n">
        <v>0</v>
      </c>
      <c r="CZ38" s="1" t="n">
        <v>0</v>
      </c>
      <c r="DA38" s="1" t="n">
        <v>0</v>
      </c>
      <c r="DB38" s="1" t="n">
        <v>0</v>
      </c>
      <c r="DC38" s="1" t="n">
        <v>0</v>
      </c>
      <c r="DD38" s="1" t="n">
        <v>0</v>
      </c>
      <c r="DE38" s="1" t="n">
        <v>0</v>
      </c>
      <c r="DF38" s="1" t="n">
        <v>0</v>
      </c>
      <c r="DG38" s="1" t="n">
        <v>0</v>
      </c>
      <c r="DH38" s="1" t="n">
        <v>0</v>
      </c>
      <c r="DI38" s="1" t="n">
        <v>0</v>
      </c>
      <c r="DJ38" s="1" t="n">
        <v>0</v>
      </c>
      <c r="DK38" s="1" t="n">
        <v>0</v>
      </c>
      <c r="DL38" s="1" t="n">
        <v>0</v>
      </c>
      <c r="DM38" s="1" t="n">
        <v>0</v>
      </c>
      <c r="DN38" s="1" t="n">
        <v>0</v>
      </c>
      <c r="DO38" s="1" t="n">
        <v>0</v>
      </c>
      <c r="DP38" s="1" t="n">
        <v>0</v>
      </c>
      <c r="DQ38" s="1" t="n">
        <v>0</v>
      </c>
      <c r="DR38" s="1" t="n">
        <v>0</v>
      </c>
      <c r="DS38" s="1" t="n">
        <v>0</v>
      </c>
      <c r="DT38" s="1" t="n">
        <v>0</v>
      </c>
      <c r="DU38" s="1" t="n">
        <v>0</v>
      </c>
      <c r="DV38" s="1" t="n">
        <v>0</v>
      </c>
      <c r="DW38" s="1" t="n">
        <v>0</v>
      </c>
      <c r="DX38" s="1" t="n">
        <v>0</v>
      </c>
      <c r="DY38" s="1" t="n">
        <v>0</v>
      </c>
      <c r="DZ38" s="1" t="n">
        <v>0</v>
      </c>
      <c r="EA38" s="1" t="n">
        <v>0</v>
      </c>
      <c r="EB38" s="1" t="n">
        <v>0</v>
      </c>
      <c r="EC38" s="1" t="n">
        <v>0</v>
      </c>
      <c r="ED38" s="1" t="n">
        <v>0</v>
      </c>
      <c r="EE38" s="1" t="n">
        <v>0</v>
      </c>
      <c r="EF38" s="1" t="n">
        <v>0</v>
      </c>
      <c r="EG38" s="1" t="n">
        <v>0</v>
      </c>
      <c r="EH38" s="1" t="n">
        <v>0</v>
      </c>
      <c r="EI38" s="1" t="n">
        <v>0</v>
      </c>
      <c r="EJ38" s="1" t="n">
        <v>0</v>
      </c>
    </row>
    <row r="39" customFormat="false" ht="15" hidden="false" customHeight="true" outlineLevel="0" collapsed="false">
      <c r="C39" s="1" t="n">
        <v>0</v>
      </c>
      <c r="D39" s="1" t="n">
        <v>0</v>
      </c>
      <c r="E39" s="1" t="n">
        <v>0</v>
      </c>
      <c r="F39" s="1" t="n">
        <v>0</v>
      </c>
      <c r="G39" s="1" t="n">
        <v>0</v>
      </c>
      <c r="H39" s="1" t="n">
        <v>0</v>
      </c>
      <c r="I39" s="1" t="n">
        <v>0</v>
      </c>
      <c r="J39" s="1" t="n">
        <v>0</v>
      </c>
      <c r="K39" s="1" t="n">
        <v>0</v>
      </c>
      <c r="L39" s="1" t="n">
        <v>0</v>
      </c>
      <c r="M39" s="1" t="n">
        <v>0</v>
      </c>
      <c r="N39" s="1" t="n">
        <v>0</v>
      </c>
      <c r="O39" s="1" t="n">
        <v>0</v>
      </c>
      <c r="P39" s="1" t="n">
        <v>0</v>
      </c>
      <c r="Q39" s="1" t="n">
        <v>0</v>
      </c>
      <c r="R39" s="1" t="n">
        <v>0</v>
      </c>
      <c r="S39" s="1" t="n">
        <v>0</v>
      </c>
      <c r="T39" s="1" t="n">
        <v>0</v>
      </c>
      <c r="U39" s="1" t="n">
        <v>0</v>
      </c>
      <c r="V39" s="1" t="n">
        <v>0</v>
      </c>
      <c r="W39" s="1" t="n">
        <v>0</v>
      </c>
      <c r="X39" s="1" t="n">
        <v>0</v>
      </c>
      <c r="Y39" s="1" t="n">
        <v>0</v>
      </c>
      <c r="Z39" s="1" t="n">
        <v>0</v>
      </c>
      <c r="AA39" s="1" t="n">
        <v>0</v>
      </c>
      <c r="AB39" s="1" t="n">
        <v>0</v>
      </c>
      <c r="AC39" s="1" t="n">
        <v>0</v>
      </c>
      <c r="AD39" s="1" t="n">
        <v>0</v>
      </c>
      <c r="AE39" s="1" t="n">
        <v>0</v>
      </c>
      <c r="AF39" s="1" t="n">
        <v>0</v>
      </c>
      <c r="AG39" s="1" t="n">
        <v>0</v>
      </c>
      <c r="AH39" s="1" t="n">
        <v>0</v>
      </c>
      <c r="AI39" s="1" t="n">
        <v>0</v>
      </c>
      <c r="AJ39" s="1" t="n">
        <v>0</v>
      </c>
      <c r="AK39" s="1" t="n">
        <v>0</v>
      </c>
      <c r="AL39" s="1" t="n">
        <v>0</v>
      </c>
      <c r="AM39" s="1" t="n">
        <v>0</v>
      </c>
      <c r="AN39" s="1" t="n">
        <v>0</v>
      </c>
      <c r="AO39" s="10" t="n">
        <f aca="false">Overlay!$G$12</f>
        <v>-440.833333333333</v>
      </c>
      <c r="AP39" s="10" t="n">
        <f aca="false">Overlay!$G$13</f>
        <v>-440.833333333333</v>
      </c>
      <c r="AQ39" s="10" t="n">
        <f aca="false">Overlay!$G$14</f>
        <v>-440.833333333333</v>
      </c>
      <c r="AR39" s="10" t="n">
        <f aca="false">Overlay!$G$15</f>
        <v>-440.833333333333</v>
      </c>
      <c r="AS39" s="10" t="n">
        <f aca="false">Overlay!$G$16</f>
        <v>-1690.83333333333</v>
      </c>
      <c r="AT39" s="10" t="n">
        <f aca="false">Overlay!$G$17</f>
        <v>-440.833333333333</v>
      </c>
      <c r="AU39" s="10" t="n">
        <f aca="false">Overlay!$G$18</f>
        <v>-440.833333333333</v>
      </c>
      <c r="AV39" s="10" t="n">
        <f aca="false">Overlay!$G$19</f>
        <v>-440.833333333333</v>
      </c>
      <c r="AW39" s="10" t="n">
        <f aca="false">Overlay!$G$20</f>
        <v>-440.833333333333</v>
      </c>
      <c r="AX39" s="10" t="n">
        <f aca="false">Overlay!$G$21</f>
        <v>-440.833333333333</v>
      </c>
      <c r="AY39" s="10" t="n">
        <f aca="false">Overlay!$G$22</f>
        <v>-440.833333333333</v>
      </c>
      <c r="AZ39" s="10" t="n">
        <f aca="false">Overlay!$G$23</f>
        <v>-440.833333333333</v>
      </c>
      <c r="BA39" s="10" t="n">
        <f aca="false">Overlay!$G$24</f>
        <v>-1690.83333333333</v>
      </c>
      <c r="BB39" s="10" t="n">
        <f aca="false">Overlay!$G$25</f>
        <v>-590.833333333333</v>
      </c>
      <c r="BC39" s="10" t="n">
        <f aca="false">Overlay!$G$26</f>
        <v>-590.833333333333</v>
      </c>
      <c r="BD39" s="10" t="n">
        <f aca="false">Overlay!$G$27</f>
        <v>-7990.83333333333</v>
      </c>
      <c r="BE39" s="10" t="n">
        <f aca="false">Overlay!$G$28</f>
        <v>-590.833333333333</v>
      </c>
      <c r="BF39" s="10" t="n">
        <f aca="false">Overlay!$G$29</f>
        <v>-590.833333333333</v>
      </c>
      <c r="BG39" s="10" t="n">
        <f aca="false">Overlay!$G$30</f>
        <v>-590.833333333333</v>
      </c>
      <c r="BH39" s="10" t="n">
        <f aca="false">Overlay!$G$31</f>
        <v>146721.166666667</v>
      </c>
      <c r="BI39" s="1" t="n">
        <v>0</v>
      </c>
      <c r="BJ39" s="1" t="n">
        <v>0</v>
      </c>
      <c r="BK39" s="1" t="n">
        <v>0</v>
      </c>
      <c r="BL39" s="1" t="n">
        <v>0</v>
      </c>
      <c r="BM39" s="1" t="n">
        <v>0</v>
      </c>
      <c r="BN39" s="1" t="n">
        <v>0</v>
      </c>
      <c r="BO39" s="1" t="n">
        <v>0</v>
      </c>
      <c r="BP39" s="1" t="n">
        <v>0</v>
      </c>
      <c r="BQ39" s="1" t="n">
        <v>0</v>
      </c>
      <c r="BR39" s="1" t="n">
        <v>0</v>
      </c>
      <c r="BS39" s="1" t="n">
        <v>0</v>
      </c>
      <c r="BT39" s="1" t="n">
        <v>0</v>
      </c>
      <c r="BU39" s="1" t="n">
        <v>0</v>
      </c>
      <c r="BV39" s="1" t="n">
        <v>0</v>
      </c>
      <c r="BW39" s="1" t="n">
        <v>0</v>
      </c>
      <c r="BX39" s="1" t="n">
        <v>0</v>
      </c>
      <c r="BY39" s="1" t="n">
        <v>0</v>
      </c>
      <c r="BZ39" s="1" t="n">
        <v>0</v>
      </c>
      <c r="CA39" s="1" t="n">
        <v>0</v>
      </c>
      <c r="CB39" s="1" t="n">
        <v>0</v>
      </c>
      <c r="CC39" s="1" t="n">
        <v>0</v>
      </c>
      <c r="CD39" s="1" t="n">
        <v>0</v>
      </c>
      <c r="CE39" s="1" t="n">
        <v>0</v>
      </c>
      <c r="CF39" s="1" t="n">
        <v>0</v>
      </c>
      <c r="CG39" s="1" t="n">
        <v>0</v>
      </c>
      <c r="CH39" s="1" t="n">
        <v>0</v>
      </c>
      <c r="CI39" s="1" t="n">
        <v>0</v>
      </c>
      <c r="CJ39" s="1" t="n">
        <v>0</v>
      </c>
      <c r="CK39" s="1" t="n">
        <v>0</v>
      </c>
      <c r="CL39" s="1" t="n">
        <v>0</v>
      </c>
      <c r="CM39" s="1" t="n">
        <v>0</v>
      </c>
      <c r="CN39" s="1" t="n">
        <v>0</v>
      </c>
      <c r="CO39" s="1" t="n">
        <v>0</v>
      </c>
      <c r="CP39" s="1" t="n">
        <v>0</v>
      </c>
      <c r="CQ39" s="1" t="n">
        <v>0</v>
      </c>
      <c r="CR39" s="1" t="n">
        <v>0</v>
      </c>
      <c r="CS39" s="1" t="n">
        <v>0</v>
      </c>
      <c r="CT39" s="1" t="n">
        <v>0</v>
      </c>
      <c r="CU39" s="1" t="n">
        <v>0</v>
      </c>
      <c r="CV39" s="1" t="n">
        <v>0</v>
      </c>
      <c r="CW39" s="1" t="n">
        <v>0</v>
      </c>
      <c r="CX39" s="1" t="n">
        <v>0</v>
      </c>
      <c r="CY39" s="1" t="n">
        <v>0</v>
      </c>
      <c r="CZ39" s="1" t="n">
        <v>0</v>
      </c>
      <c r="DA39" s="1" t="n">
        <v>0</v>
      </c>
      <c r="DB39" s="1" t="n">
        <v>0</v>
      </c>
      <c r="DC39" s="1" t="n">
        <v>0</v>
      </c>
      <c r="DD39" s="1" t="n">
        <v>0</v>
      </c>
      <c r="DE39" s="1" t="n">
        <v>0</v>
      </c>
      <c r="DF39" s="1" t="n">
        <v>0</v>
      </c>
      <c r="DG39" s="1" t="n">
        <v>0</v>
      </c>
      <c r="DH39" s="1" t="n">
        <v>0</v>
      </c>
      <c r="DI39" s="1" t="n">
        <v>0</v>
      </c>
      <c r="DJ39" s="1" t="n">
        <v>0</v>
      </c>
      <c r="DK39" s="1" t="n">
        <v>0</v>
      </c>
      <c r="DL39" s="1" t="n">
        <v>0</v>
      </c>
      <c r="DM39" s="1" t="n">
        <v>0</v>
      </c>
      <c r="DN39" s="1" t="n">
        <v>0</v>
      </c>
      <c r="DO39" s="1" t="n">
        <v>0</v>
      </c>
      <c r="DP39" s="1" t="n">
        <v>0</v>
      </c>
      <c r="DQ39" s="1" t="n">
        <v>0</v>
      </c>
      <c r="DR39" s="1" t="n">
        <v>0</v>
      </c>
      <c r="DS39" s="1" t="n">
        <v>0</v>
      </c>
      <c r="DT39" s="1" t="n">
        <v>0</v>
      </c>
      <c r="DU39" s="1" t="n">
        <v>0</v>
      </c>
      <c r="DV39" s="1" t="n">
        <v>0</v>
      </c>
      <c r="DW39" s="1" t="n">
        <v>0</v>
      </c>
      <c r="DX39" s="1" t="n">
        <v>0</v>
      </c>
      <c r="DY39" s="1" t="n">
        <v>0</v>
      </c>
      <c r="DZ39" s="1" t="n">
        <v>0</v>
      </c>
      <c r="EA39" s="1" t="n">
        <v>0</v>
      </c>
      <c r="EB39" s="1" t="n">
        <v>0</v>
      </c>
      <c r="EC39" s="1" t="n">
        <v>0</v>
      </c>
      <c r="ED39" s="1" t="n">
        <v>0</v>
      </c>
      <c r="EE39" s="1" t="n">
        <v>0</v>
      </c>
      <c r="EF39" s="1" t="n">
        <v>0</v>
      </c>
      <c r="EG39" s="1" t="n">
        <v>0</v>
      </c>
      <c r="EH39" s="1" t="n">
        <v>0</v>
      </c>
      <c r="EI39" s="1" t="n">
        <v>0</v>
      </c>
      <c r="EJ39" s="1" t="n">
        <v>0</v>
      </c>
    </row>
    <row r="40" customFormat="false" ht="15" hidden="false" customHeight="true" outlineLevel="0" collapsed="false">
      <c r="C40" s="1" t="n">
        <v>0</v>
      </c>
      <c r="D40" s="1" t="n">
        <v>0</v>
      </c>
      <c r="E40" s="1" t="n">
        <v>0</v>
      </c>
      <c r="F40" s="1" t="n">
        <v>0</v>
      </c>
      <c r="G40" s="1" t="n">
        <v>0</v>
      </c>
      <c r="H40" s="1" t="n">
        <v>0</v>
      </c>
      <c r="I40" s="1" t="n">
        <v>0</v>
      </c>
      <c r="J40" s="1" t="n">
        <v>0</v>
      </c>
      <c r="K40" s="1" t="n">
        <v>0</v>
      </c>
      <c r="L40" s="1" t="n">
        <v>0</v>
      </c>
      <c r="M40" s="1" t="n">
        <v>0</v>
      </c>
      <c r="N40" s="1" t="n">
        <v>0</v>
      </c>
      <c r="O40" s="1" t="n">
        <v>0</v>
      </c>
      <c r="P40" s="1" t="n">
        <v>0</v>
      </c>
      <c r="Q40" s="1" t="n">
        <v>0</v>
      </c>
      <c r="R40" s="1" t="n">
        <v>0</v>
      </c>
      <c r="S40" s="1" t="n">
        <v>0</v>
      </c>
      <c r="T40" s="1" t="n">
        <v>0</v>
      </c>
      <c r="U40" s="1" t="n">
        <v>0</v>
      </c>
      <c r="V40" s="1" t="n">
        <v>0</v>
      </c>
      <c r="W40" s="1" t="n">
        <v>0</v>
      </c>
      <c r="X40" s="1" t="n">
        <v>0</v>
      </c>
      <c r="Y40" s="1" t="n">
        <v>0</v>
      </c>
      <c r="Z40" s="1" t="n">
        <v>0</v>
      </c>
      <c r="AA40" s="1" t="n">
        <v>0</v>
      </c>
      <c r="AB40" s="1" t="n">
        <v>0</v>
      </c>
      <c r="AC40" s="1" t="n">
        <v>0</v>
      </c>
      <c r="AD40" s="1" t="n">
        <v>0</v>
      </c>
      <c r="AE40" s="1" t="n">
        <v>0</v>
      </c>
      <c r="AF40" s="1" t="n">
        <v>0</v>
      </c>
      <c r="AG40" s="1" t="n">
        <v>0</v>
      </c>
      <c r="AH40" s="1" t="n">
        <v>0</v>
      </c>
      <c r="AI40" s="1" t="n">
        <v>0</v>
      </c>
      <c r="AJ40" s="1" t="n">
        <v>0</v>
      </c>
      <c r="AK40" s="1" t="n">
        <v>0</v>
      </c>
      <c r="AL40" s="1" t="n">
        <v>0</v>
      </c>
      <c r="AM40" s="1" t="n">
        <v>0</v>
      </c>
      <c r="AN40" s="1" t="n">
        <v>0</v>
      </c>
      <c r="AO40" s="1" t="n">
        <v>0</v>
      </c>
      <c r="AP40" s="10" t="n">
        <f aca="false">Overlay!$G$12</f>
        <v>-440.833333333333</v>
      </c>
      <c r="AQ40" s="10" t="n">
        <f aca="false">Overlay!$G$13</f>
        <v>-440.833333333333</v>
      </c>
      <c r="AR40" s="10" t="n">
        <f aca="false">Overlay!$G$14</f>
        <v>-440.833333333333</v>
      </c>
      <c r="AS40" s="10" t="n">
        <f aca="false">Overlay!$G$15</f>
        <v>-440.833333333333</v>
      </c>
      <c r="AT40" s="10" t="n">
        <f aca="false">Overlay!$G$16</f>
        <v>-1690.83333333333</v>
      </c>
      <c r="AU40" s="10" t="n">
        <f aca="false">Overlay!$G$17</f>
        <v>-440.833333333333</v>
      </c>
      <c r="AV40" s="10" t="n">
        <f aca="false">Overlay!$G$18</f>
        <v>-440.833333333333</v>
      </c>
      <c r="AW40" s="10" t="n">
        <f aca="false">Overlay!$G$19</f>
        <v>-440.833333333333</v>
      </c>
      <c r="AX40" s="10" t="n">
        <f aca="false">Overlay!$G$20</f>
        <v>-440.833333333333</v>
      </c>
      <c r="AY40" s="10" t="n">
        <f aca="false">Overlay!$G$21</f>
        <v>-440.833333333333</v>
      </c>
      <c r="AZ40" s="10" t="n">
        <f aca="false">Overlay!$G$22</f>
        <v>-440.833333333333</v>
      </c>
      <c r="BA40" s="10" t="n">
        <f aca="false">Overlay!$G$23</f>
        <v>-440.833333333333</v>
      </c>
      <c r="BB40" s="10" t="n">
        <f aca="false">Overlay!$G$24</f>
        <v>-1690.83333333333</v>
      </c>
      <c r="BC40" s="10" t="n">
        <f aca="false">Overlay!$G$25</f>
        <v>-590.833333333333</v>
      </c>
      <c r="BD40" s="10" t="n">
        <f aca="false">Overlay!$G$26</f>
        <v>-590.833333333333</v>
      </c>
      <c r="BE40" s="10" t="n">
        <f aca="false">Overlay!$G$27</f>
        <v>-7990.83333333333</v>
      </c>
      <c r="BF40" s="10" t="n">
        <f aca="false">Overlay!$G$28</f>
        <v>-590.833333333333</v>
      </c>
      <c r="BG40" s="10" t="n">
        <f aca="false">Overlay!$G$29</f>
        <v>-590.833333333333</v>
      </c>
      <c r="BH40" s="10" t="n">
        <f aca="false">Overlay!$G$30</f>
        <v>-590.833333333333</v>
      </c>
      <c r="BI40" s="10" t="n">
        <f aca="false">Overlay!$G$31</f>
        <v>146721.166666667</v>
      </c>
      <c r="BJ40" s="1" t="n">
        <v>0</v>
      </c>
      <c r="BK40" s="1" t="n">
        <v>0</v>
      </c>
      <c r="BL40" s="1" t="n">
        <v>0</v>
      </c>
      <c r="BM40" s="1" t="n">
        <v>0</v>
      </c>
      <c r="BN40" s="1" t="n">
        <v>0</v>
      </c>
      <c r="BO40" s="1" t="n">
        <v>0</v>
      </c>
      <c r="BP40" s="1" t="n">
        <v>0</v>
      </c>
      <c r="BQ40" s="1" t="n">
        <v>0</v>
      </c>
      <c r="BR40" s="1" t="n">
        <v>0</v>
      </c>
      <c r="BS40" s="1" t="n">
        <v>0</v>
      </c>
      <c r="BT40" s="1" t="n">
        <v>0</v>
      </c>
      <c r="BU40" s="1" t="n">
        <v>0</v>
      </c>
      <c r="BV40" s="1" t="n">
        <v>0</v>
      </c>
      <c r="BW40" s="1" t="n">
        <v>0</v>
      </c>
      <c r="BX40" s="1" t="n">
        <v>0</v>
      </c>
      <c r="BY40" s="1" t="n">
        <v>0</v>
      </c>
      <c r="BZ40" s="1" t="n">
        <v>0</v>
      </c>
      <c r="CA40" s="1" t="n">
        <v>0</v>
      </c>
      <c r="CB40" s="1" t="n">
        <v>0</v>
      </c>
      <c r="CC40" s="1" t="n">
        <v>0</v>
      </c>
      <c r="CD40" s="1" t="n">
        <v>0</v>
      </c>
      <c r="CE40" s="1" t="n">
        <v>0</v>
      </c>
      <c r="CF40" s="1" t="n">
        <v>0</v>
      </c>
      <c r="CG40" s="1" t="n">
        <v>0</v>
      </c>
      <c r="CH40" s="1" t="n">
        <v>0</v>
      </c>
      <c r="CI40" s="1" t="n">
        <v>0</v>
      </c>
      <c r="CJ40" s="1" t="n">
        <v>0</v>
      </c>
      <c r="CK40" s="1" t="n">
        <v>0</v>
      </c>
      <c r="CL40" s="1" t="n">
        <v>0</v>
      </c>
      <c r="CM40" s="1" t="n">
        <v>0</v>
      </c>
      <c r="CN40" s="1" t="n">
        <v>0</v>
      </c>
      <c r="CO40" s="1" t="n">
        <v>0</v>
      </c>
      <c r="CP40" s="1" t="n">
        <v>0</v>
      </c>
      <c r="CQ40" s="1" t="n">
        <v>0</v>
      </c>
      <c r="CR40" s="1" t="n">
        <v>0</v>
      </c>
      <c r="CS40" s="1" t="n">
        <v>0</v>
      </c>
      <c r="CT40" s="1" t="n">
        <v>0</v>
      </c>
      <c r="CU40" s="1" t="n">
        <v>0</v>
      </c>
      <c r="CV40" s="1" t="n">
        <v>0</v>
      </c>
      <c r="CW40" s="1" t="n">
        <v>0</v>
      </c>
      <c r="CX40" s="1" t="n">
        <v>0</v>
      </c>
      <c r="CY40" s="1" t="n">
        <v>0</v>
      </c>
      <c r="CZ40" s="1" t="n">
        <v>0</v>
      </c>
      <c r="DA40" s="1" t="n">
        <v>0</v>
      </c>
      <c r="DB40" s="1" t="n">
        <v>0</v>
      </c>
      <c r="DC40" s="1" t="n">
        <v>0</v>
      </c>
      <c r="DD40" s="1" t="n">
        <v>0</v>
      </c>
      <c r="DE40" s="1" t="n">
        <v>0</v>
      </c>
      <c r="DF40" s="1" t="n">
        <v>0</v>
      </c>
      <c r="DG40" s="1" t="n">
        <v>0</v>
      </c>
      <c r="DH40" s="1" t="n">
        <v>0</v>
      </c>
      <c r="DI40" s="1" t="n">
        <v>0</v>
      </c>
      <c r="DJ40" s="1" t="n">
        <v>0</v>
      </c>
      <c r="DK40" s="1" t="n">
        <v>0</v>
      </c>
      <c r="DL40" s="1" t="n">
        <v>0</v>
      </c>
      <c r="DM40" s="1" t="n">
        <v>0</v>
      </c>
      <c r="DN40" s="1" t="n">
        <v>0</v>
      </c>
      <c r="DO40" s="1" t="n">
        <v>0</v>
      </c>
      <c r="DP40" s="1" t="n">
        <v>0</v>
      </c>
      <c r="DQ40" s="1" t="n">
        <v>0</v>
      </c>
      <c r="DR40" s="1" t="n">
        <v>0</v>
      </c>
      <c r="DS40" s="1" t="n">
        <v>0</v>
      </c>
      <c r="DT40" s="1" t="n">
        <v>0</v>
      </c>
      <c r="DU40" s="1" t="n">
        <v>0</v>
      </c>
      <c r="DV40" s="1" t="n">
        <v>0</v>
      </c>
      <c r="DW40" s="1" t="n">
        <v>0</v>
      </c>
      <c r="DX40" s="1" t="n">
        <v>0</v>
      </c>
      <c r="DY40" s="1" t="n">
        <v>0</v>
      </c>
      <c r="DZ40" s="1" t="n">
        <v>0</v>
      </c>
      <c r="EA40" s="1" t="n">
        <v>0</v>
      </c>
      <c r="EB40" s="1" t="n">
        <v>0</v>
      </c>
      <c r="EC40" s="1" t="n">
        <v>0</v>
      </c>
      <c r="ED40" s="1" t="n">
        <v>0</v>
      </c>
      <c r="EE40" s="1" t="n">
        <v>0</v>
      </c>
      <c r="EF40" s="1" t="n">
        <v>0</v>
      </c>
      <c r="EG40" s="1" t="n">
        <v>0</v>
      </c>
      <c r="EH40" s="1" t="n">
        <v>0</v>
      </c>
      <c r="EI40" s="1" t="n">
        <v>0</v>
      </c>
      <c r="EJ40" s="1" t="n">
        <v>0</v>
      </c>
    </row>
    <row r="41" customFormat="false" ht="15" hidden="false" customHeight="true" outlineLevel="0" collapsed="false">
      <c r="C41" s="1" t="n">
        <v>0</v>
      </c>
      <c r="D41" s="1" t="n">
        <v>0</v>
      </c>
      <c r="E41" s="1" t="n">
        <v>0</v>
      </c>
      <c r="F41" s="1" t="n">
        <v>0</v>
      </c>
      <c r="G41" s="1" t="n">
        <v>0</v>
      </c>
      <c r="H41" s="1" t="n">
        <v>0</v>
      </c>
      <c r="I41" s="1" t="n">
        <v>0</v>
      </c>
      <c r="J41" s="1" t="n">
        <v>0</v>
      </c>
      <c r="K41" s="1" t="n">
        <v>0</v>
      </c>
      <c r="L41" s="1" t="n">
        <v>0</v>
      </c>
      <c r="M41" s="1" t="n">
        <v>0</v>
      </c>
      <c r="N41" s="1" t="n">
        <v>0</v>
      </c>
      <c r="O41" s="1" t="n">
        <v>0</v>
      </c>
      <c r="P41" s="1" t="n">
        <v>0</v>
      </c>
      <c r="Q41" s="1" t="n">
        <v>0</v>
      </c>
      <c r="R41" s="1" t="n">
        <v>0</v>
      </c>
      <c r="S41" s="1" t="n">
        <v>0</v>
      </c>
      <c r="T41" s="1" t="n">
        <v>0</v>
      </c>
      <c r="U41" s="1" t="n">
        <v>0</v>
      </c>
      <c r="V41" s="1" t="n">
        <v>0</v>
      </c>
      <c r="W41" s="1" t="n">
        <v>0</v>
      </c>
      <c r="X41" s="1" t="n">
        <v>0</v>
      </c>
      <c r="Y41" s="1" t="n">
        <v>0</v>
      </c>
      <c r="Z41" s="1" t="n">
        <v>0</v>
      </c>
      <c r="AA41" s="1" t="n">
        <v>0</v>
      </c>
      <c r="AB41" s="1" t="n">
        <v>0</v>
      </c>
      <c r="AC41" s="1" t="n">
        <v>0</v>
      </c>
      <c r="AD41" s="1" t="n">
        <v>0</v>
      </c>
      <c r="AE41" s="1" t="n">
        <v>0</v>
      </c>
      <c r="AF41" s="1" t="n">
        <v>0</v>
      </c>
      <c r="AG41" s="1" t="n">
        <v>0</v>
      </c>
      <c r="AH41" s="1" t="n">
        <v>0</v>
      </c>
      <c r="AI41" s="1" t="n">
        <v>0</v>
      </c>
      <c r="AJ41" s="1" t="n">
        <v>0</v>
      </c>
      <c r="AK41" s="1" t="n">
        <v>0</v>
      </c>
      <c r="AL41" s="1" t="n">
        <v>0</v>
      </c>
      <c r="AM41" s="1" t="n">
        <v>0</v>
      </c>
      <c r="AN41" s="1" t="n">
        <v>0</v>
      </c>
      <c r="AO41" s="1" t="n">
        <v>0</v>
      </c>
      <c r="AP41" s="1" t="n">
        <v>0</v>
      </c>
      <c r="AQ41" s="10" t="n">
        <f aca="false">Overlay!$G$12</f>
        <v>-440.833333333333</v>
      </c>
      <c r="AR41" s="10" t="n">
        <f aca="false">Overlay!$G$13</f>
        <v>-440.833333333333</v>
      </c>
      <c r="AS41" s="10" t="n">
        <f aca="false">Overlay!$G$14</f>
        <v>-440.833333333333</v>
      </c>
      <c r="AT41" s="10" t="n">
        <f aca="false">Overlay!$G$15</f>
        <v>-440.833333333333</v>
      </c>
      <c r="AU41" s="10" t="n">
        <f aca="false">Overlay!$G$16</f>
        <v>-1690.83333333333</v>
      </c>
      <c r="AV41" s="10" t="n">
        <f aca="false">Overlay!$G$17</f>
        <v>-440.833333333333</v>
      </c>
      <c r="AW41" s="10" t="n">
        <f aca="false">Overlay!$G$18</f>
        <v>-440.833333333333</v>
      </c>
      <c r="AX41" s="10" t="n">
        <f aca="false">Overlay!$G$19</f>
        <v>-440.833333333333</v>
      </c>
      <c r="AY41" s="10" t="n">
        <f aca="false">Overlay!$G$20</f>
        <v>-440.833333333333</v>
      </c>
      <c r="AZ41" s="10" t="n">
        <f aca="false">Overlay!$G$21</f>
        <v>-440.833333333333</v>
      </c>
      <c r="BA41" s="10" t="n">
        <f aca="false">Overlay!$G$22</f>
        <v>-440.833333333333</v>
      </c>
      <c r="BB41" s="10" t="n">
        <f aca="false">Overlay!$G$23</f>
        <v>-440.833333333333</v>
      </c>
      <c r="BC41" s="10" t="n">
        <f aca="false">Overlay!$G$24</f>
        <v>-1690.83333333333</v>
      </c>
      <c r="BD41" s="10" t="n">
        <f aca="false">Overlay!$G$25</f>
        <v>-590.833333333333</v>
      </c>
      <c r="BE41" s="10" t="n">
        <f aca="false">Overlay!$G$26</f>
        <v>-590.833333333333</v>
      </c>
      <c r="BF41" s="10" t="n">
        <f aca="false">Overlay!$G$27</f>
        <v>-7990.83333333333</v>
      </c>
      <c r="BG41" s="10" t="n">
        <f aca="false">Overlay!$G$28</f>
        <v>-590.833333333333</v>
      </c>
      <c r="BH41" s="10" t="n">
        <f aca="false">Overlay!$G$29</f>
        <v>-590.833333333333</v>
      </c>
      <c r="BI41" s="10" t="n">
        <f aca="false">Overlay!$G$30</f>
        <v>-590.833333333333</v>
      </c>
      <c r="BJ41" s="10" t="n">
        <f aca="false">Overlay!$G$31</f>
        <v>146721.166666667</v>
      </c>
      <c r="BK41" s="1" t="n">
        <v>0</v>
      </c>
      <c r="BL41" s="1" t="n">
        <v>0</v>
      </c>
      <c r="BM41" s="1" t="n">
        <v>0</v>
      </c>
      <c r="BN41" s="1" t="n">
        <v>0</v>
      </c>
      <c r="BO41" s="1" t="n">
        <v>0</v>
      </c>
      <c r="BP41" s="1" t="n">
        <v>0</v>
      </c>
      <c r="BQ41" s="1" t="n">
        <v>0</v>
      </c>
      <c r="BR41" s="1" t="n">
        <v>0</v>
      </c>
      <c r="BS41" s="1" t="n">
        <v>0</v>
      </c>
      <c r="BT41" s="1" t="n">
        <v>0</v>
      </c>
      <c r="BU41" s="1" t="n">
        <v>0</v>
      </c>
      <c r="BV41" s="1" t="n">
        <v>0</v>
      </c>
      <c r="BW41" s="1" t="n">
        <v>0</v>
      </c>
      <c r="BX41" s="1" t="n">
        <v>0</v>
      </c>
      <c r="BY41" s="1" t="n">
        <v>0</v>
      </c>
      <c r="BZ41" s="1" t="n">
        <v>0</v>
      </c>
      <c r="CA41" s="1" t="n">
        <v>0</v>
      </c>
      <c r="CB41" s="1" t="n">
        <v>0</v>
      </c>
      <c r="CC41" s="1" t="n">
        <v>0</v>
      </c>
      <c r="CD41" s="1" t="n">
        <v>0</v>
      </c>
      <c r="CE41" s="1" t="n">
        <v>0</v>
      </c>
      <c r="CF41" s="1" t="n">
        <v>0</v>
      </c>
      <c r="CG41" s="1" t="n">
        <v>0</v>
      </c>
      <c r="CH41" s="1" t="n">
        <v>0</v>
      </c>
      <c r="CI41" s="1" t="n">
        <v>0</v>
      </c>
      <c r="CJ41" s="1" t="n">
        <v>0</v>
      </c>
      <c r="CK41" s="1" t="n">
        <v>0</v>
      </c>
      <c r="CL41" s="1" t="n">
        <v>0</v>
      </c>
      <c r="CM41" s="1" t="n">
        <v>0</v>
      </c>
      <c r="CN41" s="1" t="n">
        <v>0</v>
      </c>
      <c r="CO41" s="1" t="n">
        <v>0</v>
      </c>
      <c r="CP41" s="1" t="n">
        <v>0</v>
      </c>
      <c r="CQ41" s="1" t="n">
        <v>0</v>
      </c>
      <c r="CR41" s="1" t="n">
        <v>0</v>
      </c>
      <c r="CS41" s="1" t="n">
        <v>0</v>
      </c>
      <c r="CT41" s="1" t="n">
        <v>0</v>
      </c>
      <c r="CU41" s="1" t="n">
        <v>0</v>
      </c>
      <c r="CV41" s="1" t="n">
        <v>0</v>
      </c>
      <c r="CW41" s="1" t="n">
        <v>0</v>
      </c>
      <c r="CX41" s="1" t="n">
        <v>0</v>
      </c>
      <c r="CY41" s="1" t="n">
        <v>0</v>
      </c>
      <c r="CZ41" s="1" t="n">
        <v>0</v>
      </c>
      <c r="DA41" s="1" t="n">
        <v>0</v>
      </c>
      <c r="DB41" s="1" t="n">
        <v>0</v>
      </c>
      <c r="DC41" s="1" t="n">
        <v>0</v>
      </c>
      <c r="DD41" s="1" t="n">
        <v>0</v>
      </c>
      <c r="DE41" s="1" t="n">
        <v>0</v>
      </c>
      <c r="DF41" s="1" t="n">
        <v>0</v>
      </c>
      <c r="DG41" s="1" t="n">
        <v>0</v>
      </c>
      <c r="DH41" s="1" t="n">
        <v>0</v>
      </c>
      <c r="DI41" s="1" t="n">
        <v>0</v>
      </c>
      <c r="DJ41" s="1" t="n">
        <v>0</v>
      </c>
      <c r="DK41" s="1" t="n">
        <v>0</v>
      </c>
      <c r="DL41" s="1" t="n">
        <v>0</v>
      </c>
      <c r="DM41" s="1" t="n">
        <v>0</v>
      </c>
      <c r="DN41" s="1" t="n">
        <v>0</v>
      </c>
      <c r="DO41" s="1" t="n">
        <v>0</v>
      </c>
      <c r="DP41" s="1" t="n">
        <v>0</v>
      </c>
      <c r="DQ41" s="1" t="n">
        <v>0</v>
      </c>
      <c r="DR41" s="1" t="n">
        <v>0</v>
      </c>
      <c r="DS41" s="1" t="n">
        <v>0</v>
      </c>
      <c r="DT41" s="1" t="n">
        <v>0</v>
      </c>
      <c r="DU41" s="1" t="n">
        <v>0</v>
      </c>
      <c r="DV41" s="1" t="n">
        <v>0</v>
      </c>
      <c r="DW41" s="1" t="n">
        <v>0</v>
      </c>
      <c r="DX41" s="1" t="n">
        <v>0</v>
      </c>
      <c r="DY41" s="1" t="n">
        <v>0</v>
      </c>
      <c r="DZ41" s="1" t="n">
        <v>0</v>
      </c>
      <c r="EA41" s="1" t="n">
        <v>0</v>
      </c>
      <c r="EB41" s="1" t="n">
        <v>0</v>
      </c>
      <c r="EC41" s="1" t="n">
        <v>0</v>
      </c>
      <c r="ED41" s="1" t="n">
        <v>0</v>
      </c>
      <c r="EE41" s="1" t="n">
        <v>0</v>
      </c>
      <c r="EF41" s="1" t="n">
        <v>0</v>
      </c>
      <c r="EG41" s="1" t="n">
        <v>0</v>
      </c>
      <c r="EH41" s="1" t="n">
        <v>0</v>
      </c>
      <c r="EI41" s="1" t="n">
        <v>0</v>
      </c>
      <c r="EJ41" s="1" t="n">
        <v>0</v>
      </c>
    </row>
    <row r="42" customFormat="false" ht="15" hidden="false" customHeight="true" outlineLevel="0" collapsed="false">
      <c r="C42" s="1" t="n">
        <v>0</v>
      </c>
      <c r="D42" s="1" t="n">
        <v>0</v>
      </c>
      <c r="E42" s="1" t="n">
        <v>0</v>
      </c>
      <c r="F42" s="1" t="n">
        <v>0</v>
      </c>
      <c r="G42" s="1" t="n">
        <v>0</v>
      </c>
      <c r="H42" s="1" t="n">
        <v>0</v>
      </c>
      <c r="I42" s="1" t="n">
        <v>0</v>
      </c>
      <c r="J42" s="1" t="n">
        <v>0</v>
      </c>
      <c r="K42" s="1" t="n">
        <v>0</v>
      </c>
      <c r="L42" s="1" t="n">
        <v>0</v>
      </c>
      <c r="M42" s="1" t="n">
        <v>0</v>
      </c>
      <c r="N42" s="1" t="n">
        <v>0</v>
      </c>
      <c r="O42" s="1" t="n">
        <v>0</v>
      </c>
      <c r="P42" s="1" t="n">
        <v>0</v>
      </c>
      <c r="Q42" s="1" t="n">
        <v>0</v>
      </c>
      <c r="R42" s="1" t="n">
        <v>0</v>
      </c>
      <c r="S42" s="1" t="n">
        <v>0</v>
      </c>
      <c r="T42" s="1" t="n">
        <v>0</v>
      </c>
      <c r="U42" s="1" t="n">
        <v>0</v>
      </c>
      <c r="V42" s="1" t="n">
        <v>0</v>
      </c>
      <c r="W42" s="1" t="n">
        <v>0</v>
      </c>
      <c r="X42" s="1" t="n">
        <v>0</v>
      </c>
      <c r="Y42" s="1" t="n">
        <v>0</v>
      </c>
      <c r="Z42" s="1" t="n">
        <v>0</v>
      </c>
      <c r="AA42" s="1" t="n">
        <v>0</v>
      </c>
      <c r="AB42" s="1" t="n">
        <v>0</v>
      </c>
      <c r="AC42" s="1" t="n">
        <v>0</v>
      </c>
      <c r="AD42" s="1" t="n">
        <v>0</v>
      </c>
      <c r="AE42" s="1" t="n">
        <v>0</v>
      </c>
      <c r="AF42" s="1" t="n">
        <v>0</v>
      </c>
      <c r="AG42" s="1" t="n">
        <v>0</v>
      </c>
      <c r="AH42" s="1" t="n">
        <v>0</v>
      </c>
      <c r="AI42" s="1" t="n">
        <v>0</v>
      </c>
      <c r="AJ42" s="1" t="n">
        <v>0</v>
      </c>
      <c r="AK42" s="1" t="n">
        <v>0</v>
      </c>
      <c r="AL42" s="1" t="n">
        <v>0</v>
      </c>
      <c r="AM42" s="1" t="n">
        <v>0</v>
      </c>
      <c r="AN42" s="1" t="n">
        <v>0</v>
      </c>
      <c r="AO42" s="1" t="n">
        <v>0</v>
      </c>
      <c r="AP42" s="1" t="n">
        <v>0</v>
      </c>
      <c r="AQ42" s="1" t="n">
        <v>0</v>
      </c>
      <c r="AR42" s="10" t="n">
        <f aca="false">Overlay!$G$12</f>
        <v>-440.833333333333</v>
      </c>
      <c r="AS42" s="10" t="n">
        <f aca="false">Overlay!$G$13</f>
        <v>-440.833333333333</v>
      </c>
      <c r="AT42" s="10" t="n">
        <f aca="false">Overlay!$G$14</f>
        <v>-440.833333333333</v>
      </c>
      <c r="AU42" s="10" t="n">
        <f aca="false">Overlay!$G$15</f>
        <v>-440.833333333333</v>
      </c>
      <c r="AV42" s="10" t="n">
        <f aca="false">Overlay!$G$16</f>
        <v>-1690.83333333333</v>
      </c>
      <c r="AW42" s="10" t="n">
        <f aca="false">Overlay!$G$17</f>
        <v>-440.833333333333</v>
      </c>
      <c r="AX42" s="10" t="n">
        <f aca="false">Overlay!$G$18</f>
        <v>-440.833333333333</v>
      </c>
      <c r="AY42" s="10" t="n">
        <f aca="false">Overlay!$G$19</f>
        <v>-440.833333333333</v>
      </c>
      <c r="AZ42" s="10" t="n">
        <f aca="false">Overlay!$G$20</f>
        <v>-440.833333333333</v>
      </c>
      <c r="BA42" s="10" t="n">
        <f aca="false">Overlay!$G$21</f>
        <v>-440.833333333333</v>
      </c>
      <c r="BB42" s="10" t="n">
        <f aca="false">Overlay!$G$22</f>
        <v>-440.833333333333</v>
      </c>
      <c r="BC42" s="10" t="n">
        <f aca="false">Overlay!$G$23</f>
        <v>-440.833333333333</v>
      </c>
      <c r="BD42" s="10" t="n">
        <f aca="false">Overlay!$G$24</f>
        <v>-1690.83333333333</v>
      </c>
      <c r="BE42" s="10" t="n">
        <f aca="false">Overlay!$G$25</f>
        <v>-590.833333333333</v>
      </c>
      <c r="BF42" s="10" t="n">
        <f aca="false">Overlay!$G$26</f>
        <v>-590.833333333333</v>
      </c>
      <c r="BG42" s="10" t="n">
        <f aca="false">Overlay!$G$27</f>
        <v>-7990.83333333333</v>
      </c>
      <c r="BH42" s="10" t="n">
        <f aca="false">Overlay!$G$28</f>
        <v>-590.833333333333</v>
      </c>
      <c r="BI42" s="10" t="n">
        <f aca="false">Overlay!$G$29</f>
        <v>-590.833333333333</v>
      </c>
      <c r="BJ42" s="10" t="n">
        <f aca="false">Overlay!$G$30</f>
        <v>-590.833333333333</v>
      </c>
      <c r="BK42" s="10" t="n">
        <f aca="false">Overlay!$G$31</f>
        <v>146721.166666667</v>
      </c>
      <c r="BL42" s="1" t="n">
        <v>0</v>
      </c>
      <c r="BM42" s="1" t="n">
        <v>0</v>
      </c>
      <c r="BN42" s="1" t="n">
        <v>0</v>
      </c>
      <c r="BO42" s="1" t="n">
        <v>0</v>
      </c>
      <c r="BP42" s="1" t="n">
        <v>0</v>
      </c>
      <c r="BQ42" s="1" t="n">
        <v>0</v>
      </c>
      <c r="BR42" s="1" t="n">
        <v>0</v>
      </c>
      <c r="BS42" s="1" t="n">
        <v>0</v>
      </c>
      <c r="BT42" s="1" t="n">
        <v>0</v>
      </c>
      <c r="BU42" s="1" t="n">
        <v>0</v>
      </c>
      <c r="BV42" s="1" t="n">
        <v>0</v>
      </c>
      <c r="BW42" s="1" t="n">
        <v>0</v>
      </c>
      <c r="BX42" s="1" t="n">
        <v>0</v>
      </c>
      <c r="BY42" s="1" t="n">
        <v>0</v>
      </c>
      <c r="BZ42" s="1" t="n">
        <v>0</v>
      </c>
      <c r="CA42" s="1" t="n">
        <v>0</v>
      </c>
      <c r="CB42" s="1" t="n">
        <v>0</v>
      </c>
      <c r="CC42" s="1" t="n">
        <v>0</v>
      </c>
      <c r="CD42" s="1" t="n">
        <v>0</v>
      </c>
      <c r="CE42" s="1" t="n">
        <v>0</v>
      </c>
      <c r="CF42" s="1" t="n">
        <v>0</v>
      </c>
      <c r="CG42" s="1" t="n">
        <v>0</v>
      </c>
      <c r="CH42" s="1" t="n">
        <v>0</v>
      </c>
      <c r="CI42" s="1" t="n">
        <v>0</v>
      </c>
      <c r="CJ42" s="1" t="n">
        <v>0</v>
      </c>
      <c r="CK42" s="1" t="n">
        <v>0</v>
      </c>
      <c r="CL42" s="1" t="n">
        <v>0</v>
      </c>
      <c r="CM42" s="1" t="n">
        <v>0</v>
      </c>
      <c r="CN42" s="1" t="n">
        <v>0</v>
      </c>
      <c r="CO42" s="1" t="n">
        <v>0</v>
      </c>
      <c r="CP42" s="1" t="n">
        <v>0</v>
      </c>
      <c r="CQ42" s="1" t="n">
        <v>0</v>
      </c>
      <c r="CR42" s="1" t="n">
        <v>0</v>
      </c>
      <c r="CS42" s="1" t="n">
        <v>0</v>
      </c>
      <c r="CT42" s="1" t="n">
        <v>0</v>
      </c>
      <c r="CU42" s="1" t="n">
        <v>0</v>
      </c>
      <c r="CV42" s="1" t="n">
        <v>0</v>
      </c>
      <c r="CW42" s="1" t="n">
        <v>0</v>
      </c>
      <c r="CX42" s="1" t="n">
        <v>0</v>
      </c>
      <c r="CY42" s="1" t="n">
        <v>0</v>
      </c>
      <c r="CZ42" s="1" t="n">
        <v>0</v>
      </c>
      <c r="DA42" s="1" t="n">
        <v>0</v>
      </c>
      <c r="DB42" s="1" t="n">
        <v>0</v>
      </c>
      <c r="DC42" s="1" t="n">
        <v>0</v>
      </c>
      <c r="DD42" s="1" t="n">
        <v>0</v>
      </c>
      <c r="DE42" s="1" t="n">
        <v>0</v>
      </c>
      <c r="DF42" s="1" t="n">
        <v>0</v>
      </c>
      <c r="DG42" s="1" t="n">
        <v>0</v>
      </c>
      <c r="DH42" s="1" t="n">
        <v>0</v>
      </c>
      <c r="DI42" s="1" t="n">
        <v>0</v>
      </c>
      <c r="DJ42" s="1" t="n">
        <v>0</v>
      </c>
      <c r="DK42" s="1" t="n">
        <v>0</v>
      </c>
      <c r="DL42" s="1" t="n">
        <v>0</v>
      </c>
      <c r="DM42" s="1" t="n">
        <v>0</v>
      </c>
      <c r="DN42" s="1" t="n">
        <v>0</v>
      </c>
      <c r="DO42" s="1" t="n">
        <v>0</v>
      </c>
      <c r="DP42" s="1" t="n">
        <v>0</v>
      </c>
      <c r="DQ42" s="1" t="n">
        <v>0</v>
      </c>
      <c r="DR42" s="1" t="n">
        <v>0</v>
      </c>
      <c r="DS42" s="1" t="n">
        <v>0</v>
      </c>
      <c r="DT42" s="1" t="n">
        <v>0</v>
      </c>
      <c r="DU42" s="1" t="n">
        <v>0</v>
      </c>
      <c r="DV42" s="1" t="n">
        <v>0</v>
      </c>
      <c r="DW42" s="1" t="n">
        <v>0</v>
      </c>
      <c r="DX42" s="1" t="n">
        <v>0</v>
      </c>
      <c r="DY42" s="1" t="n">
        <v>0</v>
      </c>
      <c r="DZ42" s="1" t="n">
        <v>0</v>
      </c>
      <c r="EA42" s="1" t="n">
        <v>0</v>
      </c>
      <c r="EB42" s="1" t="n">
        <v>0</v>
      </c>
      <c r="EC42" s="1" t="n">
        <v>0</v>
      </c>
      <c r="ED42" s="1" t="n">
        <v>0</v>
      </c>
      <c r="EE42" s="1" t="n">
        <v>0</v>
      </c>
      <c r="EF42" s="1" t="n">
        <v>0</v>
      </c>
      <c r="EG42" s="1" t="n">
        <v>0</v>
      </c>
      <c r="EH42" s="1" t="n">
        <v>0</v>
      </c>
      <c r="EI42" s="1" t="n">
        <v>0</v>
      </c>
      <c r="EJ42" s="1" t="n">
        <v>0</v>
      </c>
    </row>
    <row r="43" customFormat="false" ht="15" hidden="false" customHeight="true" outlineLevel="0" collapsed="false">
      <c r="C43" s="1" t="n">
        <v>0</v>
      </c>
      <c r="D43" s="1" t="n">
        <v>0</v>
      </c>
      <c r="E43" s="1" t="n">
        <v>0</v>
      </c>
      <c r="F43" s="1" t="n">
        <v>0</v>
      </c>
      <c r="G43" s="1" t="n">
        <v>0</v>
      </c>
      <c r="H43" s="1" t="n">
        <v>0</v>
      </c>
      <c r="I43" s="1" t="n">
        <v>0</v>
      </c>
      <c r="J43" s="1" t="n">
        <v>0</v>
      </c>
      <c r="K43" s="1" t="n">
        <v>0</v>
      </c>
      <c r="L43" s="1" t="n">
        <v>0</v>
      </c>
      <c r="M43" s="1" t="n">
        <v>0</v>
      </c>
      <c r="N43" s="1" t="n">
        <v>0</v>
      </c>
      <c r="O43" s="1" t="n">
        <v>0</v>
      </c>
      <c r="P43" s="1" t="n">
        <v>0</v>
      </c>
      <c r="Q43" s="1" t="n">
        <v>0</v>
      </c>
      <c r="R43" s="1" t="n">
        <v>0</v>
      </c>
      <c r="S43" s="1" t="n">
        <v>0</v>
      </c>
      <c r="T43" s="1" t="n">
        <v>0</v>
      </c>
      <c r="U43" s="1" t="n">
        <v>0</v>
      </c>
      <c r="V43" s="1" t="n">
        <v>0</v>
      </c>
      <c r="W43" s="1" t="n">
        <v>0</v>
      </c>
      <c r="X43" s="1" t="n">
        <v>0</v>
      </c>
      <c r="Y43" s="1" t="n">
        <v>0</v>
      </c>
      <c r="Z43" s="1" t="n">
        <v>0</v>
      </c>
      <c r="AA43" s="1" t="n">
        <v>0</v>
      </c>
      <c r="AB43" s="1" t="n">
        <v>0</v>
      </c>
      <c r="AC43" s="1" t="n">
        <v>0</v>
      </c>
      <c r="AD43" s="1" t="n">
        <v>0</v>
      </c>
      <c r="AE43" s="1" t="n">
        <v>0</v>
      </c>
      <c r="AF43" s="1" t="n">
        <v>0</v>
      </c>
      <c r="AG43" s="1" t="n">
        <v>0</v>
      </c>
      <c r="AH43" s="1" t="n">
        <v>0</v>
      </c>
      <c r="AI43" s="1" t="n">
        <v>0</v>
      </c>
      <c r="AJ43" s="1" t="n">
        <v>0</v>
      </c>
      <c r="AK43" s="1" t="n">
        <v>0</v>
      </c>
      <c r="AL43" s="1" t="n">
        <v>0</v>
      </c>
      <c r="AM43" s="1" t="n">
        <v>0</v>
      </c>
      <c r="AN43" s="1" t="n">
        <v>0</v>
      </c>
      <c r="AO43" s="1" t="n">
        <v>0</v>
      </c>
      <c r="AP43" s="1" t="n">
        <v>0</v>
      </c>
      <c r="AQ43" s="1" t="n">
        <v>0</v>
      </c>
      <c r="AR43" s="1" t="n">
        <v>0</v>
      </c>
      <c r="AS43" s="10" t="n">
        <f aca="false">Overlay!$G$12</f>
        <v>-440.833333333333</v>
      </c>
      <c r="AT43" s="10" t="n">
        <f aca="false">Overlay!$G$13</f>
        <v>-440.833333333333</v>
      </c>
      <c r="AU43" s="10" t="n">
        <f aca="false">Overlay!$G$14</f>
        <v>-440.833333333333</v>
      </c>
      <c r="AV43" s="10" t="n">
        <f aca="false">Overlay!$G$15</f>
        <v>-440.833333333333</v>
      </c>
      <c r="AW43" s="10" t="n">
        <f aca="false">Overlay!$G$16</f>
        <v>-1690.83333333333</v>
      </c>
      <c r="AX43" s="10" t="n">
        <f aca="false">Overlay!$G$17</f>
        <v>-440.833333333333</v>
      </c>
      <c r="AY43" s="10" t="n">
        <f aca="false">Overlay!$G$18</f>
        <v>-440.833333333333</v>
      </c>
      <c r="AZ43" s="10" t="n">
        <f aca="false">Overlay!$G$19</f>
        <v>-440.833333333333</v>
      </c>
      <c r="BA43" s="10" t="n">
        <f aca="false">Overlay!$G$20</f>
        <v>-440.833333333333</v>
      </c>
      <c r="BB43" s="10" t="n">
        <f aca="false">Overlay!$G$21</f>
        <v>-440.833333333333</v>
      </c>
      <c r="BC43" s="10" t="n">
        <f aca="false">Overlay!$G$22</f>
        <v>-440.833333333333</v>
      </c>
      <c r="BD43" s="10" t="n">
        <f aca="false">Overlay!$G$23</f>
        <v>-440.833333333333</v>
      </c>
      <c r="BE43" s="10" t="n">
        <f aca="false">Overlay!$G$24</f>
        <v>-1690.83333333333</v>
      </c>
      <c r="BF43" s="10" t="n">
        <f aca="false">Overlay!$G$25</f>
        <v>-590.833333333333</v>
      </c>
      <c r="BG43" s="10" t="n">
        <f aca="false">Overlay!$G$26</f>
        <v>-590.833333333333</v>
      </c>
      <c r="BH43" s="10" t="n">
        <f aca="false">Overlay!$G$27</f>
        <v>-7990.83333333333</v>
      </c>
      <c r="BI43" s="10" t="n">
        <f aca="false">Overlay!$G$28</f>
        <v>-590.833333333333</v>
      </c>
      <c r="BJ43" s="10" t="n">
        <f aca="false">Overlay!$G$29</f>
        <v>-590.833333333333</v>
      </c>
      <c r="BK43" s="10" t="n">
        <f aca="false">Overlay!$G$30</f>
        <v>-590.833333333333</v>
      </c>
      <c r="BL43" s="10" t="n">
        <f aca="false">Overlay!$G$31</f>
        <v>146721.166666667</v>
      </c>
      <c r="BM43" s="1" t="n">
        <v>0</v>
      </c>
      <c r="BN43" s="1" t="n">
        <v>0</v>
      </c>
      <c r="BO43" s="1" t="n">
        <v>0</v>
      </c>
      <c r="BP43" s="1" t="n">
        <v>0</v>
      </c>
      <c r="BQ43" s="1" t="n">
        <v>0</v>
      </c>
      <c r="BR43" s="1" t="n">
        <v>0</v>
      </c>
      <c r="BS43" s="1" t="n">
        <v>0</v>
      </c>
      <c r="BT43" s="1" t="n">
        <v>0</v>
      </c>
      <c r="BU43" s="1" t="n">
        <v>0</v>
      </c>
      <c r="BV43" s="1" t="n">
        <v>0</v>
      </c>
      <c r="BW43" s="1" t="n">
        <v>0</v>
      </c>
      <c r="BX43" s="1" t="n">
        <v>0</v>
      </c>
      <c r="BY43" s="1" t="n">
        <v>0</v>
      </c>
      <c r="BZ43" s="1" t="n">
        <v>0</v>
      </c>
      <c r="CA43" s="1" t="n">
        <v>0</v>
      </c>
      <c r="CB43" s="1" t="n">
        <v>0</v>
      </c>
      <c r="CC43" s="1" t="n">
        <v>0</v>
      </c>
      <c r="CD43" s="1" t="n">
        <v>0</v>
      </c>
      <c r="CE43" s="1" t="n">
        <v>0</v>
      </c>
      <c r="CF43" s="1" t="n">
        <v>0</v>
      </c>
      <c r="CG43" s="1" t="n">
        <v>0</v>
      </c>
      <c r="CH43" s="1" t="n">
        <v>0</v>
      </c>
      <c r="CI43" s="1" t="n">
        <v>0</v>
      </c>
      <c r="CJ43" s="1" t="n">
        <v>0</v>
      </c>
      <c r="CK43" s="1" t="n">
        <v>0</v>
      </c>
      <c r="CL43" s="1" t="n">
        <v>0</v>
      </c>
      <c r="CM43" s="1" t="n">
        <v>0</v>
      </c>
      <c r="CN43" s="1" t="n">
        <v>0</v>
      </c>
      <c r="CO43" s="1" t="n">
        <v>0</v>
      </c>
      <c r="CP43" s="1" t="n">
        <v>0</v>
      </c>
      <c r="CQ43" s="1" t="n">
        <v>0</v>
      </c>
      <c r="CR43" s="1" t="n">
        <v>0</v>
      </c>
      <c r="CS43" s="1" t="n">
        <v>0</v>
      </c>
      <c r="CT43" s="1" t="n">
        <v>0</v>
      </c>
      <c r="CU43" s="1" t="n">
        <v>0</v>
      </c>
      <c r="CV43" s="1" t="n">
        <v>0</v>
      </c>
      <c r="CW43" s="1" t="n">
        <v>0</v>
      </c>
      <c r="CX43" s="1" t="n">
        <v>0</v>
      </c>
      <c r="CY43" s="1" t="n">
        <v>0</v>
      </c>
      <c r="CZ43" s="1" t="n">
        <v>0</v>
      </c>
      <c r="DA43" s="1" t="n">
        <v>0</v>
      </c>
      <c r="DB43" s="1" t="n">
        <v>0</v>
      </c>
      <c r="DC43" s="1" t="n">
        <v>0</v>
      </c>
      <c r="DD43" s="1" t="n">
        <v>0</v>
      </c>
      <c r="DE43" s="1" t="n">
        <v>0</v>
      </c>
      <c r="DF43" s="1" t="n">
        <v>0</v>
      </c>
      <c r="DG43" s="1" t="n">
        <v>0</v>
      </c>
      <c r="DH43" s="1" t="n">
        <v>0</v>
      </c>
      <c r="DI43" s="1" t="n">
        <v>0</v>
      </c>
      <c r="DJ43" s="1" t="n">
        <v>0</v>
      </c>
      <c r="DK43" s="1" t="n">
        <v>0</v>
      </c>
      <c r="DL43" s="1" t="n">
        <v>0</v>
      </c>
      <c r="DM43" s="1" t="n">
        <v>0</v>
      </c>
      <c r="DN43" s="1" t="n">
        <v>0</v>
      </c>
      <c r="DO43" s="1" t="n">
        <v>0</v>
      </c>
      <c r="DP43" s="1" t="n">
        <v>0</v>
      </c>
      <c r="DQ43" s="1" t="n">
        <v>0</v>
      </c>
      <c r="DR43" s="1" t="n">
        <v>0</v>
      </c>
      <c r="DS43" s="1" t="n">
        <v>0</v>
      </c>
      <c r="DT43" s="1" t="n">
        <v>0</v>
      </c>
      <c r="DU43" s="1" t="n">
        <v>0</v>
      </c>
      <c r="DV43" s="1" t="n">
        <v>0</v>
      </c>
      <c r="DW43" s="1" t="n">
        <v>0</v>
      </c>
      <c r="DX43" s="1" t="n">
        <v>0</v>
      </c>
      <c r="DY43" s="1" t="n">
        <v>0</v>
      </c>
      <c r="DZ43" s="1" t="n">
        <v>0</v>
      </c>
      <c r="EA43" s="1" t="n">
        <v>0</v>
      </c>
      <c r="EB43" s="1" t="n">
        <v>0</v>
      </c>
      <c r="EC43" s="1" t="n">
        <v>0</v>
      </c>
      <c r="ED43" s="1" t="n">
        <v>0</v>
      </c>
      <c r="EE43" s="1" t="n">
        <v>0</v>
      </c>
      <c r="EF43" s="1" t="n">
        <v>0</v>
      </c>
      <c r="EG43" s="1" t="n">
        <v>0</v>
      </c>
      <c r="EH43" s="1" t="n">
        <v>0</v>
      </c>
      <c r="EI43" s="1" t="n">
        <v>0</v>
      </c>
      <c r="EJ43" s="1" t="n">
        <v>0</v>
      </c>
    </row>
    <row r="44" customFormat="false" ht="15" hidden="false" customHeight="true" outlineLevel="0" collapsed="false">
      <c r="C44" s="1" t="n">
        <v>0</v>
      </c>
      <c r="D44" s="1" t="n">
        <v>0</v>
      </c>
      <c r="E44" s="1" t="n">
        <v>0</v>
      </c>
      <c r="F44" s="1" t="n">
        <v>0</v>
      </c>
      <c r="G44" s="1" t="n">
        <v>0</v>
      </c>
      <c r="H44" s="1" t="n">
        <v>0</v>
      </c>
      <c r="I44" s="1" t="n">
        <v>0</v>
      </c>
      <c r="J44" s="1" t="n">
        <v>0</v>
      </c>
      <c r="K44" s="1" t="n">
        <v>0</v>
      </c>
      <c r="L44" s="1" t="n">
        <v>0</v>
      </c>
      <c r="M44" s="1" t="n">
        <v>0</v>
      </c>
      <c r="N44" s="1" t="n">
        <v>0</v>
      </c>
      <c r="O44" s="1" t="n">
        <v>0</v>
      </c>
      <c r="P44" s="1" t="n">
        <v>0</v>
      </c>
      <c r="Q44" s="1" t="n">
        <v>0</v>
      </c>
      <c r="R44" s="1" t="n">
        <v>0</v>
      </c>
      <c r="S44" s="1" t="n">
        <v>0</v>
      </c>
      <c r="T44" s="1" t="n">
        <v>0</v>
      </c>
      <c r="U44" s="1" t="n">
        <v>0</v>
      </c>
      <c r="V44" s="1" t="n">
        <v>0</v>
      </c>
      <c r="W44" s="1" t="n">
        <v>0</v>
      </c>
      <c r="X44" s="1" t="n">
        <v>0</v>
      </c>
      <c r="Y44" s="1" t="n">
        <v>0</v>
      </c>
      <c r="Z44" s="1" t="n">
        <v>0</v>
      </c>
      <c r="AA44" s="1" t="n">
        <v>0</v>
      </c>
      <c r="AB44" s="1" t="n">
        <v>0</v>
      </c>
      <c r="AC44" s="1" t="n">
        <v>0</v>
      </c>
      <c r="AD44" s="1" t="n">
        <v>0</v>
      </c>
      <c r="AE44" s="1" t="n">
        <v>0</v>
      </c>
      <c r="AF44" s="1" t="n">
        <v>0</v>
      </c>
      <c r="AG44" s="1" t="n">
        <v>0</v>
      </c>
      <c r="AH44" s="1" t="n">
        <v>0</v>
      </c>
      <c r="AI44" s="1" t="n">
        <v>0</v>
      </c>
      <c r="AJ44" s="1" t="n">
        <v>0</v>
      </c>
      <c r="AK44" s="1" t="n">
        <v>0</v>
      </c>
      <c r="AL44" s="1" t="n">
        <v>0</v>
      </c>
      <c r="AM44" s="1" t="n">
        <v>0</v>
      </c>
      <c r="AN44" s="1" t="n">
        <v>0</v>
      </c>
      <c r="AO44" s="1" t="n">
        <v>0</v>
      </c>
      <c r="AP44" s="1" t="n">
        <v>0</v>
      </c>
      <c r="AQ44" s="1" t="n">
        <v>0</v>
      </c>
      <c r="AR44" s="1" t="n">
        <v>0</v>
      </c>
      <c r="AS44" s="1" t="n">
        <v>0</v>
      </c>
      <c r="AT44" s="10" t="n">
        <f aca="false">Overlay!$G$12</f>
        <v>-440.833333333333</v>
      </c>
      <c r="AU44" s="10" t="n">
        <f aca="false">Overlay!$G$13</f>
        <v>-440.833333333333</v>
      </c>
      <c r="AV44" s="10" t="n">
        <f aca="false">Overlay!$G$14</f>
        <v>-440.833333333333</v>
      </c>
      <c r="AW44" s="10" t="n">
        <f aca="false">Overlay!$G$15</f>
        <v>-440.833333333333</v>
      </c>
      <c r="AX44" s="10" t="n">
        <f aca="false">Overlay!$G$16</f>
        <v>-1690.83333333333</v>
      </c>
      <c r="AY44" s="10" t="n">
        <f aca="false">Overlay!$G$17</f>
        <v>-440.833333333333</v>
      </c>
      <c r="AZ44" s="10" t="n">
        <f aca="false">Overlay!$G$18</f>
        <v>-440.833333333333</v>
      </c>
      <c r="BA44" s="10" t="n">
        <f aca="false">Overlay!$G$19</f>
        <v>-440.833333333333</v>
      </c>
      <c r="BB44" s="10" t="n">
        <f aca="false">Overlay!$G$20</f>
        <v>-440.833333333333</v>
      </c>
      <c r="BC44" s="10" t="n">
        <f aca="false">Overlay!$G$21</f>
        <v>-440.833333333333</v>
      </c>
      <c r="BD44" s="10" t="n">
        <f aca="false">Overlay!$G$22</f>
        <v>-440.833333333333</v>
      </c>
      <c r="BE44" s="10" t="n">
        <f aca="false">Overlay!$G$23</f>
        <v>-440.833333333333</v>
      </c>
      <c r="BF44" s="10" t="n">
        <f aca="false">Overlay!$G$24</f>
        <v>-1690.83333333333</v>
      </c>
      <c r="BG44" s="10" t="n">
        <f aca="false">Overlay!$G$25</f>
        <v>-590.833333333333</v>
      </c>
      <c r="BH44" s="10" t="n">
        <f aca="false">Overlay!$G$26</f>
        <v>-590.833333333333</v>
      </c>
      <c r="BI44" s="10" t="n">
        <f aca="false">Overlay!$G$27</f>
        <v>-7990.83333333333</v>
      </c>
      <c r="BJ44" s="10" t="n">
        <f aca="false">Overlay!$G$28</f>
        <v>-590.833333333333</v>
      </c>
      <c r="BK44" s="10" t="n">
        <f aca="false">Overlay!$G$29</f>
        <v>-590.833333333333</v>
      </c>
      <c r="BL44" s="10" t="n">
        <f aca="false">Overlay!$G$30</f>
        <v>-590.833333333333</v>
      </c>
      <c r="BM44" s="10" t="n">
        <f aca="false">Overlay!$G$31</f>
        <v>146721.166666667</v>
      </c>
      <c r="BN44" s="1" t="n">
        <v>0</v>
      </c>
      <c r="BO44" s="1" t="n">
        <v>0</v>
      </c>
      <c r="BP44" s="1" t="n">
        <v>0</v>
      </c>
      <c r="BQ44" s="1" t="n">
        <v>0</v>
      </c>
      <c r="BR44" s="1" t="n">
        <v>0</v>
      </c>
      <c r="BS44" s="1" t="n">
        <v>0</v>
      </c>
      <c r="BT44" s="1" t="n">
        <v>0</v>
      </c>
      <c r="BU44" s="1" t="n">
        <v>0</v>
      </c>
      <c r="BV44" s="1" t="n">
        <v>0</v>
      </c>
      <c r="BW44" s="1" t="n">
        <v>0</v>
      </c>
      <c r="BX44" s="1" t="n">
        <v>0</v>
      </c>
      <c r="BY44" s="1" t="n">
        <v>0</v>
      </c>
      <c r="BZ44" s="1" t="n">
        <v>0</v>
      </c>
      <c r="CA44" s="1" t="n">
        <v>0</v>
      </c>
      <c r="CB44" s="1" t="n">
        <v>0</v>
      </c>
      <c r="CC44" s="1" t="n">
        <v>0</v>
      </c>
      <c r="CD44" s="1" t="n">
        <v>0</v>
      </c>
      <c r="CE44" s="1" t="n">
        <v>0</v>
      </c>
      <c r="CF44" s="1" t="n">
        <v>0</v>
      </c>
      <c r="CG44" s="1" t="n">
        <v>0</v>
      </c>
      <c r="CH44" s="1" t="n">
        <v>0</v>
      </c>
      <c r="CI44" s="1" t="n">
        <v>0</v>
      </c>
      <c r="CJ44" s="1" t="n">
        <v>0</v>
      </c>
      <c r="CK44" s="1" t="n">
        <v>0</v>
      </c>
      <c r="CL44" s="1" t="n">
        <v>0</v>
      </c>
      <c r="CM44" s="1" t="n">
        <v>0</v>
      </c>
      <c r="CN44" s="1" t="n">
        <v>0</v>
      </c>
      <c r="CO44" s="1" t="n">
        <v>0</v>
      </c>
      <c r="CP44" s="1" t="n">
        <v>0</v>
      </c>
      <c r="CQ44" s="1" t="n">
        <v>0</v>
      </c>
      <c r="CR44" s="1" t="n">
        <v>0</v>
      </c>
      <c r="CS44" s="1" t="n">
        <v>0</v>
      </c>
      <c r="CT44" s="1" t="n">
        <v>0</v>
      </c>
      <c r="CU44" s="1" t="n">
        <v>0</v>
      </c>
      <c r="CV44" s="1" t="n">
        <v>0</v>
      </c>
      <c r="CW44" s="1" t="n">
        <v>0</v>
      </c>
      <c r="CX44" s="1" t="n">
        <v>0</v>
      </c>
      <c r="CY44" s="1" t="n">
        <v>0</v>
      </c>
      <c r="CZ44" s="1" t="n">
        <v>0</v>
      </c>
      <c r="DA44" s="1" t="n">
        <v>0</v>
      </c>
      <c r="DB44" s="1" t="n">
        <v>0</v>
      </c>
      <c r="DC44" s="1" t="n">
        <v>0</v>
      </c>
      <c r="DD44" s="1" t="n">
        <v>0</v>
      </c>
      <c r="DE44" s="1" t="n">
        <v>0</v>
      </c>
      <c r="DF44" s="1" t="n">
        <v>0</v>
      </c>
      <c r="DG44" s="1" t="n">
        <v>0</v>
      </c>
      <c r="DH44" s="1" t="n">
        <v>0</v>
      </c>
      <c r="DI44" s="1" t="n">
        <v>0</v>
      </c>
      <c r="DJ44" s="1" t="n">
        <v>0</v>
      </c>
      <c r="DK44" s="1" t="n">
        <v>0</v>
      </c>
      <c r="DL44" s="1" t="n">
        <v>0</v>
      </c>
      <c r="DM44" s="1" t="n">
        <v>0</v>
      </c>
      <c r="DN44" s="1" t="n">
        <v>0</v>
      </c>
      <c r="DO44" s="1" t="n">
        <v>0</v>
      </c>
      <c r="DP44" s="1" t="n">
        <v>0</v>
      </c>
      <c r="DQ44" s="1" t="n">
        <v>0</v>
      </c>
      <c r="DR44" s="1" t="n">
        <v>0</v>
      </c>
      <c r="DS44" s="1" t="n">
        <v>0</v>
      </c>
      <c r="DT44" s="1" t="n">
        <v>0</v>
      </c>
      <c r="DU44" s="1" t="n">
        <v>0</v>
      </c>
      <c r="DV44" s="1" t="n">
        <v>0</v>
      </c>
      <c r="DW44" s="1" t="n">
        <v>0</v>
      </c>
      <c r="DX44" s="1" t="n">
        <v>0</v>
      </c>
      <c r="DY44" s="1" t="n">
        <v>0</v>
      </c>
      <c r="DZ44" s="1" t="n">
        <v>0</v>
      </c>
      <c r="EA44" s="1" t="n">
        <v>0</v>
      </c>
      <c r="EB44" s="1" t="n">
        <v>0</v>
      </c>
      <c r="EC44" s="1" t="n">
        <v>0</v>
      </c>
      <c r="ED44" s="1" t="n">
        <v>0</v>
      </c>
      <c r="EE44" s="1" t="n">
        <v>0</v>
      </c>
      <c r="EF44" s="1" t="n">
        <v>0</v>
      </c>
      <c r="EG44" s="1" t="n">
        <v>0</v>
      </c>
      <c r="EH44" s="1" t="n">
        <v>0</v>
      </c>
      <c r="EI44" s="1" t="n">
        <v>0</v>
      </c>
      <c r="EJ44" s="1" t="n">
        <v>0</v>
      </c>
    </row>
    <row r="45" customFormat="false" ht="15" hidden="false" customHeight="true" outlineLevel="0" collapsed="false">
      <c r="C45" s="1" t="n">
        <v>0</v>
      </c>
      <c r="D45" s="1" t="n">
        <v>0</v>
      </c>
      <c r="E45" s="1" t="n">
        <v>0</v>
      </c>
      <c r="F45" s="1" t="n">
        <v>0</v>
      </c>
      <c r="G45" s="1" t="n">
        <v>0</v>
      </c>
      <c r="H45" s="1" t="n">
        <v>0</v>
      </c>
      <c r="I45" s="1" t="n">
        <v>0</v>
      </c>
      <c r="J45" s="1" t="n">
        <v>0</v>
      </c>
      <c r="K45" s="1" t="n">
        <v>0</v>
      </c>
      <c r="L45" s="1" t="n">
        <v>0</v>
      </c>
      <c r="M45" s="1" t="n">
        <v>0</v>
      </c>
      <c r="N45" s="1" t="n">
        <v>0</v>
      </c>
      <c r="O45" s="1" t="n">
        <v>0</v>
      </c>
      <c r="P45" s="1" t="n">
        <v>0</v>
      </c>
      <c r="Q45" s="1" t="n">
        <v>0</v>
      </c>
      <c r="R45" s="1" t="n">
        <v>0</v>
      </c>
      <c r="S45" s="1" t="n">
        <v>0</v>
      </c>
      <c r="T45" s="1" t="n">
        <v>0</v>
      </c>
      <c r="U45" s="1" t="n">
        <v>0</v>
      </c>
      <c r="V45" s="1" t="n">
        <v>0</v>
      </c>
      <c r="W45" s="1" t="n">
        <v>0</v>
      </c>
      <c r="X45" s="1" t="n">
        <v>0</v>
      </c>
      <c r="Y45" s="1" t="n">
        <v>0</v>
      </c>
      <c r="Z45" s="1" t="n">
        <v>0</v>
      </c>
      <c r="AA45" s="1" t="n">
        <v>0</v>
      </c>
      <c r="AB45" s="1" t="n">
        <v>0</v>
      </c>
      <c r="AC45" s="1" t="n">
        <v>0</v>
      </c>
      <c r="AD45" s="1" t="n">
        <v>0</v>
      </c>
      <c r="AE45" s="1" t="n">
        <v>0</v>
      </c>
      <c r="AF45" s="1" t="n">
        <v>0</v>
      </c>
      <c r="AG45" s="1" t="n">
        <v>0</v>
      </c>
      <c r="AH45" s="1" t="n">
        <v>0</v>
      </c>
      <c r="AI45" s="1" t="n">
        <v>0</v>
      </c>
      <c r="AJ45" s="1" t="n">
        <v>0</v>
      </c>
      <c r="AK45" s="1" t="n">
        <v>0</v>
      </c>
      <c r="AL45" s="1" t="n">
        <v>0</v>
      </c>
      <c r="AM45" s="1" t="n">
        <v>0</v>
      </c>
      <c r="AN45" s="1" t="n">
        <v>0</v>
      </c>
      <c r="AO45" s="1" t="n">
        <v>0</v>
      </c>
      <c r="AP45" s="1" t="n">
        <v>0</v>
      </c>
      <c r="AQ45" s="1" t="n">
        <v>0</v>
      </c>
      <c r="AR45" s="1" t="n">
        <v>0</v>
      </c>
      <c r="AS45" s="1" t="n">
        <v>0</v>
      </c>
      <c r="AT45" s="1" t="n">
        <v>0</v>
      </c>
      <c r="AU45" s="10" t="n">
        <f aca="false">Overlay!$G$12</f>
        <v>-440.833333333333</v>
      </c>
      <c r="AV45" s="10" t="n">
        <f aca="false">Overlay!$G$13</f>
        <v>-440.833333333333</v>
      </c>
      <c r="AW45" s="10" t="n">
        <f aca="false">Overlay!$G$14</f>
        <v>-440.833333333333</v>
      </c>
      <c r="AX45" s="10" t="n">
        <f aca="false">Overlay!$G$15</f>
        <v>-440.833333333333</v>
      </c>
      <c r="AY45" s="10" t="n">
        <f aca="false">Overlay!$G$16</f>
        <v>-1690.83333333333</v>
      </c>
      <c r="AZ45" s="10" t="n">
        <f aca="false">Overlay!$G$17</f>
        <v>-440.833333333333</v>
      </c>
      <c r="BA45" s="10" t="n">
        <f aca="false">Overlay!$G$18</f>
        <v>-440.833333333333</v>
      </c>
      <c r="BB45" s="10" t="n">
        <f aca="false">Overlay!$G$19</f>
        <v>-440.833333333333</v>
      </c>
      <c r="BC45" s="10" t="n">
        <f aca="false">Overlay!$G$20</f>
        <v>-440.833333333333</v>
      </c>
      <c r="BD45" s="10" t="n">
        <f aca="false">Overlay!$G$21</f>
        <v>-440.833333333333</v>
      </c>
      <c r="BE45" s="10" t="n">
        <f aca="false">Overlay!$G$22</f>
        <v>-440.833333333333</v>
      </c>
      <c r="BF45" s="10" t="n">
        <f aca="false">Overlay!$G$23</f>
        <v>-440.833333333333</v>
      </c>
      <c r="BG45" s="10" t="n">
        <f aca="false">Overlay!$G$24</f>
        <v>-1690.83333333333</v>
      </c>
      <c r="BH45" s="10" t="n">
        <f aca="false">Overlay!$G$25</f>
        <v>-590.833333333333</v>
      </c>
      <c r="BI45" s="10" t="n">
        <f aca="false">Overlay!$G$26</f>
        <v>-590.833333333333</v>
      </c>
      <c r="BJ45" s="10" t="n">
        <f aca="false">Overlay!$G$27</f>
        <v>-7990.83333333333</v>
      </c>
      <c r="BK45" s="10" t="n">
        <f aca="false">Overlay!$G$28</f>
        <v>-590.833333333333</v>
      </c>
      <c r="BL45" s="10" t="n">
        <f aca="false">Overlay!$G$29</f>
        <v>-590.833333333333</v>
      </c>
      <c r="BM45" s="10" t="n">
        <f aca="false">Overlay!$G$30</f>
        <v>-590.833333333333</v>
      </c>
      <c r="BN45" s="10" t="n">
        <f aca="false">Overlay!$G$31</f>
        <v>146721.166666667</v>
      </c>
      <c r="BO45" s="1" t="n">
        <v>0</v>
      </c>
      <c r="BP45" s="1" t="n">
        <v>0</v>
      </c>
      <c r="BQ45" s="1" t="n">
        <v>0</v>
      </c>
      <c r="BR45" s="1" t="n">
        <v>0</v>
      </c>
      <c r="BS45" s="1" t="n">
        <v>0</v>
      </c>
      <c r="BT45" s="1" t="n">
        <v>0</v>
      </c>
      <c r="BU45" s="1" t="n">
        <v>0</v>
      </c>
      <c r="BV45" s="1" t="n">
        <v>0</v>
      </c>
      <c r="BW45" s="1" t="n">
        <v>0</v>
      </c>
      <c r="BX45" s="1" t="n">
        <v>0</v>
      </c>
      <c r="BY45" s="1" t="n">
        <v>0</v>
      </c>
      <c r="BZ45" s="1" t="n">
        <v>0</v>
      </c>
      <c r="CA45" s="1" t="n">
        <v>0</v>
      </c>
      <c r="CB45" s="1" t="n">
        <v>0</v>
      </c>
      <c r="CC45" s="1" t="n">
        <v>0</v>
      </c>
      <c r="CD45" s="1" t="n">
        <v>0</v>
      </c>
      <c r="CE45" s="1" t="n">
        <v>0</v>
      </c>
      <c r="CF45" s="1" t="n">
        <v>0</v>
      </c>
      <c r="CG45" s="1" t="n">
        <v>0</v>
      </c>
      <c r="CH45" s="1" t="n">
        <v>0</v>
      </c>
      <c r="CI45" s="1" t="n">
        <v>0</v>
      </c>
      <c r="CJ45" s="1" t="n">
        <v>0</v>
      </c>
      <c r="CK45" s="1" t="n">
        <v>0</v>
      </c>
      <c r="CL45" s="1" t="n">
        <v>0</v>
      </c>
      <c r="CM45" s="1" t="n">
        <v>0</v>
      </c>
      <c r="CN45" s="1" t="n">
        <v>0</v>
      </c>
      <c r="CO45" s="1" t="n">
        <v>0</v>
      </c>
      <c r="CP45" s="1" t="n">
        <v>0</v>
      </c>
      <c r="CQ45" s="1" t="n">
        <v>0</v>
      </c>
      <c r="CR45" s="1" t="n">
        <v>0</v>
      </c>
      <c r="CS45" s="1" t="n">
        <v>0</v>
      </c>
      <c r="CT45" s="1" t="n">
        <v>0</v>
      </c>
      <c r="CU45" s="1" t="n">
        <v>0</v>
      </c>
      <c r="CV45" s="1" t="n">
        <v>0</v>
      </c>
      <c r="CW45" s="1" t="n">
        <v>0</v>
      </c>
      <c r="CX45" s="1" t="n">
        <v>0</v>
      </c>
      <c r="CY45" s="1" t="n">
        <v>0</v>
      </c>
      <c r="CZ45" s="1" t="n">
        <v>0</v>
      </c>
      <c r="DA45" s="1" t="n">
        <v>0</v>
      </c>
      <c r="DB45" s="1" t="n">
        <v>0</v>
      </c>
      <c r="DC45" s="1" t="n">
        <v>0</v>
      </c>
      <c r="DD45" s="1" t="n">
        <v>0</v>
      </c>
      <c r="DE45" s="1" t="n">
        <v>0</v>
      </c>
      <c r="DF45" s="1" t="n">
        <v>0</v>
      </c>
      <c r="DG45" s="1" t="n">
        <v>0</v>
      </c>
      <c r="DH45" s="1" t="n">
        <v>0</v>
      </c>
      <c r="DI45" s="1" t="n">
        <v>0</v>
      </c>
      <c r="DJ45" s="1" t="n">
        <v>0</v>
      </c>
      <c r="DK45" s="1" t="n">
        <v>0</v>
      </c>
      <c r="DL45" s="1" t="n">
        <v>0</v>
      </c>
      <c r="DM45" s="1" t="n">
        <v>0</v>
      </c>
      <c r="DN45" s="1" t="n">
        <v>0</v>
      </c>
      <c r="DO45" s="1" t="n">
        <v>0</v>
      </c>
      <c r="DP45" s="1" t="n">
        <v>0</v>
      </c>
      <c r="DQ45" s="1" t="n">
        <v>0</v>
      </c>
      <c r="DR45" s="1" t="n">
        <v>0</v>
      </c>
      <c r="DS45" s="1" t="n">
        <v>0</v>
      </c>
      <c r="DT45" s="1" t="n">
        <v>0</v>
      </c>
      <c r="DU45" s="1" t="n">
        <v>0</v>
      </c>
      <c r="DV45" s="1" t="n">
        <v>0</v>
      </c>
      <c r="DW45" s="1" t="n">
        <v>0</v>
      </c>
      <c r="DX45" s="1" t="n">
        <v>0</v>
      </c>
      <c r="DY45" s="1" t="n">
        <v>0</v>
      </c>
      <c r="DZ45" s="1" t="n">
        <v>0</v>
      </c>
      <c r="EA45" s="1" t="n">
        <v>0</v>
      </c>
      <c r="EB45" s="1" t="n">
        <v>0</v>
      </c>
      <c r="EC45" s="1" t="n">
        <v>0</v>
      </c>
      <c r="ED45" s="1" t="n">
        <v>0</v>
      </c>
      <c r="EE45" s="1" t="n">
        <v>0</v>
      </c>
      <c r="EF45" s="1" t="n">
        <v>0</v>
      </c>
      <c r="EG45" s="1" t="n">
        <v>0</v>
      </c>
      <c r="EH45" s="1" t="n">
        <v>0</v>
      </c>
      <c r="EI45" s="1" t="n">
        <v>0</v>
      </c>
      <c r="EJ45" s="1" t="n">
        <v>0</v>
      </c>
    </row>
    <row r="46" customFormat="false" ht="15" hidden="false" customHeight="true" outlineLevel="0" collapsed="false">
      <c r="C46" s="1" t="n">
        <v>0</v>
      </c>
      <c r="D46" s="1" t="n">
        <v>0</v>
      </c>
      <c r="E46" s="1" t="n">
        <v>0</v>
      </c>
      <c r="F46" s="1" t="n">
        <v>0</v>
      </c>
      <c r="G46" s="1" t="n">
        <v>0</v>
      </c>
      <c r="H46" s="1" t="n">
        <v>0</v>
      </c>
      <c r="I46" s="1" t="n">
        <v>0</v>
      </c>
      <c r="J46" s="1" t="n">
        <v>0</v>
      </c>
      <c r="K46" s="1" t="n">
        <v>0</v>
      </c>
      <c r="L46" s="1" t="n">
        <v>0</v>
      </c>
      <c r="M46" s="1" t="n">
        <v>0</v>
      </c>
      <c r="N46" s="1" t="n">
        <v>0</v>
      </c>
      <c r="O46" s="1" t="n">
        <v>0</v>
      </c>
      <c r="P46" s="1" t="n">
        <v>0</v>
      </c>
      <c r="Q46" s="1" t="n">
        <v>0</v>
      </c>
      <c r="R46" s="1" t="n">
        <v>0</v>
      </c>
      <c r="S46" s="1" t="n">
        <v>0</v>
      </c>
      <c r="T46" s="1" t="n">
        <v>0</v>
      </c>
      <c r="U46" s="1" t="n">
        <v>0</v>
      </c>
      <c r="V46" s="1" t="n">
        <v>0</v>
      </c>
      <c r="W46" s="1" t="n">
        <v>0</v>
      </c>
      <c r="X46" s="1" t="n">
        <v>0</v>
      </c>
      <c r="Y46" s="1" t="n">
        <v>0</v>
      </c>
      <c r="Z46" s="1" t="n">
        <v>0</v>
      </c>
      <c r="AA46" s="1" t="n">
        <v>0</v>
      </c>
      <c r="AB46" s="1" t="n">
        <v>0</v>
      </c>
      <c r="AC46" s="1" t="n">
        <v>0</v>
      </c>
      <c r="AD46" s="1" t="n">
        <v>0</v>
      </c>
      <c r="AE46" s="1" t="n">
        <v>0</v>
      </c>
      <c r="AF46" s="1" t="n">
        <v>0</v>
      </c>
      <c r="AG46" s="1" t="n">
        <v>0</v>
      </c>
      <c r="AH46" s="1" t="n">
        <v>0</v>
      </c>
      <c r="AI46" s="1" t="n">
        <v>0</v>
      </c>
      <c r="AJ46" s="1" t="n">
        <v>0</v>
      </c>
      <c r="AK46" s="1" t="n">
        <v>0</v>
      </c>
      <c r="AL46" s="1" t="n">
        <v>0</v>
      </c>
      <c r="AM46" s="1" t="n">
        <v>0</v>
      </c>
      <c r="AN46" s="1" t="n">
        <v>0</v>
      </c>
      <c r="AO46" s="1" t="n">
        <v>0</v>
      </c>
      <c r="AP46" s="1" t="n">
        <v>0</v>
      </c>
      <c r="AQ46" s="1" t="n">
        <v>0</v>
      </c>
      <c r="AR46" s="1" t="n">
        <v>0</v>
      </c>
      <c r="AS46" s="1" t="n">
        <v>0</v>
      </c>
      <c r="AT46" s="1" t="n">
        <v>0</v>
      </c>
      <c r="AU46" s="1" t="n">
        <v>0</v>
      </c>
      <c r="AV46" s="10" t="n">
        <f aca="false">Overlay!$G$12</f>
        <v>-440.833333333333</v>
      </c>
      <c r="AW46" s="10" t="n">
        <f aca="false">Overlay!$G$13</f>
        <v>-440.833333333333</v>
      </c>
      <c r="AX46" s="10" t="n">
        <f aca="false">Overlay!$G$14</f>
        <v>-440.833333333333</v>
      </c>
      <c r="AY46" s="10" t="n">
        <f aca="false">Overlay!$G$15</f>
        <v>-440.833333333333</v>
      </c>
      <c r="AZ46" s="10" t="n">
        <f aca="false">Overlay!$G$16</f>
        <v>-1690.83333333333</v>
      </c>
      <c r="BA46" s="10" t="n">
        <f aca="false">Overlay!$G$17</f>
        <v>-440.833333333333</v>
      </c>
      <c r="BB46" s="10" t="n">
        <f aca="false">Overlay!$G$18</f>
        <v>-440.833333333333</v>
      </c>
      <c r="BC46" s="10" t="n">
        <f aca="false">Overlay!$G$19</f>
        <v>-440.833333333333</v>
      </c>
      <c r="BD46" s="10" t="n">
        <f aca="false">Overlay!$G$20</f>
        <v>-440.833333333333</v>
      </c>
      <c r="BE46" s="10" t="n">
        <f aca="false">Overlay!$G$21</f>
        <v>-440.833333333333</v>
      </c>
      <c r="BF46" s="10" t="n">
        <f aca="false">Overlay!$G$22</f>
        <v>-440.833333333333</v>
      </c>
      <c r="BG46" s="10" t="n">
        <f aca="false">Overlay!$G$23</f>
        <v>-440.833333333333</v>
      </c>
      <c r="BH46" s="10" t="n">
        <f aca="false">Overlay!$G$24</f>
        <v>-1690.83333333333</v>
      </c>
      <c r="BI46" s="10" t="n">
        <f aca="false">Overlay!$G$25</f>
        <v>-590.833333333333</v>
      </c>
      <c r="BJ46" s="10" t="n">
        <f aca="false">Overlay!$G$26</f>
        <v>-590.833333333333</v>
      </c>
      <c r="BK46" s="10" t="n">
        <f aca="false">Overlay!$G$27</f>
        <v>-7990.83333333333</v>
      </c>
      <c r="BL46" s="10" t="n">
        <f aca="false">Overlay!$G$28</f>
        <v>-590.833333333333</v>
      </c>
      <c r="BM46" s="10" t="n">
        <f aca="false">Overlay!$G$29</f>
        <v>-590.833333333333</v>
      </c>
      <c r="BN46" s="10" t="n">
        <f aca="false">Overlay!$G$30</f>
        <v>-590.833333333333</v>
      </c>
      <c r="BO46" s="10" t="n">
        <f aca="false">Overlay!$G$31</f>
        <v>146721.166666667</v>
      </c>
      <c r="BP46" s="1" t="n">
        <v>0</v>
      </c>
      <c r="BQ46" s="1" t="n">
        <v>0</v>
      </c>
      <c r="BR46" s="1" t="n">
        <v>0</v>
      </c>
      <c r="BS46" s="1" t="n">
        <v>0</v>
      </c>
      <c r="BT46" s="1" t="n">
        <v>0</v>
      </c>
      <c r="BU46" s="1" t="n">
        <v>0</v>
      </c>
      <c r="BV46" s="1" t="n">
        <v>0</v>
      </c>
      <c r="BW46" s="1" t="n">
        <v>0</v>
      </c>
      <c r="BX46" s="1" t="n">
        <v>0</v>
      </c>
      <c r="BY46" s="1" t="n">
        <v>0</v>
      </c>
      <c r="BZ46" s="1" t="n">
        <v>0</v>
      </c>
      <c r="CA46" s="1" t="n">
        <v>0</v>
      </c>
      <c r="CB46" s="1" t="n">
        <v>0</v>
      </c>
      <c r="CC46" s="1" t="n">
        <v>0</v>
      </c>
      <c r="CD46" s="1" t="n">
        <v>0</v>
      </c>
      <c r="CE46" s="1" t="n">
        <v>0</v>
      </c>
      <c r="CF46" s="1" t="n">
        <v>0</v>
      </c>
      <c r="CG46" s="1" t="n">
        <v>0</v>
      </c>
      <c r="CH46" s="1" t="n">
        <v>0</v>
      </c>
      <c r="CI46" s="1" t="n">
        <v>0</v>
      </c>
      <c r="CJ46" s="1" t="n">
        <v>0</v>
      </c>
      <c r="CK46" s="1" t="n">
        <v>0</v>
      </c>
      <c r="CL46" s="1" t="n">
        <v>0</v>
      </c>
      <c r="CM46" s="1" t="n">
        <v>0</v>
      </c>
      <c r="CN46" s="1" t="n">
        <v>0</v>
      </c>
      <c r="CO46" s="1" t="n">
        <v>0</v>
      </c>
      <c r="CP46" s="1" t="n">
        <v>0</v>
      </c>
      <c r="CQ46" s="1" t="n">
        <v>0</v>
      </c>
      <c r="CR46" s="1" t="n">
        <v>0</v>
      </c>
      <c r="CS46" s="1" t="n">
        <v>0</v>
      </c>
      <c r="CT46" s="1" t="n">
        <v>0</v>
      </c>
      <c r="CU46" s="1" t="n">
        <v>0</v>
      </c>
      <c r="CV46" s="1" t="n">
        <v>0</v>
      </c>
      <c r="CW46" s="1" t="n">
        <v>0</v>
      </c>
      <c r="CX46" s="1" t="n">
        <v>0</v>
      </c>
      <c r="CY46" s="1" t="n">
        <v>0</v>
      </c>
      <c r="CZ46" s="1" t="n">
        <v>0</v>
      </c>
      <c r="DA46" s="1" t="n">
        <v>0</v>
      </c>
      <c r="DB46" s="1" t="n">
        <v>0</v>
      </c>
      <c r="DC46" s="1" t="n">
        <v>0</v>
      </c>
      <c r="DD46" s="1" t="n">
        <v>0</v>
      </c>
      <c r="DE46" s="1" t="n">
        <v>0</v>
      </c>
      <c r="DF46" s="1" t="n">
        <v>0</v>
      </c>
      <c r="DG46" s="1" t="n">
        <v>0</v>
      </c>
      <c r="DH46" s="1" t="n">
        <v>0</v>
      </c>
      <c r="DI46" s="1" t="n">
        <v>0</v>
      </c>
      <c r="DJ46" s="1" t="n">
        <v>0</v>
      </c>
      <c r="DK46" s="1" t="n">
        <v>0</v>
      </c>
      <c r="DL46" s="1" t="n">
        <v>0</v>
      </c>
      <c r="DM46" s="1" t="n">
        <v>0</v>
      </c>
      <c r="DN46" s="1" t="n">
        <v>0</v>
      </c>
      <c r="DO46" s="1" t="n">
        <v>0</v>
      </c>
      <c r="DP46" s="1" t="n">
        <v>0</v>
      </c>
      <c r="DQ46" s="1" t="n">
        <v>0</v>
      </c>
      <c r="DR46" s="1" t="n">
        <v>0</v>
      </c>
      <c r="DS46" s="1" t="n">
        <v>0</v>
      </c>
      <c r="DT46" s="1" t="n">
        <v>0</v>
      </c>
      <c r="DU46" s="1" t="n">
        <v>0</v>
      </c>
      <c r="DV46" s="1" t="n">
        <v>0</v>
      </c>
      <c r="DW46" s="1" t="n">
        <v>0</v>
      </c>
      <c r="DX46" s="1" t="n">
        <v>0</v>
      </c>
      <c r="DY46" s="1" t="n">
        <v>0</v>
      </c>
      <c r="DZ46" s="1" t="n">
        <v>0</v>
      </c>
      <c r="EA46" s="1" t="n">
        <v>0</v>
      </c>
      <c r="EB46" s="1" t="n">
        <v>0</v>
      </c>
      <c r="EC46" s="1" t="n">
        <v>0</v>
      </c>
      <c r="ED46" s="1" t="n">
        <v>0</v>
      </c>
      <c r="EE46" s="1" t="n">
        <v>0</v>
      </c>
      <c r="EF46" s="1" t="n">
        <v>0</v>
      </c>
      <c r="EG46" s="1" t="n">
        <v>0</v>
      </c>
      <c r="EH46" s="1" t="n">
        <v>0</v>
      </c>
      <c r="EI46" s="1" t="n">
        <v>0</v>
      </c>
      <c r="EJ46" s="1" t="n">
        <v>0</v>
      </c>
    </row>
    <row r="47" customFormat="false" ht="15" hidden="false" customHeight="true" outlineLevel="0" collapsed="false">
      <c r="C47" s="1" t="n">
        <v>0</v>
      </c>
      <c r="D47" s="1" t="n">
        <v>0</v>
      </c>
      <c r="E47" s="1" t="n">
        <v>0</v>
      </c>
      <c r="F47" s="1" t="n">
        <v>0</v>
      </c>
      <c r="G47" s="1" t="n">
        <v>0</v>
      </c>
      <c r="H47" s="1" t="n">
        <v>0</v>
      </c>
      <c r="I47" s="1" t="n">
        <v>0</v>
      </c>
      <c r="J47" s="1" t="n">
        <v>0</v>
      </c>
      <c r="K47" s="1" t="n">
        <v>0</v>
      </c>
      <c r="L47" s="1" t="n">
        <v>0</v>
      </c>
      <c r="M47" s="1" t="n">
        <v>0</v>
      </c>
      <c r="N47" s="1" t="n">
        <v>0</v>
      </c>
      <c r="O47" s="1" t="n">
        <v>0</v>
      </c>
      <c r="P47" s="1" t="n">
        <v>0</v>
      </c>
      <c r="Q47" s="1" t="n">
        <v>0</v>
      </c>
      <c r="R47" s="1" t="n">
        <v>0</v>
      </c>
      <c r="S47" s="1" t="n">
        <v>0</v>
      </c>
      <c r="T47" s="1" t="n">
        <v>0</v>
      </c>
      <c r="U47" s="1" t="n">
        <v>0</v>
      </c>
      <c r="V47" s="1" t="n">
        <v>0</v>
      </c>
      <c r="W47" s="1" t="n">
        <v>0</v>
      </c>
      <c r="X47" s="1" t="n">
        <v>0</v>
      </c>
      <c r="Y47" s="1" t="n">
        <v>0</v>
      </c>
      <c r="Z47" s="1" t="n">
        <v>0</v>
      </c>
      <c r="AA47" s="1" t="n">
        <v>0</v>
      </c>
      <c r="AB47" s="1" t="n">
        <v>0</v>
      </c>
      <c r="AC47" s="1" t="n">
        <v>0</v>
      </c>
      <c r="AD47" s="1" t="n">
        <v>0</v>
      </c>
      <c r="AE47" s="1" t="n">
        <v>0</v>
      </c>
      <c r="AF47" s="1" t="n">
        <v>0</v>
      </c>
      <c r="AG47" s="1" t="n">
        <v>0</v>
      </c>
      <c r="AH47" s="1" t="n">
        <v>0</v>
      </c>
      <c r="AI47" s="1" t="n">
        <v>0</v>
      </c>
      <c r="AJ47" s="1" t="n">
        <v>0</v>
      </c>
      <c r="AK47" s="1" t="n">
        <v>0</v>
      </c>
      <c r="AL47" s="1" t="n">
        <v>0</v>
      </c>
      <c r="AM47" s="1" t="n">
        <v>0</v>
      </c>
      <c r="AN47" s="1" t="n">
        <v>0</v>
      </c>
      <c r="AO47" s="1" t="n">
        <v>0</v>
      </c>
      <c r="AP47" s="1" t="n">
        <v>0</v>
      </c>
      <c r="AQ47" s="1" t="n">
        <v>0</v>
      </c>
      <c r="AR47" s="1" t="n">
        <v>0</v>
      </c>
      <c r="AS47" s="1" t="n">
        <v>0</v>
      </c>
      <c r="AT47" s="1" t="n">
        <v>0</v>
      </c>
      <c r="AU47" s="1" t="n">
        <v>0</v>
      </c>
      <c r="AV47" s="1" t="n">
        <v>0</v>
      </c>
      <c r="AW47" s="10" t="n">
        <f aca="false">Overlay!$G$12</f>
        <v>-440.833333333333</v>
      </c>
      <c r="AX47" s="10" t="n">
        <f aca="false">Overlay!$G$13</f>
        <v>-440.833333333333</v>
      </c>
      <c r="AY47" s="10" t="n">
        <f aca="false">Overlay!$G$14</f>
        <v>-440.833333333333</v>
      </c>
      <c r="AZ47" s="10" t="n">
        <f aca="false">Overlay!$G$15</f>
        <v>-440.833333333333</v>
      </c>
      <c r="BA47" s="10" t="n">
        <f aca="false">Overlay!$G$16</f>
        <v>-1690.83333333333</v>
      </c>
      <c r="BB47" s="10" t="n">
        <f aca="false">Overlay!$G$17</f>
        <v>-440.833333333333</v>
      </c>
      <c r="BC47" s="10" t="n">
        <f aca="false">Overlay!$G$18</f>
        <v>-440.833333333333</v>
      </c>
      <c r="BD47" s="10" t="n">
        <f aca="false">Overlay!$G$19</f>
        <v>-440.833333333333</v>
      </c>
      <c r="BE47" s="10" t="n">
        <f aca="false">Overlay!$G$20</f>
        <v>-440.833333333333</v>
      </c>
      <c r="BF47" s="10" t="n">
        <f aca="false">Overlay!$G$21</f>
        <v>-440.833333333333</v>
      </c>
      <c r="BG47" s="10" t="n">
        <f aca="false">Overlay!$G$22</f>
        <v>-440.833333333333</v>
      </c>
      <c r="BH47" s="10" t="n">
        <f aca="false">Overlay!$G$23</f>
        <v>-440.833333333333</v>
      </c>
      <c r="BI47" s="10" t="n">
        <f aca="false">Overlay!$G$24</f>
        <v>-1690.83333333333</v>
      </c>
      <c r="BJ47" s="10" t="n">
        <f aca="false">Overlay!$G$25</f>
        <v>-590.833333333333</v>
      </c>
      <c r="BK47" s="10" t="n">
        <f aca="false">Overlay!$G$26</f>
        <v>-590.833333333333</v>
      </c>
      <c r="BL47" s="10" t="n">
        <f aca="false">Overlay!$G$27</f>
        <v>-7990.83333333333</v>
      </c>
      <c r="BM47" s="10" t="n">
        <f aca="false">Overlay!$G$28</f>
        <v>-590.833333333333</v>
      </c>
      <c r="BN47" s="10" t="n">
        <f aca="false">Overlay!$G$29</f>
        <v>-590.833333333333</v>
      </c>
      <c r="BO47" s="10" t="n">
        <f aca="false">Overlay!$G$30</f>
        <v>-590.833333333333</v>
      </c>
      <c r="BP47" s="10" t="n">
        <f aca="false">Overlay!$G$31</f>
        <v>146721.166666667</v>
      </c>
      <c r="BQ47" s="1" t="n">
        <v>0</v>
      </c>
      <c r="BR47" s="1" t="n">
        <v>0</v>
      </c>
      <c r="BS47" s="1" t="n">
        <v>0</v>
      </c>
      <c r="BT47" s="1" t="n">
        <v>0</v>
      </c>
      <c r="BU47" s="1" t="n">
        <v>0</v>
      </c>
      <c r="BV47" s="1" t="n">
        <v>0</v>
      </c>
      <c r="BW47" s="1" t="n">
        <v>0</v>
      </c>
      <c r="BX47" s="1" t="n">
        <v>0</v>
      </c>
      <c r="BY47" s="1" t="n">
        <v>0</v>
      </c>
      <c r="BZ47" s="1" t="n">
        <v>0</v>
      </c>
      <c r="CA47" s="1" t="n">
        <v>0</v>
      </c>
      <c r="CB47" s="1" t="n">
        <v>0</v>
      </c>
      <c r="CC47" s="1" t="n">
        <v>0</v>
      </c>
      <c r="CD47" s="1" t="n">
        <v>0</v>
      </c>
      <c r="CE47" s="1" t="n">
        <v>0</v>
      </c>
      <c r="CF47" s="1" t="n">
        <v>0</v>
      </c>
      <c r="CG47" s="1" t="n">
        <v>0</v>
      </c>
      <c r="CH47" s="1" t="n">
        <v>0</v>
      </c>
      <c r="CI47" s="1" t="n">
        <v>0</v>
      </c>
      <c r="CJ47" s="1" t="n">
        <v>0</v>
      </c>
      <c r="CK47" s="1" t="n">
        <v>0</v>
      </c>
      <c r="CL47" s="1" t="n">
        <v>0</v>
      </c>
      <c r="CM47" s="1" t="n">
        <v>0</v>
      </c>
      <c r="CN47" s="1" t="n">
        <v>0</v>
      </c>
      <c r="CO47" s="1" t="n">
        <v>0</v>
      </c>
      <c r="CP47" s="1" t="n">
        <v>0</v>
      </c>
      <c r="CQ47" s="1" t="n">
        <v>0</v>
      </c>
      <c r="CR47" s="1" t="n">
        <v>0</v>
      </c>
      <c r="CS47" s="1" t="n">
        <v>0</v>
      </c>
      <c r="CT47" s="1" t="n">
        <v>0</v>
      </c>
      <c r="CU47" s="1" t="n">
        <v>0</v>
      </c>
      <c r="CV47" s="1" t="n">
        <v>0</v>
      </c>
      <c r="CW47" s="1" t="n">
        <v>0</v>
      </c>
      <c r="CX47" s="1" t="n">
        <v>0</v>
      </c>
      <c r="CY47" s="1" t="n">
        <v>0</v>
      </c>
      <c r="CZ47" s="1" t="n">
        <v>0</v>
      </c>
      <c r="DA47" s="1" t="n">
        <v>0</v>
      </c>
      <c r="DB47" s="1" t="n">
        <v>0</v>
      </c>
      <c r="DC47" s="1" t="n">
        <v>0</v>
      </c>
      <c r="DD47" s="1" t="n">
        <v>0</v>
      </c>
      <c r="DE47" s="1" t="n">
        <v>0</v>
      </c>
      <c r="DF47" s="1" t="n">
        <v>0</v>
      </c>
      <c r="DG47" s="1" t="n">
        <v>0</v>
      </c>
      <c r="DH47" s="1" t="n">
        <v>0</v>
      </c>
      <c r="DI47" s="1" t="n">
        <v>0</v>
      </c>
      <c r="DJ47" s="1" t="n">
        <v>0</v>
      </c>
      <c r="DK47" s="1" t="n">
        <v>0</v>
      </c>
      <c r="DL47" s="1" t="n">
        <v>0</v>
      </c>
      <c r="DM47" s="1" t="n">
        <v>0</v>
      </c>
      <c r="DN47" s="1" t="n">
        <v>0</v>
      </c>
      <c r="DO47" s="1" t="n">
        <v>0</v>
      </c>
      <c r="DP47" s="1" t="n">
        <v>0</v>
      </c>
      <c r="DQ47" s="1" t="n">
        <v>0</v>
      </c>
      <c r="DR47" s="1" t="n">
        <v>0</v>
      </c>
      <c r="DS47" s="1" t="n">
        <v>0</v>
      </c>
      <c r="DT47" s="1" t="n">
        <v>0</v>
      </c>
      <c r="DU47" s="1" t="n">
        <v>0</v>
      </c>
      <c r="DV47" s="1" t="n">
        <v>0</v>
      </c>
      <c r="DW47" s="1" t="n">
        <v>0</v>
      </c>
      <c r="DX47" s="1" t="n">
        <v>0</v>
      </c>
      <c r="DY47" s="1" t="n">
        <v>0</v>
      </c>
      <c r="DZ47" s="1" t="n">
        <v>0</v>
      </c>
      <c r="EA47" s="1" t="n">
        <v>0</v>
      </c>
      <c r="EB47" s="1" t="n">
        <v>0</v>
      </c>
      <c r="EC47" s="1" t="n">
        <v>0</v>
      </c>
      <c r="ED47" s="1" t="n">
        <v>0</v>
      </c>
      <c r="EE47" s="1" t="n">
        <v>0</v>
      </c>
      <c r="EF47" s="1" t="n">
        <v>0</v>
      </c>
      <c r="EG47" s="1" t="n">
        <v>0</v>
      </c>
      <c r="EH47" s="1" t="n">
        <v>0</v>
      </c>
      <c r="EI47" s="1" t="n">
        <v>0</v>
      </c>
      <c r="EJ47" s="1" t="n">
        <v>0</v>
      </c>
    </row>
    <row r="48" customFormat="false" ht="15" hidden="false" customHeight="true" outlineLevel="0" collapsed="false">
      <c r="C48" s="1" t="n">
        <v>0</v>
      </c>
      <c r="D48" s="1" t="n">
        <v>0</v>
      </c>
      <c r="E48" s="1" t="n">
        <v>0</v>
      </c>
      <c r="F48" s="1" t="n">
        <v>0</v>
      </c>
      <c r="G48" s="1" t="n">
        <v>0</v>
      </c>
      <c r="H48" s="1" t="n">
        <v>0</v>
      </c>
      <c r="I48" s="1" t="n">
        <v>0</v>
      </c>
      <c r="J48" s="1" t="n">
        <v>0</v>
      </c>
      <c r="K48" s="1" t="n">
        <v>0</v>
      </c>
      <c r="L48" s="1" t="n">
        <v>0</v>
      </c>
      <c r="M48" s="1" t="n">
        <v>0</v>
      </c>
      <c r="N48" s="1" t="n">
        <v>0</v>
      </c>
      <c r="O48" s="1" t="n">
        <v>0</v>
      </c>
      <c r="P48" s="1" t="n">
        <v>0</v>
      </c>
      <c r="Q48" s="1" t="n">
        <v>0</v>
      </c>
      <c r="R48" s="1" t="n">
        <v>0</v>
      </c>
      <c r="S48" s="1" t="n">
        <v>0</v>
      </c>
      <c r="T48" s="1" t="n">
        <v>0</v>
      </c>
      <c r="U48" s="1" t="n">
        <v>0</v>
      </c>
      <c r="V48" s="1" t="n">
        <v>0</v>
      </c>
      <c r="W48" s="1" t="n">
        <v>0</v>
      </c>
      <c r="X48" s="1" t="n">
        <v>0</v>
      </c>
      <c r="Y48" s="1" t="n">
        <v>0</v>
      </c>
      <c r="Z48" s="1" t="n">
        <v>0</v>
      </c>
      <c r="AA48" s="1" t="n">
        <v>0</v>
      </c>
      <c r="AB48" s="1" t="n">
        <v>0</v>
      </c>
      <c r="AC48" s="1" t="n">
        <v>0</v>
      </c>
      <c r="AD48" s="1" t="n">
        <v>0</v>
      </c>
      <c r="AE48" s="1" t="n">
        <v>0</v>
      </c>
      <c r="AF48" s="1" t="n">
        <v>0</v>
      </c>
      <c r="AG48" s="1" t="n">
        <v>0</v>
      </c>
      <c r="AH48" s="1" t="n">
        <v>0</v>
      </c>
      <c r="AI48" s="1" t="n">
        <v>0</v>
      </c>
      <c r="AJ48" s="1" t="n">
        <v>0</v>
      </c>
      <c r="AK48" s="1" t="n">
        <v>0</v>
      </c>
      <c r="AL48" s="1" t="n">
        <v>0</v>
      </c>
      <c r="AM48" s="1" t="n">
        <v>0</v>
      </c>
      <c r="AN48" s="1" t="n">
        <v>0</v>
      </c>
      <c r="AO48" s="1" t="n">
        <v>0</v>
      </c>
      <c r="AP48" s="1" t="n">
        <v>0</v>
      </c>
      <c r="AQ48" s="1" t="n">
        <v>0</v>
      </c>
      <c r="AR48" s="1" t="n">
        <v>0</v>
      </c>
      <c r="AS48" s="1" t="n">
        <v>0</v>
      </c>
      <c r="AT48" s="1" t="n">
        <v>0</v>
      </c>
      <c r="AU48" s="1" t="n">
        <v>0</v>
      </c>
      <c r="AV48" s="1" t="n">
        <v>0</v>
      </c>
      <c r="AW48" s="1" t="n">
        <v>0</v>
      </c>
      <c r="AX48" s="10" t="n">
        <f aca="false">Overlay!$G$12</f>
        <v>-440.833333333333</v>
      </c>
      <c r="AY48" s="10" t="n">
        <f aca="false">Overlay!$G$13</f>
        <v>-440.833333333333</v>
      </c>
      <c r="AZ48" s="10" t="n">
        <f aca="false">Overlay!$G$14</f>
        <v>-440.833333333333</v>
      </c>
      <c r="BA48" s="10" t="n">
        <f aca="false">Overlay!$G$15</f>
        <v>-440.833333333333</v>
      </c>
      <c r="BB48" s="10" t="n">
        <f aca="false">Overlay!$G$16</f>
        <v>-1690.83333333333</v>
      </c>
      <c r="BC48" s="10" t="n">
        <f aca="false">Overlay!$G$17</f>
        <v>-440.833333333333</v>
      </c>
      <c r="BD48" s="10" t="n">
        <f aca="false">Overlay!$G$18</f>
        <v>-440.833333333333</v>
      </c>
      <c r="BE48" s="10" t="n">
        <f aca="false">Overlay!$G$19</f>
        <v>-440.833333333333</v>
      </c>
      <c r="BF48" s="10" t="n">
        <f aca="false">Overlay!$G$20</f>
        <v>-440.833333333333</v>
      </c>
      <c r="BG48" s="10" t="n">
        <f aca="false">Overlay!$G$21</f>
        <v>-440.833333333333</v>
      </c>
      <c r="BH48" s="10" t="n">
        <f aca="false">Overlay!$G$22</f>
        <v>-440.833333333333</v>
      </c>
      <c r="BI48" s="10" t="n">
        <f aca="false">Overlay!$G$23</f>
        <v>-440.833333333333</v>
      </c>
      <c r="BJ48" s="10" t="n">
        <f aca="false">Overlay!$G$24</f>
        <v>-1690.83333333333</v>
      </c>
      <c r="BK48" s="10" t="n">
        <f aca="false">Overlay!$G$25</f>
        <v>-590.833333333333</v>
      </c>
      <c r="BL48" s="10" t="n">
        <f aca="false">Overlay!$G$26</f>
        <v>-590.833333333333</v>
      </c>
      <c r="BM48" s="10" t="n">
        <f aca="false">Overlay!$G$27</f>
        <v>-7990.83333333333</v>
      </c>
      <c r="BN48" s="10" t="n">
        <f aca="false">Overlay!$G$28</f>
        <v>-590.833333333333</v>
      </c>
      <c r="BO48" s="10" t="n">
        <f aca="false">Overlay!$G$29</f>
        <v>-590.833333333333</v>
      </c>
      <c r="BP48" s="10" t="n">
        <f aca="false">Overlay!$G$30</f>
        <v>-590.833333333333</v>
      </c>
      <c r="BQ48" s="10" t="n">
        <f aca="false">Overlay!$G$31</f>
        <v>146721.166666667</v>
      </c>
      <c r="BR48" s="1" t="n">
        <v>0</v>
      </c>
      <c r="BS48" s="1" t="n">
        <v>0</v>
      </c>
      <c r="BT48" s="1" t="n">
        <v>0</v>
      </c>
      <c r="BU48" s="1" t="n">
        <v>0</v>
      </c>
      <c r="BV48" s="1" t="n">
        <v>0</v>
      </c>
      <c r="BW48" s="1" t="n">
        <v>0</v>
      </c>
      <c r="BX48" s="1" t="n">
        <v>0</v>
      </c>
      <c r="BY48" s="1" t="n">
        <v>0</v>
      </c>
      <c r="BZ48" s="1" t="n">
        <v>0</v>
      </c>
      <c r="CA48" s="1" t="n">
        <v>0</v>
      </c>
      <c r="CB48" s="1" t="n">
        <v>0</v>
      </c>
      <c r="CC48" s="1" t="n">
        <v>0</v>
      </c>
      <c r="CD48" s="1" t="n">
        <v>0</v>
      </c>
      <c r="CE48" s="1" t="n">
        <v>0</v>
      </c>
      <c r="CF48" s="1" t="n">
        <v>0</v>
      </c>
      <c r="CG48" s="1" t="n">
        <v>0</v>
      </c>
      <c r="CH48" s="1" t="n">
        <v>0</v>
      </c>
      <c r="CI48" s="1" t="n">
        <v>0</v>
      </c>
      <c r="CJ48" s="1" t="n">
        <v>0</v>
      </c>
      <c r="CK48" s="1" t="n">
        <v>0</v>
      </c>
      <c r="CL48" s="1" t="n">
        <v>0</v>
      </c>
      <c r="CM48" s="1" t="n">
        <v>0</v>
      </c>
      <c r="CN48" s="1" t="n">
        <v>0</v>
      </c>
      <c r="CO48" s="1" t="n">
        <v>0</v>
      </c>
      <c r="CP48" s="1" t="n">
        <v>0</v>
      </c>
      <c r="CQ48" s="1" t="n">
        <v>0</v>
      </c>
      <c r="CR48" s="1" t="n">
        <v>0</v>
      </c>
      <c r="CS48" s="1" t="n">
        <v>0</v>
      </c>
      <c r="CT48" s="1" t="n">
        <v>0</v>
      </c>
      <c r="CU48" s="1" t="n">
        <v>0</v>
      </c>
      <c r="CV48" s="1" t="n">
        <v>0</v>
      </c>
      <c r="CW48" s="1" t="n">
        <v>0</v>
      </c>
      <c r="CX48" s="1" t="n">
        <v>0</v>
      </c>
      <c r="CY48" s="1" t="n">
        <v>0</v>
      </c>
      <c r="CZ48" s="1" t="n">
        <v>0</v>
      </c>
      <c r="DA48" s="1" t="n">
        <v>0</v>
      </c>
      <c r="DB48" s="1" t="n">
        <v>0</v>
      </c>
      <c r="DC48" s="1" t="n">
        <v>0</v>
      </c>
      <c r="DD48" s="1" t="n">
        <v>0</v>
      </c>
      <c r="DE48" s="1" t="n">
        <v>0</v>
      </c>
      <c r="DF48" s="1" t="n">
        <v>0</v>
      </c>
      <c r="DG48" s="1" t="n">
        <v>0</v>
      </c>
      <c r="DH48" s="1" t="n">
        <v>0</v>
      </c>
      <c r="DI48" s="1" t="n">
        <v>0</v>
      </c>
      <c r="DJ48" s="1" t="n">
        <v>0</v>
      </c>
      <c r="DK48" s="1" t="n">
        <v>0</v>
      </c>
      <c r="DL48" s="1" t="n">
        <v>0</v>
      </c>
      <c r="DM48" s="1" t="n">
        <v>0</v>
      </c>
      <c r="DN48" s="1" t="n">
        <v>0</v>
      </c>
      <c r="DO48" s="1" t="n">
        <v>0</v>
      </c>
      <c r="DP48" s="1" t="n">
        <v>0</v>
      </c>
      <c r="DQ48" s="1" t="n">
        <v>0</v>
      </c>
      <c r="DR48" s="1" t="n">
        <v>0</v>
      </c>
      <c r="DS48" s="1" t="n">
        <v>0</v>
      </c>
      <c r="DT48" s="1" t="n">
        <v>0</v>
      </c>
      <c r="DU48" s="1" t="n">
        <v>0</v>
      </c>
      <c r="DV48" s="1" t="n">
        <v>0</v>
      </c>
      <c r="DW48" s="1" t="n">
        <v>0</v>
      </c>
      <c r="DX48" s="1" t="n">
        <v>0</v>
      </c>
      <c r="DY48" s="1" t="n">
        <v>0</v>
      </c>
      <c r="DZ48" s="1" t="n">
        <v>0</v>
      </c>
      <c r="EA48" s="1" t="n">
        <v>0</v>
      </c>
      <c r="EB48" s="1" t="n">
        <v>0</v>
      </c>
      <c r="EC48" s="1" t="n">
        <v>0</v>
      </c>
      <c r="ED48" s="1" t="n">
        <v>0</v>
      </c>
      <c r="EE48" s="1" t="n">
        <v>0</v>
      </c>
      <c r="EF48" s="1" t="n">
        <v>0</v>
      </c>
      <c r="EG48" s="1" t="n">
        <v>0</v>
      </c>
      <c r="EH48" s="1" t="n">
        <v>0</v>
      </c>
      <c r="EI48" s="1" t="n">
        <v>0</v>
      </c>
      <c r="EJ48" s="1" t="n">
        <v>0</v>
      </c>
    </row>
    <row r="49" customFormat="false" ht="15" hidden="false" customHeight="true" outlineLevel="0" collapsed="false">
      <c r="C49" s="1" t="n">
        <v>0</v>
      </c>
      <c r="D49" s="1" t="n">
        <v>0</v>
      </c>
      <c r="E49" s="1" t="n">
        <v>0</v>
      </c>
      <c r="F49" s="1" t="n">
        <v>0</v>
      </c>
      <c r="G49" s="1" t="n">
        <v>0</v>
      </c>
      <c r="H49" s="1" t="n">
        <v>0</v>
      </c>
      <c r="I49" s="1" t="n">
        <v>0</v>
      </c>
      <c r="J49" s="1" t="n">
        <v>0</v>
      </c>
      <c r="K49" s="1" t="n">
        <v>0</v>
      </c>
      <c r="L49" s="1" t="n">
        <v>0</v>
      </c>
      <c r="M49" s="1" t="n">
        <v>0</v>
      </c>
      <c r="N49" s="1" t="n">
        <v>0</v>
      </c>
      <c r="O49" s="1" t="n">
        <v>0</v>
      </c>
      <c r="P49" s="1" t="n">
        <v>0</v>
      </c>
      <c r="Q49" s="1" t="n">
        <v>0</v>
      </c>
      <c r="R49" s="1" t="n">
        <v>0</v>
      </c>
      <c r="S49" s="1" t="n">
        <v>0</v>
      </c>
      <c r="T49" s="1" t="n">
        <v>0</v>
      </c>
      <c r="U49" s="1" t="n">
        <v>0</v>
      </c>
      <c r="V49" s="1" t="n">
        <v>0</v>
      </c>
      <c r="W49" s="1" t="n">
        <v>0</v>
      </c>
      <c r="X49" s="1" t="n">
        <v>0</v>
      </c>
      <c r="Y49" s="1" t="n">
        <v>0</v>
      </c>
      <c r="Z49" s="1" t="n">
        <v>0</v>
      </c>
      <c r="AA49" s="1" t="n">
        <v>0</v>
      </c>
      <c r="AB49" s="1" t="n">
        <v>0</v>
      </c>
      <c r="AC49" s="1" t="n">
        <v>0</v>
      </c>
      <c r="AD49" s="1" t="n">
        <v>0</v>
      </c>
      <c r="AE49" s="1" t="n">
        <v>0</v>
      </c>
      <c r="AF49" s="1" t="n">
        <v>0</v>
      </c>
      <c r="AG49" s="1" t="n">
        <v>0</v>
      </c>
      <c r="AH49" s="1" t="n">
        <v>0</v>
      </c>
      <c r="AI49" s="1" t="n">
        <v>0</v>
      </c>
      <c r="AJ49" s="1" t="n">
        <v>0</v>
      </c>
      <c r="AK49" s="1" t="n">
        <v>0</v>
      </c>
      <c r="AL49" s="1" t="n">
        <v>0</v>
      </c>
      <c r="AM49" s="1" t="n">
        <v>0</v>
      </c>
      <c r="AN49" s="1" t="n">
        <v>0</v>
      </c>
      <c r="AO49" s="1" t="n">
        <v>0</v>
      </c>
      <c r="AP49" s="1" t="n">
        <v>0</v>
      </c>
      <c r="AQ49" s="1" t="n">
        <v>0</v>
      </c>
      <c r="AR49" s="1" t="n">
        <v>0</v>
      </c>
      <c r="AS49" s="1" t="n">
        <v>0</v>
      </c>
      <c r="AT49" s="1" t="n">
        <v>0</v>
      </c>
      <c r="AU49" s="1" t="n">
        <v>0</v>
      </c>
      <c r="AV49" s="1" t="n">
        <v>0</v>
      </c>
      <c r="AW49" s="1" t="n">
        <v>0</v>
      </c>
      <c r="AX49" s="1" t="n">
        <v>0</v>
      </c>
      <c r="AY49" s="10" t="n">
        <f aca="false">Overlay!$G$12</f>
        <v>-440.833333333333</v>
      </c>
      <c r="AZ49" s="10" t="n">
        <f aca="false">Overlay!$G$13</f>
        <v>-440.833333333333</v>
      </c>
      <c r="BA49" s="10" t="n">
        <f aca="false">Overlay!$G$14</f>
        <v>-440.833333333333</v>
      </c>
      <c r="BB49" s="10" t="n">
        <f aca="false">Overlay!$G$15</f>
        <v>-440.833333333333</v>
      </c>
      <c r="BC49" s="10" t="n">
        <f aca="false">Overlay!$G$16</f>
        <v>-1690.83333333333</v>
      </c>
      <c r="BD49" s="10" t="n">
        <f aca="false">Overlay!$G$17</f>
        <v>-440.833333333333</v>
      </c>
      <c r="BE49" s="10" t="n">
        <f aca="false">Overlay!$G$18</f>
        <v>-440.833333333333</v>
      </c>
      <c r="BF49" s="10" t="n">
        <f aca="false">Overlay!$G$19</f>
        <v>-440.833333333333</v>
      </c>
      <c r="BG49" s="10" t="n">
        <f aca="false">Overlay!$G$20</f>
        <v>-440.833333333333</v>
      </c>
      <c r="BH49" s="10" t="n">
        <f aca="false">Overlay!$G$21</f>
        <v>-440.833333333333</v>
      </c>
      <c r="BI49" s="10" t="n">
        <f aca="false">Overlay!$G$22</f>
        <v>-440.833333333333</v>
      </c>
      <c r="BJ49" s="10" t="n">
        <f aca="false">Overlay!$G$23</f>
        <v>-440.833333333333</v>
      </c>
      <c r="BK49" s="10" t="n">
        <f aca="false">Overlay!$G$24</f>
        <v>-1690.83333333333</v>
      </c>
      <c r="BL49" s="10" t="n">
        <f aca="false">Overlay!$G$25</f>
        <v>-590.833333333333</v>
      </c>
      <c r="BM49" s="10" t="n">
        <f aca="false">Overlay!$G$26</f>
        <v>-590.833333333333</v>
      </c>
      <c r="BN49" s="10" t="n">
        <f aca="false">Overlay!$G$27</f>
        <v>-7990.83333333333</v>
      </c>
      <c r="BO49" s="10" t="n">
        <f aca="false">Overlay!$G$28</f>
        <v>-590.833333333333</v>
      </c>
      <c r="BP49" s="10" t="n">
        <f aca="false">Overlay!$G$29</f>
        <v>-590.833333333333</v>
      </c>
      <c r="BQ49" s="10" t="n">
        <f aca="false">Overlay!$G$30</f>
        <v>-590.833333333333</v>
      </c>
      <c r="BR49" s="10" t="n">
        <f aca="false">Overlay!$G$31</f>
        <v>146721.166666667</v>
      </c>
      <c r="BS49" s="1" t="n">
        <v>0</v>
      </c>
      <c r="BT49" s="1" t="n">
        <v>0</v>
      </c>
      <c r="BU49" s="1" t="n">
        <v>0</v>
      </c>
      <c r="BV49" s="1" t="n">
        <v>0</v>
      </c>
      <c r="BW49" s="1" t="n">
        <v>0</v>
      </c>
      <c r="BX49" s="1" t="n">
        <v>0</v>
      </c>
      <c r="BY49" s="1" t="n">
        <v>0</v>
      </c>
      <c r="BZ49" s="1" t="n">
        <v>0</v>
      </c>
      <c r="CA49" s="1" t="n">
        <v>0</v>
      </c>
      <c r="CB49" s="1" t="n">
        <v>0</v>
      </c>
      <c r="CC49" s="1" t="n">
        <v>0</v>
      </c>
      <c r="CD49" s="1" t="n">
        <v>0</v>
      </c>
      <c r="CE49" s="1" t="n">
        <v>0</v>
      </c>
      <c r="CF49" s="1" t="n">
        <v>0</v>
      </c>
      <c r="CG49" s="1" t="n">
        <v>0</v>
      </c>
      <c r="CH49" s="1" t="n">
        <v>0</v>
      </c>
      <c r="CI49" s="1" t="n">
        <v>0</v>
      </c>
      <c r="CJ49" s="1" t="n">
        <v>0</v>
      </c>
      <c r="CK49" s="1" t="n">
        <v>0</v>
      </c>
      <c r="CL49" s="1" t="n">
        <v>0</v>
      </c>
      <c r="CM49" s="1" t="n">
        <v>0</v>
      </c>
      <c r="CN49" s="1" t="n">
        <v>0</v>
      </c>
      <c r="CO49" s="1" t="n">
        <v>0</v>
      </c>
      <c r="CP49" s="1" t="n">
        <v>0</v>
      </c>
      <c r="CQ49" s="1" t="n">
        <v>0</v>
      </c>
      <c r="CR49" s="1" t="n">
        <v>0</v>
      </c>
      <c r="CS49" s="1" t="n">
        <v>0</v>
      </c>
      <c r="CT49" s="1" t="n">
        <v>0</v>
      </c>
      <c r="CU49" s="1" t="n">
        <v>0</v>
      </c>
      <c r="CV49" s="1" t="n">
        <v>0</v>
      </c>
      <c r="CW49" s="1" t="n">
        <v>0</v>
      </c>
      <c r="CX49" s="1" t="n">
        <v>0</v>
      </c>
      <c r="CY49" s="1" t="n">
        <v>0</v>
      </c>
      <c r="CZ49" s="1" t="n">
        <v>0</v>
      </c>
      <c r="DA49" s="1" t="n">
        <v>0</v>
      </c>
      <c r="DB49" s="1" t="n">
        <v>0</v>
      </c>
      <c r="DC49" s="1" t="n">
        <v>0</v>
      </c>
      <c r="DD49" s="1" t="n">
        <v>0</v>
      </c>
      <c r="DE49" s="1" t="n">
        <v>0</v>
      </c>
      <c r="DF49" s="1" t="n">
        <v>0</v>
      </c>
      <c r="DG49" s="1" t="n">
        <v>0</v>
      </c>
      <c r="DH49" s="1" t="n">
        <v>0</v>
      </c>
      <c r="DI49" s="1" t="n">
        <v>0</v>
      </c>
      <c r="DJ49" s="1" t="n">
        <v>0</v>
      </c>
      <c r="DK49" s="1" t="n">
        <v>0</v>
      </c>
      <c r="DL49" s="1" t="n">
        <v>0</v>
      </c>
      <c r="DM49" s="1" t="n">
        <v>0</v>
      </c>
      <c r="DN49" s="1" t="n">
        <v>0</v>
      </c>
      <c r="DO49" s="1" t="n">
        <v>0</v>
      </c>
      <c r="DP49" s="1" t="n">
        <v>0</v>
      </c>
      <c r="DQ49" s="1" t="n">
        <v>0</v>
      </c>
      <c r="DR49" s="1" t="n">
        <v>0</v>
      </c>
      <c r="DS49" s="1" t="n">
        <v>0</v>
      </c>
      <c r="DT49" s="1" t="n">
        <v>0</v>
      </c>
      <c r="DU49" s="1" t="n">
        <v>0</v>
      </c>
      <c r="DV49" s="1" t="n">
        <v>0</v>
      </c>
      <c r="DW49" s="1" t="n">
        <v>0</v>
      </c>
      <c r="DX49" s="1" t="n">
        <v>0</v>
      </c>
      <c r="DY49" s="1" t="n">
        <v>0</v>
      </c>
      <c r="DZ49" s="1" t="n">
        <v>0</v>
      </c>
      <c r="EA49" s="1" t="n">
        <v>0</v>
      </c>
      <c r="EB49" s="1" t="n">
        <v>0</v>
      </c>
      <c r="EC49" s="1" t="n">
        <v>0</v>
      </c>
      <c r="ED49" s="1" t="n">
        <v>0</v>
      </c>
      <c r="EE49" s="1" t="n">
        <v>0</v>
      </c>
      <c r="EF49" s="1" t="n">
        <v>0</v>
      </c>
      <c r="EG49" s="1" t="n">
        <v>0</v>
      </c>
      <c r="EH49" s="1" t="n">
        <v>0</v>
      </c>
      <c r="EI49" s="1" t="n">
        <v>0</v>
      </c>
      <c r="EJ49" s="1" t="n">
        <v>0</v>
      </c>
    </row>
    <row r="50" customFormat="false" ht="15" hidden="false" customHeight="true" outlineLevel="0" collapsed="false">
      <c r="C50" s="1" t="n">
        <v>0</v>
      </c>
      <c r="D50" s="1" t="n">
        <v>0</v>
      </c>
      <c r="E50" s="1" t="n">
        <v>0</v>
      </c>
      <c r="F50" s="1" t="n">
        <v>0</v>
      </c>
      <c r="G50" s="1" t="n">
        <v>0</v>
      </c>
      <c r="H50" s="1" t="n">
        <v>0</v>
      </c>
      <c r="I50" s="1" t="n">
        <v>0</v>
      </c>
      <c r="J50" s="1" t="n">
        <v>0</v>
      </c>
      <c r="K50" s="1" t="n">
        <v>0</v>
      </c>
      <c r="L50" s="1" t="n">
        <v>0</v>
      </c>
      <c r="M50" s="1" t="n">
        <v>0</v>
      </c>
      <c r="N50" s="1" t="n">
        <v>0</v>
      </c>
      <c r="O50" s="1" t="n">
        <v>0</v>
      </c>
      <c r="P50" s="1" t="n">
        <v>0</v>
      </c>
      <c r="Q50" s="1" t="n">
        <v>0</v>
      </c>
      <c r="R50" s="1" t="n">
        <v>0</v>
      </c>
      <c r="S50" s="1" t="n">
        <v>0</v>
      </c>
      <c r="T50" s="1" t="n">
        <v>0</v>
      </c>
      <c r="U50" s="1" t="n">
        <v>0</v>
      </c>
      <c r="V50" s="1" t="n">
        <v>0</v>
      </c>
      <c r="W50" s="1" t="n">
        <v>0</v>
      </c>
      <c r="X50" s="1" t="n">
        <v>0</v>
      </c>
      <c r="Y50" s="1" t="n">
        <v>0</v>
      </c>
      <c r="Z50" s="1" t="n">
        <v>0</v>
      </c>
      <c r="AA50" s="1" t="n">
        <v>0</v>
      </c>
      <c r="AB50" s="1" t="n">
        <v>0</v>
      </c>
      <c r="AC50" s="1" t="n">
        <v>0</v>
      </c>
      <c r="AD50" s="1" t="n">
        <v>0</v>
      </c>
      <c r="AE50" s="1" t="n">
        <v>0</v>
      </c>
      <c r="AF50" s="1" t="n">
        <v>0</v>
      </c>
      <c r="AG50" s="1" t="n">
        <v>0</v>
      </c>
      <c r="AH50" s="1" t="n">
        <v>0</v>
      </c>
      <c r="AI50" s="1" t="n">
        <v>0</v>
      </c>
      <c r="AJ50" s="1" t="n">
        <v>0</v>
      </c>
      <c r="AK50" s="1" t="n">
        <v>0</v>
      </c>
      <c r="AL50" s="1" t="n">
        <v>0</v>
      </c>
      <c r="AM50" s="1" t="n">
        <v>0</v>
      </c>
      <c r="AN50" s="1" t="n">
        <v>0</v>
      </c>
      <c r="AO50" s="1" t="n">
        <v>0</v>
      </c>
      <c r="AP50" s="1" t="n">
        <v>0</v>
      </c>
      <c r="AQ50" s="1" t="n">
        <v>0</v>
      </c>
      <c r="AR50" s="1" t="n">
        <v>0</v>
      </c>
      <c r="AS50" s="1" t="n">
        <v>0</v>
      </c>
      <c r="AT50" s="1" t="n">
        <v>0</v>
      </c>
      <c r="AU50" s="1" t="n">
        <v>0</v>
      </c>
      <c r="AV50" s="1" t="n">
        <v>0</v>
      </c>
      <c r="AW50" s="1" t="n">
        <v>0</v>
      </c>
      <c r="AX50" s="1" t="n">
        <v>0</v>
      </c>
      <c r="AY50" s="1" t="n">
        <v>0</v>
      </c>
      <c r="AZ50" s="10" t="n">
        <f aca="false">Overlay!$G$12</f>
        <v>-440.833333333333</v>
      </c>
      <c r="BA50" s="10" t="n">
        <f aca="false">Overlay!$G$13</f>
        <v>-440.833333333333</v>
      </c>
      <c r="BB50" s="10" t="n">
        <f aca="false">Overlay!$G$14</f>
        <v>-440.833333333333</v>
      </c>
      <c r="BC50" s="10" t="n">
        <f aca="false">Overlay!$G$15</f>
        <v>-440.833333333333</v>
      </c>
      <c r="BD50" s="10" t="n">
        <f aca="false">Overlay!$G$16</f>
        <v>-1690.83333333333</v>
      </c>
      <c r="BE50" s="10" t="n">
        <f aca="false">Overlay!$G$17</f>
        <v>-440.833333333333</v>
      </c>
      <c r="BF50" s="10" t="n">
        <f aca="false">Overlay!$G$18</f>
        <v>-440.833333333333</v>
      </c>
      <c r="BG50" s="10" t="n">
        <f aca="false">Overlay!$G$19</f>
        <v>-440.833333333333</v>
      </c>
      <c r="BH50" s="10" t="n">
        <f aca="false">Overlay!$G$20</f>
        <v>-440.833333333333</v>
      </c>
      <c r="BI50" s="10" t="n">
        <f aca="false">Overlay!$G$21</f>
        <v>-440.833333333333</v>
      </c>
      <c r="BJ50" s="10" t="n">
        <f aca="false">Overlay!$G$22</f>
        <v>-440.833333333333</v>
      </c>
      <c r="BK50" s="10" t="n">
        <f aca="false">Overlay!$G$23</f>
        <v>-440.833333333333</v>
      </c>
      <c r="BL50" s="10" t="n">
        <f aca="false">Overlay!$G$24</f>
        <v>-1690.83333333333</v>
      </c>
      <c r="BM50" s="10" t="n">
        <f aca="false">Overlay!$G$25</f>
        <v>-590.833333333333</v>
      </c>
      <c r="BN50" s="10" t="n">
        <f aca="false">Overlay!$G$26</f>
        <v>-590.833333333333</v>
      </c>
      <c r="BO50" s="10" t="n">
        <f aca="false">Overlay!$G$27</f>
        <v>-7990.83333333333</v>
      </c>
      <c r="BP50" s="10" t="n">
        <f aca="false">Overlay!$G$28</f>
        <v>-590.833333333333</v>
      </c>
      <c r="BQ50" s="10" t="n">
        <f aca="false">Overlay!$G$29</f>
        <v>-590.833333333333</v>
      </c>
      <c r="BR50" s="10" t="n">
        <f aca="false">Overlay!$G$30</f>
        <v>-590.833333333333</v>
      </c>
      <c r="BS50" s="10" t="n">
        <f aca="false">Overlay!$G$31</f>
        <v>146721.166666667</v>
      </c>
      <c r="BT50" s="1" t="n">
        <v>0</v>
      </c>
      <c r="BU50" s="1" t="n">
        <v>0</v>
      </c>
      <c r="BV50" s="1" t="n">
        <v>0</v>
      </c>
      <c r="BW50" s="1" t="n">
        <v>0</v>
      </c>
      <c r="BX50" s="1" t="n">
        <v>0</v>
      </c>
      <c r="BY50" s="1" t="n">
        <v>0</v>
      </c>
      <c r="BZ50" s="1" t="n">
        <v>0</v>
      </c>
      <c r="CA50" s="1" t="n">
        <v>0</v>
      </c>
      <c r="CB50" s="1" t="n">
        <v>0</v>
      </c>
      <c r="CC50" s="1" t="n">
        <v>0</v>
      </c>
      <c r="CD50" s="1" t="n">
        <v>0</v>
      </c>
      <c r="CE50" s="1" t="n">
        <v>0</v>
      </c>
      <c r="CF50" s="1" t="n">
        <v>0</v>
      </c>
      <c r="CG50" s="1" t="n">
        <v>0</v>
      </c>
      <c r="CH50" s="1" t="n">
        <v>0</v>
      </c>
      <c r="CI50" s="1" t="n">
        <v>0</v>
      </c>
      <c r="CJ50" s="1" t="n">
        <v>0</v>
      </c>
      <c r="CK50" s="1" t="n">
        <v>0</v>
      </c>
      <c r="CL50" s="1" t="n">
        <v>0</v>
      </c>
      <c r="CM50" s="1" t="n">
        <v>0</v>
      </c>
      <c r="CN50" s="1" t="n">
        <v>0</v>
      </c>
      <c r="CO50" s="1" t="n">
        <v>0</v>
      </c>
      <c r="CP50" s="1" t="n">
        <v>0</v>
      </c>
      <c r="CQ50" s="1" t="n">
        <v>0</v>
      </c>
      <c r="CR50" s="1" t="n">
        <v>0</v>
      </c>
      <c r="CS50" s="1" t="n">
        <v>0</v>
      </c>
      <c r="CT50" s="1" t="n">
        <v>0</v>
      </c>
      <c r="CU50" s="1" t="n">
        <v>0</v>
      </c>
      <c r="CV50" s="1" t="n">
        <v>0</v>
      </c>
      <c r="CW50" s="1" t="n">
        <v>0</v>
      </c>
      <c r="CX50" s="1" t="n">
        <v>0</v>
      </c>
      <c r="CY50" s="1" t="n">
        <v>0</v>
      </c>
      <c r="CZ50" s="1" t="n">
        <v>0</v>
      </c>
      <c r="DA50" s="1" t="n">
        <v>0</v>
      </c>
      <c r="DB50" s="1" t="n">
        <v>0</v>
      </c>
      <c r="DC50" s="1" t="n">
        <v>0</v>
      </c>
      <c r="DD50" s="1" t="n">
        <v>0</v>
      </c>
      <c r="DE50" s="1" t="n">
        <v>0</v>
      </c>
      <c r="DF50" s="1" t="n">
        <v>0</v>
      </c>
      <c r="DG50" s="1" t="n">
        <v>0</v>
      </c>
      <c r="DH50" s="1" t="n">
        <v>0</v>
      </c>
      <c r="DI50" s="1" t="n">
        <v>0</v>
      </c>
      <c r="DJ50" s="1" t="n">
        <v>0</v>
      </c>
      <c r="DK50" s="1" t="n">
        <v>0</v>
      </c>
      <c r="DL50" s="1" t="n">
        <v>0</v>
      </c>
      <c r="DM50" s="1" t="n">
        <v>0</v>
      </c>
      <c r="DN50" s="1" t="n">
        <v>0</v>
      </c>
      <c r="DO50" s="1" t="n">
        <v>0</v>
      </c>
      <c r="DP50" s="1" t="n">
        <v>0</v>
      </c>
      <c r="DQ50" s="1" t="n">
        <v>0</v>
      </c>
      <c r="DR50" s="1" t="n">
        <v>0</v>
      </c>
      <c r="DS50" s="1" t="n">
        <v>0</v>
      </c>
      <c r="DT50" s="1" t="n">
        <v>0</v>
      </c>
      <c r="DU50" s="1" t="n">
        <v>0</v>
      </c>
      <c r="DV50" s="1" t="n">
        <v>0</v>
      </c>
      <c r="DW50" s="1" t="n">
        <v>0</v>
      </c>
      <c r="DX50" s="1" t="n">
        <v>0</v>
      </c>
      <c r="DY50" s="1" t="n">
        <v>0</v>
      </c>
      <c r="DZ50" s="1" t="n">
        <v>0</v>
      </c>
      <c r="EA50" s="1" t="n">
        <v>0</v>
      </c>
      <c r="EB50" s="1" t="n">
        <v>0</v>
      </c>
      <c r="EC50" s="1" t="n">
        <v>0</v>
      </c>
      <c r="ED50" s="1" t="n">
        <v>0</v>
      </c>
      <c r="EE50" s="1" t="n">
        <v>0</v>
      </c>
      <c r="EF50" s="1" t="n">
        <v>0</v>
      </c>
      <c r="EG50" s="1" t="n">
        <v>0</v>
      </c>
      <c r="EH50" s="1" t="n">
        <v>0</v>
      </c>
      <c r="EI50" s="1" t="n">
        <v>0</v>
      </c>
      <c r="EJ50" s="1" t="n">
        <v>0</v>
      </c>
    </row>
    <row r="51" customFormat="false" ht="15" hidden="false" customHeight="true" outlineLevel="0" collapsed="false">
      <c r="C51" s="1" t="n">
        <v>0</v>
      </c>
      <c r="D51" s="1" t="n">
        <v>0</v>
      </c>
      <c r="E51" s="1" t="n">
        <v>0</v>
      </c>
      <c r="F51" s="1" t="n">
        <v>0</v>
      </c>
      <c r="G51" s="1" t="n">
        <v>0</v>
      </c>
      <c r="H51" s="1" t="n">
        <v>0</v>
      </c>
      <c r="I51" s="1" t="n">
        <v>0</v>
      </c>
      <c r="J51" s="1" t="n">
        <v>0</v>
      </c>
      <c r="K51" s="1" t="n">
        <v>0</v>
      </c>
      <c r="L51" s="1" t="n">
        <v>0</v>
      </c>
      <c r="M51" s="1" t="n">
        <v>0</v>
      </c>
      <c r="N51" s="1" t="n">
        <v>0</v>
      </c>
      <c r="O51" s="1" t="n">
        <v>0</v>
      </c>
      <c r="P51" s="1" t="n">
        <v>0</v>
      </c>
      <c r="Q51" s="1" t="n">
        <v>0</v>
      </c>
      <c r="R51" s="1" t="n">
        <v>0</v>
      </c>
      <c r="S51" s="1" t="n">
        <v>0</v>
      </c>
      <c r="T51" s="1" t="n">
        <v>0</v>
      </c>
      <c r="U51" s="1" t="n">
        <v>0</v>
      </c>
      <c r="V51" s="1" t="n">
        <v>0</v>
      </c>
      <c r="W51" s="1" t="n">
        <v>0</v>
      </c>
      <c r="X51" s="1" t="n">
        <v>0</v>
      </c>
      <c r="Y51" s="1" t="n">
        <v>0</v>
      </c>
      <c r="Z51" s="1" t="n">
        <v>0</v>
      </c>
      <c r="AA51" s="1" t="n">
        <v>0</v>
      </c>
      <c r="AB51" s="1" t="n">
        <v>0</v>
      </c>
      <c r="AC51" s="1" t="n">
        <v>0</v>
      </c>
      <c r="AD51" s="1" t="n">
        <v>0</v>
      </c>
      <c r="AE51" s="1" t="n">
        <v>0</v>
      </c>
      <c r="AF51" s="1" t="n">
        <v>0</v>
      </c>
      <c r="AG51" s="1" t="n">
        <v>0</v>
      </c>
      <c r="AH51" s="1" t="n">
        <v>0</v>
      </c>
      <c r="AI51" s="1" t="n">
        <v>0</v>
      </c>
      <c r="AJ51" s="1" t="n">
        <v>0</v>
      </c>
      <c r="AK51" s="1" t="n">
        <v>0</v>
      </c>
      <c r="AL51" s="1" t="n">
        <v>0</v>
      </c>
      <c r="AM51" s="1" t="n">
        <v>0</v>
      </c>
      <c r="AN51" s="1" t="n">
        <v>0</v>
      </c>
      <c r="AO51" s="1" t="n">
        <v>0</v>
      </c>
      <c r="AP51" s="1" t="n">
        <v>0</v>
      </c>
      <c r="AQ51" s="1" t="n">
        <v>0</v>
      </c>
      <c r="AR51" s="1" t="n">
        <v>0</v>
      </c>
      <c r="AS51" s="1" t="n">
        <v>0</v>
      </c>
      <c r="AT51" s="1" t="n">
        <v>0</v>
      </c>
      <c r="AU51" s="1" t="n">
        <v>0</v>
      </c>
      <c r="AV51" s="1" t="n">
        <v>0</v>
      </c>
      <c r="AW51" s="1" t="n">
        <v>0</v>
      </c>
      <c r="AX51" s="1" t="n">
        <v>0</v>
      </c>
      <c r="AY51" s="1" t="n">
        <v>0</v>
      </c>
      <c r="AZ51" s="1" t="n">
        <v>0</v>
      </c>
      <c r="BA51" s="10" t="n">
        <f aca="false">Overlay!$G$12</f>
        <v>-440.833333333333</v>
      </c>
      <c r="BB51" s="10" t="n">
        <f aca="false">Overlay!$G$13</f>
        <v>-440.833333333333</v>
      </c>
      <c r="BC51" s="10" t="n">
        <f aca="false">Overlay!$G$14</f>
        <v>-440.833333333333</v>
      </c>
      <c r="BD51" s="10" t="n">
        <f aca="false">Overlay!$G$15</f>
        <v>-440.833333333333</v>
      </c>
      <c r="BE51" s="10" t="n">
        <f aca="false">Overlay!$G$16</f>
        <v>-1690.83333333333</v>
      </c>
      <c r="BF51" s="10" t="n">
        <f aca="false">Overlay!$G$17</f>
        <v>-440.833333333333</v>
      </c>
      <c r="BG51" s="10" t="n">
        <f aca="false">Overlay!$G$18</f>
        <v>-440.833333333333</v>
      </c>
      <c r="BH51" s="10" t="n">
        <f aca="false">Overlay!$G$19</f>
        <v>-440.833333333333</v>
      </c>
      <c r="BI51" s="10" t="n">
        <f aca="false">Overlay!$G$20</f>
        <v>-440.833333333333</v>
      </c>
      <c r="BJ51" s="10" t="n">
        <f aca="false">Overlay!$G$21</f>
        <v>-440.833333333333</v>
      </c>
      <c r="BK51" s="10" t="n">
        <f aca="false">Overlay!$G$22</f>
        <v>-440.833333333333</v>
      </c>
      <c r="BL51" s="10" t="n">
        <f aca="false">Overlay!$G$23</f>
        <v>-440.833333333333</v>
      </c>
      <c r="BM51" s="10" t="n">
        <f aca="false">Overlay!$G$24</f>
        <v>-1690.83333333333</v>
      </c>
      <c r="BN51" s="10" t="n">
        <f aca="false">Overlay!$G$25</f>
        <v>-590.833333333333</v>
      </c>
      <c r="BO51" s="10" t="n">
        <f aca="false">Overlay!$G$26</f>
        <v>-590.833333333333</v>
      </c>
      <c r="BP51" s="10" t="n">
        <f aca="false">Overlay!$G$27</f>
        <v>-7990.83333333333</v>
      </c>
      <c r="BQ51" s="10" t="n">
        <f aca="false">Overlay!$G$28</f>
        <v>-590.833333333333</v>
      </c>
      <c r="BR51" s="10" t="n">
        <f aca="false">Overlay!$G$29</f>
        <v>-590.833333333333</v>
      </c>
      <c r="BS51" s="10" t="n">
        <f aca="false">Overlay!$G$30</f>
        <v>-590.833333333333</v>
      </c>
      <c r="BT51" s="10" t="n">
        <f aca="false">Overlay!$G$31</f>
        <v>146721.166666667</v>
      </c>
      <c r="BU51" s="1" t="n">
        <v>0</v>
      </c>
      <c r="BV51" s="1" t="n">
        <v>0</v>
      </c>
      <c r="BW51" s="1" t="n">
        <v>0</v>
      </c>
      <c r="BX51" s="1" t="n">
        <v>0</v>
      </c>
      <c r="BY51" s="1" t="n">
        <v>0</v>
      </c>
      <c r="BZ51" s="1" t="n">
        <v>0</v>
      </c>
      <c r="CA51" s="1" t="n">
        <v>0</v>
      </c>
      <c r="CB51" s="1" t="n">
        <v>0</v>
      </c>
      <c r="CC51" s="1" t="n">
        <v>0</v>
      </c>
      <c r="CD51" s="1" t="n">
        <v>0</v>
      </c>
      <c r="CE51" s="1" t="n">
        <v>0</v>
      </c>
      <c r="CF51" s="1" t="n">
        <v>0</v>
      </c>
      <c r="CG51" s="1" t="n">
        <v>0</v>
      </c>
      <c r="CH51" s="1" t="n">
        <v>0</v>
      </c>
      <c r="CI51" s="1" t="n">
        <v>0</v>
      </c>
      <c r="CJ51" s="1" t="n">
        <v>0</v>
      </c>
      <c r="CK51" s="1" t="n">
        <v>0</v>
      </c>
      <c r="CL51" s="1" t="n">
        <v>0</v>
      </c>
      <c r="CM51" s="1" t="n">
        <v>0</v>
      </c>
      <c r="CN51" s="1" t="n">
        <v>0</v>
      </c>
      <c r="CO51" s="1" t="n">
        <v>0</v>
      </c>
      <c r="CP51" s="1" t="n">
        <v>0</v>
      </c>
      <c r="CQ51" s="1" t="n">
        <v>0</v>
      </c>
      <c r="CR51" s="1" t="n">
        <v>0</v>
      </c>
      <c r="CS51" s="1" t="n">
        <v>0</v>
      </c>
      <c r="CT51" s="1" t="n">
        <v>0</v>
      </c>
      <c r="CU51" s="1" t="n">
        <v>0</v>
      </c>
      <c r="CV51" s="1" t="n">
        <v>0</v>
      </c>
      <c r="CW51" s="1" t="n">
        <v>0</v>
      </c>
      <c r="CX51" s="1" t="n">
        <v>0</v>
      </c>
      <c r="CY51" s="1" t="n">
        <v>0</v>
      </c>
      <c r="CZ51" s="1" t="n">
        <v>0</v>
      </c>
      <c r="DA51" s="1" t="n">
        <v>0</v>
      </c>
      <c r="DB51" s="1" t="n">
        <v>0</v>
      </c>
      <c r="DC51" s="1" t="n">
        <v>0</v>
      </c>
      <c r="DD51" s="1" t="n">
        <v>0</v>
      </c>
      <c r="DE51" s="1" t="n">
        <v>0</v>
      </c>
      <c r="DF51" s="1" t="n">
        <v>0</v>
      </c>
      <c r="DG51" s="1" t="n">
        <v>0</v>
      </c>
      <c r="DH51" s="1" t="n">
        <v>0</v>
      </c>
      <c r="DI51" s="1" t="n">
        <v>0</v>
      </c>
      <c r="DJ51" s="1" t="n">
        <v>0</v>
      </c>
      <c r="DK51" s="1" t="n">
        <v>0</v>
      </c>
      <c r="DL51" s="1" t="n">
        <v>0</v>
      </c>
      <c r="DM51" s="1" t="n">
        <v>0</v>
      </c>
      <c r="DN51" s="1" t="n">
        <v>0</v>
      </c>
      <c r="DO51" s="1" t="n">
        <v>0</v>
      </c>
      <c r="DP51" s="1" t="n">
        <v>0</v>
      </c>
      <c r="DQ51" s="1" t="n">
        <v>0</v>
      </c>
      <c r="DR51" s="1" t="n">
        <v>0</v>
      </c>
      <c r="DS51" s="1" t="n">
        <v>0</v>
      </c>
      <c r="DT51" s="1" t="n">
        <v>0</v>
      </c>
      <c r="DU51" s="1" t="n">
        <v>0</v>
      </c>
      <c r="DV51" s="1" t="n">
        <v>0</v>
      </c>
      <c r="DW51" s="1" t="n">
        <v>0</v>
      </c>
      <c r="DX51" s="1" t="n">
        <v>0</v>
      </c>
      <c r="DY51" s="1" t="n">
        <v>0</v>
      </c>
      <c r="DZ51" s="1" t="n">
        <v>0</v>
      </c>
      <c r="EA51" s="1" t="n">
        <v>0</v>
      </c>
      <c r="EB51" s="1" t="n">
        <v>0</v>
      </c>
      <c r="EC51" s="1" t="n">
        <v>0</v>
      </c>
      <c r="ED51" s="1" t="n">
        <v>0</v>
      </c>
      <c r="EE51" s="1" t="n">
        <v>0</v>
      </c>
      <c r="EF51" s="1" t="n">
        <v>0</v>
      </c>
      <c r="EG51" s="1" t="n">
        <v>0</v>
      </c>
      <c r="EH51" s="1" t="n">
        <v>0</v>
      </c>
      <c r="EI51" s="1" t="n">
        <v>0</v>
      </c>
      <c r="EJ51" s="1" t="n">
        <v>0</v>
      </c>
    </row>
    <row r="52" customFormat="false" ht="15" hidden="false" customHeight="true" outlineLevel="0" collapsed="false">
      <c r="C52" s="1" t="n">
        <v>0</v>
      </c>
      <c r="D52" s="1" t="n">
        <v>0</v>
      </c>
      <c r="E52" s="1" t="n">
        <v>0</v>
      </c>
      <c r="F52" s="1" t="n">
        <v>0</v>
      </c>
      <c r="G52" s="1" t="n">
        <v>0</v>
      </c>
      <c r="H52" s="1" t="n">
        <v>0</v>
      </c>
      <c r="I52" s="1" t="n">
        <v>0</v>
      </c>
      <c r="J52" s="1" t="n">
        <v>0</v>
      </c>
      <c r="K52" s="1" t="n">
        <v>0</v>
      </c>
      <c r="L52" s="1" t="n">
        <v>0</v>
      </c>
      <c r="M52" s="1" t="n">
        <v>0</v>
      </c>
      <c r="N52" s="1" t="n">
        <v>0</v>
      </c>
      <c r="O52" s="1" t="n">
        <v>0</v>
      </c>
      <c r="P52" s="1" t="n">
        <v>0</v>
      </c>
      <c r="Q52" s="1" t="n">
        <v>0</v>
      </c>
      <c r="R52" s="1" t="n">
        <v>0</v>
      </c>
      <c r="S52" s="1" t="n">
        <v>0</v>
      </c>
      <c r="T52" s="1" t="n">
        <v>0</v>
      </c>
      <c r="U52" s="1" t="n">
        <v>0</v>
      </c>
      <c r="V52" s="1" t="n">
        <v>0</v>
      </c>
      <c r="W52" s="1" t="n">
        <v>0</v>
      </c>
      <c r="X52" s="1" t="n">
        <v>0</v>
      </c>
      <c r="Y52" s="1" t="n">
        <v>0</v>
      </c>
      <c r="Z52" s="1" t="n">
        <v>0</v>
      </c>
      <c r="AA52" s="1" t="n">
        <v>0</v>
      </c>
      <c r="AB52" s="1" t="n">
        <v>0</v>
      </c>
      <c r="AC52" s="1" t="n">
        <v>0</v>
      </c>
      <c r="AD52" s="1" t="n">
        <v>0</v>
      </c>
      <c r="AE52" s="1" t="n">
        <v>0</v>
      </c>
      <c r="AF52" s="1" t="n">
        <v>0</v>
      </c>
      <c r="AG52" s="1" t="n">
        <v>0</v>
      </c>
      <c r="AH52" s="1" t="n">
        <v>0</v>
      </c>
      <c r="AI52" s="1" t="n">
        <v>0</v>
      </c>
      <c r="AJ52" s="1" t="n">
        <v>0</v>
      </c>
      <c r="AK52" s="1" t="n">
        <v>0</v>
      </c>
      <c r="AL52" s="1" t="n">
        <v>0</v>
      </c>
      <c r="AM52" s="1" t="n">
        <v>0</v>
      </c>
      <c r="AN52" s="1" t="n">
        <v>0</v>
      </c>
      <c r="AO52" s="1" t="n">
        <v>0</v>
      </c>
      <c r="AP52" s="1" t="n">
        <v>0</v>
      </c>
      <c r="AQ52" s="1" t="n">
        <v>0</v>
      </c>
      <c r="AR52" s="1" t="n">
        <v>0</v>
      </c>
      <c r="AS52" s="1" t="n">
        <v>0</v>
      </c>
      <c r="AT52" s="1" t="n">
        <v>0</v>
      </c>
      <c r="AU52" s="1" t="n">
        <v>0</v>
      </c>
      <c r="AV52" s="1" t="n">
        <v>0</v>
      </c>
      <c r="AW52" s="1" t="n">
        <v>0</v>
      </c>
      <c r="AX52" s="1" t="n">
        <v>0</v>
      </c>
      <c r="AY52" s="1" t="n">
        <v>0</v>
      </c>
      <c r="AZ52" s="1" t="n">
        <v>0</v>
      </c>
      <c r="BA52" s="1" t="n">
        <v>0</v>
      </c>
      <c r="BB52" s="10" t="n">
        <f aca="false">Overlay!$G$12</f>
        <v>-440.833333333333</v>
      </c>
      <c r="BC52" s="10" t="n">
        <f aca="false">Overlay!$G$13</f>
        <v>-440.833333333333</v>
      </c>
      <c r="BD52" s="10" t="n">
        <f aca="false">Overlay!$G$14</f>
        <v>-440.833333333333</v>
      </c>
      <c r="BE52" s="10" t="n">
        <f aca="false">Overlay!$G$15</f>
        <v>-440.833333333333</v>
      </c>
      <c r="BF52" s="10" t="n">
        <f aca="false">Overlay!$G$16</f>
        <v>-1690.83333333333</v>
      </c>
      <c r="BG52" s="10" t="n">
        <f aca="false">Overlay!$G$17</f>
        <v>-440.833333333333</v>
      </c>
      <c r="BH52" s="10" t="n">
        <f aca="false">Overlay!$G$18</f>
        <v>-440.833333333333</v>
      </c>
      <c r="BI52" s="10" t="n">
        <f aca="false">Overlay!$G$19</f>
        <v>-440.833333333333</v>
      </c>
      <c r="BJ52" s="10" t="n">
        <f aca="false">Overlay!$G$20</f>
        <v>-440.833333333333</v>
      </c>
      <c r="BK52" s="10" t="n">
        <f aca="false">Overlay!$G$21</f>
        <v>-440.833333333333</v>
      </c>
      <c r="BL52" s="10" t="n">
        <f aca="false">Overlay!$G$22</f>
        <v>-440.833333333333</v>
      </c>
      <c r="BM52" s="10" t="n">
        <f aca="false">Overlay!$G$23</f>
        <v>-440.833333333333</v>
      </c>
      <c r="BN52" s="10" t="n">
        <f aca="false">Overlay!$G$24</f>
        <v>-1690.83333333333</v>
      </c>
      <c r="BO52" s="10" t="n">
        <f aca="false">Overlay!$G$25</f>
        <v>-590.833333333333</v>
      </c>
      <c r="BP52" s="10" t="n">
        <f aca="false">Overlay!$G$26</f>
        <v>-590.833333333333</v>
      </c>
      <c r="BQ52" s="10" t="n">
        <f aca="false">Overlay!$G$27</f>
        <v>-7990.83333333333</v>
      </c>
      <c r="BR52" s="10" t="n">
        <f aca="false">Overlay!$G$28</f>
        <v>-590.833333333333</v>
      </c>
      <c r="BS52" s="10" t="n">
        <f aca="false">Overlay!$G$29</f>
        <v>-590.833333333333</v>
      </c>
      <c r="BT52" s="10" t="n">
        <f aca="false">Overlay!$G$30</f>
        <v>-590.833333333333</v>
      </c>
      <c r="BU52" s="10" t="n">
        <f aca="false">Overlay!$G$31</f>
        <v>146721.166666667</v>
      </c>
      <c r="BV52" s="1" t="n">
        <v>0</v>
      </c>
      <c r="BW52" s="1" t="n">
        <v>0</v>
      </c>
      <c r="BX52" s="1" t="n">
        <v>0</v>
      </c>
      <c r="BY52" s="1" t="n">
        <v>0</v>
      </c>
      <c r="BZ52" s="1" t="n">
        <v>0</v>
      </c>
      <c r="CA52" s="1" t="n">
        <v>0</v>
      </c>
      <c r="CB52" s="1" t="n">
        <v>0</v>
      </c>
      <c r="CC52" s="1" t="n">
        <v>0</v>
      </c>
      <c r="CD52" s="1" t="n">
        <v>0</v>
      </c>
      <c r="CE52" s="1" t="n">
        <v>0</v>
      </c>
      <c r="CF52" s="1" t="n">
        <v>0</v>
      </c>
      <c r="CG52" s="1" t="n">
        <v>0</v>
      </c>
      <c r="CH52" s="1" t="n">
        <v>0</v>
      </c>
      <c r="CI52" s="1" t="n">
        <v>0</v>
      </c>
      <c r="CJ52" s="1" t="n">
        <v>0</v>
      </c>
      <c r="CK52" s="1" t="n">
        <v>0</v>
      </c>
      <c r="CL52" s="1" t="n">
        <v>0</v>
      </c>
      <c r="CM52" s="1" t="n">
        <v>0</v>
      </c>
      <c r="CN52" s="1" t="n">
        <v>0</v>
      </c>
      <c r="CO52" s="1" t="n">
        <v>0</v>
      </c>
      <c r="CP52" s="1" t="n">
        <v>0</v>
      </c>
      <c r="CQ52" s="1" t="n">
        <v>0</v>
      </c>
      <c r="CR52" s="1" t="n">
        <v>0</v>
      </c>
      <c r="CS52" s="1" t="n">
        <v>0</v>
      </c>
      <c r="CT52" s="1" t="n">
        <v>0</v>
      </c>
      <c r="CU52" s="1" t="n">
        <v>0</v>
      </c>
      <c r="CV52" s="1" t="n">
        <v>0</v>
      </c>
      <c r="CW52" s="1" t="n">
        <v>0</v>
      </c>
      <c r="CX52" s="1" t="n">
        <v>0</v>
      </c>
      <c r="CY52" s="1" t="n">
        <v>0</v>
      </c>
      <c r="CZ52" s="1" t="n">
        <v>0</v>
      </c>
      <c r="DA52" s="1" t="n">
        <v>0</v>
      </c>
      <c r="DB52" s="1" t="n">
        <v>0</v>
      </c>
      <c r="DC52" s="1" t="n">
        <v>0</v>
      </c>
      <c r="DD52" s="1" t="n">
        <v>0</v>
      </c>
      <c r="DE52" s="1" t="n">
        <v>0</v>
      </c>
      <c r="DF52" s="1" t="n">
        <v>0</v>
      </c>
      <c r="DG52" s="1" t="n">
        <v>0</v>
      </c>
      <c r="DH52" s="1" t="n">
        <v>0</v>
      </c>
      <c r="DI52" s="1" t="n">
        <v>0</v>
      </c>
      <c r="DJ52" s="1" t="n">
        <v>0</v>
      </c>
      <c r="DK52" s="1" t="n">
        <v>0</v>
      </c>
      <c r="DL52" s="1" t="n">
        <v>0</v>
      </c>
      <c r="DM52" s="1" t="n">
        <v>0</v>
      </c>
      <c r="DN52" s="1" t="n">
        <v>0</v>
      </c>
      <c r="DO52" s="1" t="n">
        <v>0</v>
      </c>
      <c r="DP52" s="1" t="n">
        <v>0</v>
      </c>
      <c r="DQ52" s="1" t="n">
        <v>0</v>
      </c>
      <c r="DR52" s="1" t="n">
        <v>0</v>
      </c>
      <c r="DS52" s="1" t="n">
        <v>0</v>
      </c>
      <c r="DT52" s="1" t="n">
        <v>0</v>
      </c>
      <c r="DU52" s="1" t="n">
        <v>0</v>
      </c>
      <c r="DV52" s="1" t="n">
        <v>0</v>
      </c>
      <c r="DW52" s="1" t="n">
        <v>0</v>
      </c>
      <c r="DX52" s="1" t="n">
        <v>0</v>
      </c>
      <c r="DY52" s="1" t="n">
        <v>0</v>
      </c>
      <c r="DZ52" s="1" t="n">
        <v>0</v>
      </c>
      <c r="EA52" s="1" t="n">
        <v>0</v>
      </c>
      <c r="EB52" s="1" t="n">
        <v>0</v>
      </c>
      <c r="EC52" s="1" t="n">
        <v>0</v>
      </c>
      <c r="ED52" s="1" t="n">
        <v>0</v>
      </c>
      <c r="EE52" s="1" t="n">
        <v>0</v>
      </c>
      <c r="EF52" s="1" t="n">
        <v>0</v>
      </c>
      <c r="EG52" s="1" t="n">
        <v>0</v>
      </c>
      <c r="EH52" s="1" t="n">
        <v>0</v>
      </c>
      <c r="EI52" s="1" t="n">
        <v>0</v>
      </c>
      <c r="EJ52" s="1" t="n">
        <v>0</v>
      </c>
    </row>
    <row r="53" customFormat="false" ht="15" hidden="false" customHeight="true" outlineLevel="0" collapsed="false">
      <c r="C53" s="1" t="n">
        <v>0</v>
      </c>
      <c r="D53" s="1" t="n">
        <v>0</v>
      </c>
      <c r="E53" s="1" t="n">
        <v>0</v>
      </c>
      <c r="F53" s="1" t="n">
        <v>0</v>
      </c>
      <c r="G53" s="1" t="n">
        <v>0</v>
      </c>
      <c r="H53" s="1" t="n">
        <v>0</v>
      </c>
      <c r="I53" s="1" t="n">
        <v>0</v>
      </c>
      <c r="J53" s="1" t="n">
        <v>0</v>
      </c>
      <c r="K53" s="1" t="n">
        <v>0</v>
      </c>
      <c r="L53" s="1" t="n">
        <v>0</v>
      </c>
      <c r="M53" s="1" t="n">
        <v>0</v>
      </c>
      <c r="N53" s="1" t="n">
        <v>0</v>
      </c>
      <c r="O53" s="1" t="n">
        <v>0</v>
      </c>
      <c r="P53" s="1" t="n">
        <v>0</v>
      </c>
      <c r="Q53" s="1" t="n">
        <v>0</v>
      </c>
      <c r="R53" s="1" t="n">
        <v>0</v>
      </c>
      <c r="S53" s="1" t="n">
        <v>0</v>
      </c>
      <c r="T53" s="1" t="n">
        <v>0</v>
      </c>
      <c r="U53" s="1" t="n">
        <v>0</v>
      </c>
      <c r="V53" s="1" t="n">
        <v>0</v>
      </c>
      <c r="W53" s="1" t="n">
        <v>0</v>
      </c>
      <c r="X53" s="1" t="n">
        <v>0</v>
      </c>
      <c r="Y53" s="1" t="n">
        <v>0</v>
      </c>
      <c r="Z53" s="1" t="n">
        <v>0</v>
      </c>
      <c r="AA53" s="1" t="n">
        <v>0</v>
      </c>
      <c r="AB53" s="1" t="n">
        <v>0</v>
      </c>
      <c r="AC53" s="1" t="n">
        <v>0</v>
      </c>
      <c r="AD53" s="1" t="n">
        <v>0</v>
      </c>
      <c r="AE53" s="1" t="n">
        <v>0</v>
      </c>
      <c r="AF53" s="1" t="n">
        <v>0</v>
      </c>
      <c r="AG53" s="1" t="n">
        <v>0</v>
      </c>
      <c r="AH53" s="1" t="n">
        <v>0</v>
      </c>
      <c r="AI53" s="1" t="n">
        <v>0</v>
      </c>
      <c r="AJ53" s="1" t="n">
        <v>0</v>
      </c>
      <c r="AK53" s="1" t="n">
        <v>0</v>
      </c>
      <c r="AL53" s="1" t="n">
        <v>0</v>
      </c>
      <c r="AM53" s="1" t="n">
        <v>0</v>
      </c>
      <c r="AN53" s="1" t="n">
        <v>0</v>
      </c>
      <c r="AO53" s="1" t="n">
        <v>0</v>
      </c>
      <c r="AP53" s="1" t="n">
        <v>0</v>
      </c>
      <c r="AQ53" s="1" t="n">
        <v>0</v>
      </c>
      <c r="AR53" s="1" t="n">
        <v>0</v>
      </c>
      <c r="AS53" s="1" t="n">
        <v>0</v>
      </c>
      <c r="AT53" s="1" t="n">
        <v>0</v>
      </c>
      <c r="AU53" s="1" t="n">
        <v>0</v>
      </c>
      <c r="AV53" s="1" t="n">
        <v>0</v>
      </c>
      <c r="AW53" s="1" t="n">
        <v>0</v>
      </c>
      <c r="AX53" s="1" t="n">
        <v>0</v>
      </c>
      <c r="AY53" s="1" t="n">
        <v>0</v>
      </c>
      <c r="AZ53" s="1" t="n">
        <v>0</v>
      </c>
      <c r="BA53" s="1" t="n">
        <v>0</v>
      </c>
      <c r="BB53" s="1" t="n">
        <v>0</v>
      </c>
      <c r="BC53" s="10" t="n">
        <f aca="false">Overlay!$G$12</f>
        <v>-440.833333333333</v>
      </c>
      <c r="BD53" s="10" t="n">
        <f aca="false">Overlay!$G$13</f>
        <v>-440.833333333333</v>
      </c>
      <c r="BE53" s="10" t="n">
        <f aca="false">Overlay!$G$14</f>
        <v>-440.833333333333</v>
      </c>
      <c r="BF53" s="10" t="n">
        <f aca="false">Overlay!$G$15</f>
        <v>-440.833333333333</v>
      </c>
      <c r="BG53" s="10" t="n">
        <f aca="false">Overlay!$G$16</f>
        <v>-1690.83333333333</v>
      </c>
      <c r="BH53" s="10" t="n">
        <f aca="false">Overlay!$G$17</f>
        <v>-440.833333333333</v>
      </c>
      <c r="BI53" s="10" t="n">
        <f aca="false">Overlay!$G$18</f>
        <v>-440.833333333333</v>
      </c>
      <c r="BJ53" s="10" t="n">
        <f aca="false">Overlay!$G$19</f>
        <v>-440.833333333333</v>
      </c>
      <c r="BK53" s="10" t="n">
        <f aca="false">Overlay!$G$20</f>
        <v>-440.833333333333</v>
      </c>
      <c r="BL53" s="10" t="n">
        <f aca="false">Overlay!$G$21</f>
        <v>-440.833333333333</v>
      </c>
      <c r="BM53" s="10" t="n">
        <f aca="false">Overlay!$G$22</f>
        <v>-440.833333333333</v>
      </c>
      <c r="BN53" s="10" t="n">
        <f aca="false">Overlay!$G$23</f>
        <v>-440.833333333333</v>
      </c>
      <c r="BO53" s="10" t="n">
        <f aca="false">Overlay!$G$24</f>
        <v>-1690.83333333333</v>
      </c>
      <c r="BP53" s="10" t="n">
        <f aca="false">Overlay!$G$25</f>
        <v>-590.833333333333</v>
      </c>
      <c r="BQ53" s="10" t="n">
        <f aca="false">Overlay!$G$26</f>
        <v>-590.833333333333</v>
      </c>
      <c r="BR53" s="10" t="n">
        <f aca="false">Overlay!$G$27</f>
        <v>-7990.83333333333</v>
      </c>
      <c r="BS53" s="10" t="n">
        <f aca="false">Overlay!$G$28</f>
        <v>-590.833333333333</v>
      </c>
      <c r="BT53" s="10" t="n">
        <f aca="false">Overlay!$G$29</f>
        <v>-590.833333333333</v>
      </c>
      <c r="BU53" s="10" t="n">
        <f aca="false">Overlay!$G$30</f>
        <v>-590.833333333333</v>
      </c>
      <c r="BV53" s="10" t="n">
        <f aca="false">Overlay!$G$31</f>
        <v>146721.166666667</v>
      </c>
      <c r="BW53" s="1" t="n">
        <v>0</v>
      </c>
      <c r="BX53" s="1" t="n">
        <v>0</v>
      </c>
      <c r="BY53" s="1" t="n">
        <v>0</v>
      </c>
      <c r="BZ53" s="1" t="n">
        <v>0</v>
      </c>
      <c r="CA53" s="1" t="n">
        <v>0</v>
      </c>
      <c r="CB53" s="1" t="n">
        <v>0</v>
      </c>
      <c r="CC53" s="1" t="n">
        <v>0</v>
      </c>
      <c r="CD53" s="1" t="n">
        <v>0</v>
      </c>
      <c r="CE53" s="1" t="n">
        <v>0</v>
      </c>
      <c r="CF53" s="1" t="n">
        <v>0</v>
      </c>
      <c r="CG53" s="1" t="n">
        <v>0</v>
      </c>
      <c r="CH53" s="1" t="n">
        <v>0</v>
      </c>
      <c r="CI53" s="1" t="n">
        <v>0</v>
      </c>
      <c r="CJ53" s="1" t="n">
        <v>0</v>
      </c>
      <c r="CK53" s="1" t="n">
        <v>0</v>
      </c>
      <c r="CL53" s="1" t="n">
        <v>0</v>
      </c>
      <c r="CM53" s="1" t="n">
        <v>0</v>
      </c>
      <c r="CN53" s="1" t="n">
        <v>0</v>
      </c>
      <c r="CO53" s="1" t="n">
        <v>0</v>
      </c>
      <c r="CP53" s="1" t="n">
        <v>0</v>
      </c>
      <c r="CQ53" s="1" t="n">
        <v>0</v>
      </c>
      <c r="CR53" s="1" t="n">
        <v>0</v>
      </c>
      <c r="CS53" s="1" t="n">
        <v>0</v>
      </c>
      <c r="CT53" s="1" t="n">
        <v>0</v>
      </c>
      <c r="CU53" s="1" t="n">
        <v>0</v>
      </c>
      <c r="CV53" s="1" t="n">
        <v>0</v>
      </c>
      <c r="CW53" s="1" t="n">
        <v>0</v>
      </c>
      <c r="CX53" s="1" t="n">
        <v>0</v>
      </c>
      <c r="CY53" s="1" t="n">
        <v>0</v>
      </c>
      <c r="CZ53" s="1" t="n">
        <v>0</v>
      </c>
      <c r="DA53" s="1" t="n">
        <v>0</v>
      </c>
      <c r="DB53" s="1" t="n">
        <v>0</v>
      </c>
      <c r="DC53" s="1" t="n">
        <v>0</v>
      </c>
      <c r="DD53" s="1" t="n">
        <v>0</v>
      </c>
      <c r="DE53" s="1" t="n">
        <v>0</v>
      </c>
      <c r="DF53" s="1" t="n">
        <v>0</v>
      </c>
      <c r="DG53" s="1" t="n">
        <v>0</v>
      </c>
      <c r="DH53" s="1" t="n">
        <v>0</v>
      </c>
      <c r="DI53" s="1" t="n">
        <v>0</v>
      </c>
      <c r="DJ53" s="1" t="n">
        <v>0</v>
      </c>
      <c r="DK53" s="1" t="n">
        <v>0</v>
      </c>
      <c r="DL53" s="1" t="n">
        <v>0</v>
      </c>
      <c r="DM53" s="1" t="n">
        <v>0</v>
      </c>
      <c r="DN53" s="1" t="n">
        <v>0</v>
      </c>
      <c r="DO53" s="1" t="n">
        <v>0</v>
      </c>
      <c r="DP53" s="1" t="n">
        <v>0</v>
      </c>
      <c r="DQ53" s="1" t="n">
        <v>0</v>
      </c>
      <c r="DR53" s="1" t="n">
        <v>0</v>
      </c>
      <c r="DS53" s="1" t="n">
        <v>0</v>
      </c>
      <c r="DT53" s="1" t="n">
        <v>0</v>
      </c>
      <c r="DU53" s="1" t="n">
        <v>0</v>
      </c>
      <c r="DV53" s="1" t="n">
        <v>0</v>
      </c>
      <c r="DW53" s="1" t="n">
        <v>0</v>
      </c>
      <c r="DX53" s="1" t="n">
        <v>0</v>
      </c>
      <c r="DY53" s="1" t="n">
        <v>0</v>
      </c>
      <c r="DZ53" s="1" t="n">
        <v>0</v>
      </c>
      <c r="EA53" s="1" t="n">
        <v>0</v>
      </c>
      <c r="EB53" s="1" t="n">
        <v>0</v>
      </c>
      <c r="EC53" s="1" t="n">
        <v>0</v>
      </c>
      <c r="ED53" s="1" t="n">
        <v>0</v>
      </c>
      <c r="EE53" s="1" t="n">
        <v>0</v>
      </c>
      <c r="EF53" s="1" t="n">
        <v>0</v>
      </c>
      <c r="EG53" s="1" t="n">
        <v>0</v>
      </c>
      <c r="EH53" s="1" t="n">
        <v>0</v>
      </c>
      <c r="EI53" s="1" t="n">
        <v>0</v>
      </c>
      <c r="EJ53" s="1" t="n">
        <v>0</v>
      </c>
    </row>
    <row r="54" customFormat="false" ht="15" hidden="false" customHeight="true" outlineLevel="0" collapsed="false">
      <c r="C54" s="1" t="n">
        <v>0</v>
      </c>
      <c r="D54" s="1" t="n">
        <v>0</v>
      </c>
      <c r="E54" s="1" t="n">
        <v>0</v>
      </c>
      <c r="F54" s="1" t="n">
        <v>0</v>
      </c>
      <c r="G54" s="1" t="n">
        <v>0</v>
      </c>
      <c r="H54" s="1" t="n">
        <v>0</v>
      </c>
      <c r="I54" s="1" t="n">
        <v>0</v>
      </c>
      <c r="J54" s="1" t="n">
        <v>0</v>
      </c>
      <c r="K54" s="1" t="n">
        <v>0</v>
      </c>
      <c r="L54" s="1" t="n">
        <v>0</v>
      </c>
      <c r="M54" s="1" t="n">
        <v>0</v>
      </c>
      <c r="N54" s="1" t="n">
        <v>0</v>
      </c>
      <c r="O54" s="1" t="n">
        <v>0</v>
      </c>
      <c r="P54" s="1" t="n">
        <v>0</v>
      </c>
      <c r="Q54" s="1" t="n">
        <v>0</v>
      </c>
      <c r="R54" s="1" t="n">
        <v>0</v>
      </c>
      <c r="S54" s="1" t="n">
        <v>0</v>
      </c>
      <c r="T54" s="1" t="n">
        <v>0</v>
      </c>
      <c r="U54" s="1" t="n">
        <v>0</v>
      </c>
      <c r="V54" s="1" t="n">
        <v>0</v>
      </c>
      <c r="W54" s="1" t="n">
        <v>0</v>
      </c>
      <c r="X54" s="1" t="n">
        <v>0</v>
      </c>
      <c r="Y54" s="1" t="n">
        <v>0</v>
      </c>
      <c r="Z54" s="1" t="n">
        <v>0</v>
      </c>
      <c r="AA54" s="1" t="n">
        <v>0</v>
      </c>
      <c r="AB54" s="1" t="n">
        <v>0</v>
      </c>
      <c r="AC54" s="1" t="n">
        <v>0</v>
      </c>
      <c r="AD54" s="1" t="n">
        <v>0</v>
      </c>
      <c r="AE54" s="1" t="n">
        <v>0</v>
      </c>
      <c r="AF54" s="1" t="n">
        <v>0</v>
      </c>
      <c r="AG54" s="1" t="n">
        <v>0</v>
      </c>
      <c r="AH54" s="1" t="n">
        <v>0</v>
      </c>
      <c r="AI54" s="1" t="n">
        <v>0</v>
      </c>
      <c r="AJ54" s="1" t="n">
        <v>0</v>
      </c>
      <c r="AK54" s="1" t="n">
        <v>0</v>
      </c>
      <c r="AL54" s="1" t="n">
        <v>0</v>
      </c>
      <c r="AM54" s="1" t="n">
        <v>0</v>
      </c>
      <c r="AN54" s="1" t="n">
        <v>0</v>
      </c>
      <c r="AO54" s="1" t="n">
        <v>0</v>
      </c>
      <c r="AP54" s="1" t="n">
        <v>0</v>
      </c>
      <c r="AQ54" s="1" t="n">
        <v>0</v>
      </c>
      <c r="AR54" s="1" t="n">
        <v>0</v>
      </c>
      <c r="AS54" s="1" t="n">
        <v>0</v>
      </c>
      <c r="AT54" s="1" t="n">
        <v>0</v>
      </c>
      <c r="AU54" s="1" t="n">
        <v>0</v>
      </c>
      <c r="AV54" s="1" t="n">
        <v>0</v>
      </c>
      <c r="AW54" s="1" t="n">
        <v>0</v>
      </c>
      <c r="AX54" s="1" t="n">
        <v>0</v>
      </c>
      <c r="AY54" s="1" t="n">
        <v>0</v>
      </c>
      <c r="AZ54" s="1" t="n">
        <v>0</v>
      </c>
      <c r="BA54" s="1" t="n">
        <v>0</v>
      </c>
      <c r="BB54" s="1" t="n">
        <v>0</v>
      </c>
      <c r="BC54" s="1" t="n">
        <v>0</v>
      </c>
      <c r="BD54" s="10" t="n">
        <f aca="false">Overlay!$G$12</f>
        <v>-440.833333333333</v>
      </c>
      <c r="BE54" s="10" t="n">
        <f aca="false">Overlay!$G$13</f>
        <v>-440.833333333333</v>
      </c>
      <c r="BF54" s="10" t="n">
        <f aca="false">Overlay!$G$14</f>
        <v>-440.833333333333</v>
      </c>
      <c r="BG54" s="10" t="n">
        <f aca="false">Overlay!$G$15</f>
        <v>-440.833333333333</v>
      </c>
      <c r="BH54" s="10" t="n">
        <f aca="false">Overlay!$G$16</f>
        <v>-1690.83333333333</v>
      </c>
      <c r="BI54" s="10" t="n">
        <f aca="false">Overlay!$G$17</f>
        <v>-440.833333333333</v>
      </c>
      <c r="BJ54" s="10" t="n">
        <f aca="false">Overlay!$G$18</f>
        <v>-440.833333333333</v>
      </c>
      <c r="BK54" s="10" t="n">
        <f aca="false">Overlay!$G$19</f>
        <v>-440.833333333333</v>
      </c>
      <c r="BL54" s="10" t="n">
        <f aca="false">Overlay!$G$20</f>
        <v>-440.833333333333</v>
      </c>
      <c r="BM54" s="10" t="n">
        <f aca="false">Overlay!$G$21</f>
        <v>-440.833333333333</v>
      </c>
      <c r="BN54" s="10" t="n">
        <f aca="false">Overlay!$G$22</f>
        <v>-440.833333333333</v>
      </c>
      <c r="BO54" s="10" t="n">
        <f aca="false">Overlay!$G$23</f>
        <v>-440.833333333333</v>
      </c>
      <c r="BP54" s="10" t="n">
        <f aca="false">Overlay!$G$24</f>
        <v>-1690.83333333333</v>
      </c>
      <c r="BQ54" s="10" t="n">
        <f aca="false">Overlay!$G$25</f>
        <v>-590.833333333333</v>
      </c>
      <c r="BR54" s="10" t="n">
        <f aca="false">Overlay!$G$26</f>
        <v>-590.833333333333</v>
      </c>
      <c r="BS54" s="10" t="n">
        <f aca="false">Overlay!$G$27</f>
        <v>-7990.83333333333</v>
      </c>
      <c r="BT54" s="10" t="n">
        <f aca="false">Overlay!$G$28</f>
        <v>-590.833333333333</v>
      </c>
      <c r="BU54" s="10" t="n">
        <f aca="false">Overlay!$G$29</f>
        <v>-590.833333333333</v>
      </c>
      <c r="BV54" s="10" t="n">
        <f aca="false">Overlay!$G$30</f>
        <v>-590.833333333333</v>
      </c>
      <c r="BW54" s="10" t="n">
        <f aca="false">Overlay!$G$31</f>
        <v>146721.166666667</v>
      </c>
      <c r="BX54" s="1" t="n">
        <v>0</v>
      </c>
      <c r="BY54" s="1" t="n">
        <v>0</v>
      </c>
      <c r="BZ54" s="1" t="n">
        <v>0</v>
      </c>
      <c r="CA54" s="1" t="n">
        <v>0</v>
      </c>
      <c r="CB54" s="1" t="n">
        <v>0</v>
      </c>
      <c r="CC54" s="1" t="n">
        <v>0</v>
      </c>
      <c r="CD54" s="1" t="n">
        <v>0</v>
      </c>
      <c r="CE54" s="1" t="n">
        <v>0</v>
      </c>
      <c r="CF54" s="1" t="n">
        <v>0</v>
      </c>
      <c r="CG54" s="1" t="n">
        <v>0</v>
      </c>
      <c r="CH54" s="1" t="n">
        <v>0</v>
      </c>
      <c r="CI54" s="1" t="n">
        <v>0</v>
      </c>
      <c r="CJ54" s="1" t="n">
        <v>0</v>
      </c>
      <c r="CK54" s="1" t="n">
        <v>0</v>
      </c>
      <c r="CL54" s="1" t="n">
        <v>0</v>
      </c>
      <c r="CM54" s="1" t="n">
        <v>0</v>
      </c>
      <c r="CN54" s="1" t="n">
        <v>0</v>
      </c>
      <c r="CO54" s="1" t="n">
        <v>0</v>
      </c>
      <c r="CP54" s="1" t="n">
        <v>0</v>
      </c>
      <c r="CQ54" s="1" t="n">
        <v>0</v>
      </c>
      <c r="CR54" s="1" t="n">
        <v>0</v>
      </c>
      <c r="CS54" s="1" t="n">
        <v>0</v>
      </c>
      <c r="CT54" s="1" t="n">
        <v>0</v>
      </c>
      <c r="CU54" s="1" t="n">
        <v>0</v>
      </c>
      <c r="CV54" s="1" t="n">
        <v>0</v>
      </c>
      <c r="CW54" s="1" t="n">
        <v>0</v>
      </c>
      <c r="CX54" s="1" t="n">
        <v>0</v>
      </c>
      <c r="CY54" s="1" t="n">
        <v>0</v>
      </c>
      <c r="CZ54" s="1" t="n">
        <v>0</v>
      </c>
      <c r="DA54" s="1" t="n">
        <v>0</v>
      </c>
      <c r="DB54" s="1" t="n">
        <v>0</v>
      </c>
      <c r="DC54" s="1" t="n">
        <v>0</v>
      </c>
      <c r="DD54" s="1" t="n">
        <v>0</v>
      </c>
      <c r="DE54" s="1" t="n">
        <v>0</v>
      </c>
      <c r="DF54" s="1" t="n">
        <v>0</v>
      </c>
      <c r="DG54" s="1" t="n">
        <v>0</v>
      </c>
      <c r="DH54" s="1" t="n">
        <v>0</v>
      </c>
      <c r="DI54" s="1" t="n">
        <v>0</v>
      </c>
      <c r="DJ54" s="1" t="n">
        <v>0</v>
      </c>
      <c r="DK54" s="1" t="n">
        <v>0</v>
      </c>
      <c r="DL54" s="1" t="n">
        <v>0</v>
      </c>
      <c r="DM54" s="1" t="n">
        <v>0</v>
      </c>
      <c r="DN54" s="1" t="n">
        <v>0</v>
      </c>
      <c r="DO54" s="1" t="n">
        <v>0</v>
      </c>
      <c r="DP54" s="1" t="n">
        <v>0</v>
      </c>
      <c r="DQ54" s="1" t="n">
        <v>0</v>
      </c>
      <c r="DR54" s="1" t="n">
        <v>0</v>
      </c>
      <c r="DS54" s="1" t="n">
        <v>0</v>
      </c>
      <c r="DT54" s="1" t="n">
        <v>0</v>
      </c>
      <c r="DU54" s="1" t="n">
        <v>0</v>
      </c>
      <c r="DV54" s="1" t="n">
        <v>0</v>
      </c>
      <c r="DW54" s="1" t="n">
        <v>0</v>
      </c>
      <c r="DX54" s="1" t="n">
        <v>0</v>
      </c>
      <c r="DY54" s="1" t="n">
        <v>0</v>
      </c>
      <c r="DZ54" s="1" t="n">
        <v>0</v>
      </c>
      <c r="EA54" s="1" t="n">
        <v>0</v>
      </c>
      <c r="EB54" s="1" t="n">
        <v>0</v>
      </c>
      <c r="EC54" s="1" t="n">
        <v>0</v>
      </c>
      <c r="ED54" s="1" t="n">
        <v>0</v>
      </c>
      <c r="EE54" s="1" t="n">
        <v>0</v>
      </c>
      <c r="EF54" s="1" t="n">
        <v>0</v>
      </c>
      <c r="EG54" s="1" t="n">
        <v>0</v>
      </c>
      <c r="EH54" s="1" t="n">
        <v>0</v>
      </c>
      <c r="EI54" s="1" t="n">
        <v>0</v>
      </c>
      <c r="EJ54" s="1" t="n">
        <v>0</v>
      </c>
    </row>
    <row r="55" customFormat="false" ht="15" hidden="false" customHeight="true" outlineLevel="0" collapsed="false">
      <c r="C55" s="1" t="n">
        <v>0</v>
      </c>
      <c r="D55" s="1" t="n">
        <v>0</v>
      </c>
      <c r="E55" s="1" t="n">
        <v>0</v>
      </c>
      <c r="F55" s="1" t="n">
        <v>0</v>
      </c>
      <c r="G55" s="1" t="n">
        <v>0</v>
      </c>
      <c r="H55" s="1" t="n">
        <v>0</v>
      </c>
      <c r="I55" s="1" t="n">
        <v>0</v>
      </c>
      <c r="J55" s="1" t="n">
        <v>0</v>
      </c>
      <c r="K55" s="1" t="n">
        <v>0</v>
      </c>
      <c r="L55" s="1" t="n">
        <v>0</v>
      </c>
      <c r="M55" s="1" t="n">
        <v>0</v>
      </c>
      <c r="N55" s="1" t="n">
        <v>0</v>
      </c>
      <c r="O55" s="1" t="n">
        <v>0</v>
      </c>
      <c r="P55" s="1" t="n">
        <v>0</v>
      </c>
      <c r="Q55" s="1" t="n">
        <v>0</v>
      </c>
      <c r="R55" s="1" t="n">
        <v>0</v>
      </c>
      <c r="S55" s="1" t="n">
        <v>0</v>
      </c>
      <c r="T55" s="1" t="n">
        <v>0</v>
      </c>
      <c r="U55" s="1" t="n">
        <v>0</v>
      </c>
      <c r="V55" s="1" t="n">
        <v>0</v>
      </c>
      <c r="W55" s="1" t="n">
        <v>0</v>
      </c>
      <c r="X55" s="1" t="n">
        <v>0</v>
      </c>
      <c r="Y55" s="1" t="n">
        <v>0</v>
      </c>
      <c r="Z55" s="1" t="n">
        <v>0</v>
      </c>
      <c r="AA55" s="1" t="n">
        <v>0</v>
      </c>
      <c r="AB55" s="1" t="n">
        <v>0</v>
      </c>
      <c r="AC55" s="1" t="n">
        <v>0</v>
      </c>
      <c r="AD55" s="1" t="n">
        <v>0</v>
      </c>
      <c r="AE55" s="1" t="n">
        <v>0</v>
      </c>
      <c r="AF55" s="1" t="n">
        <v>0</v>
      </c>
      <c r="AG55" s="1" t="n">
        <v>0</v>
      </c>
      <c r="AH55" s="1" t="n">
        <v>0</v>
      </c>
      <c r="AI55" s="1" t="n">
        <v>0</v>
      </c>
      <c r="AJ55" s="1" t="n">
        <v>0</v>
      </c>
      <c r="AK55" s="1" t="n">
        <v>0</v>
      </c>
      <c r="AL55" s="1" t="n">
        <v>0</v>
      </c>
      <c r="AM55" s="1" t="n">
        <v>0</v>
      </c>
      <c r="AN55" s="1" t="n">
        <v>0</v>
      </c>
      <c r="AO55" s="1" t="n">
        <v>0</v>
      </c>
      <c r="AP55" s="1" t="n">
        <v>0</v>
      </c>
      <c r="AQ55" s="1" t="n">
        <v>0</v>
      </c>
      <c r="AR55" s="1" t="n">
        <v>0</v>
      </c>
      <c r="AS55" s="1" t="n">
        <v>0</v>
      </c>
      <c r="AT55" s="1" t="n">
        <v>0</v>
      </c>
      <c r="AU55" s="1" t="n">
        <v>0</v>
      </c>
      <c r="AV55" s="1" t="n">
        <v>0</v>
      </c>
      <c r="AW55" s="1" t="n">
        <v>0</v>
      </c>
      <c r="AX55" s="1" t="n">
        <v>0</v>
      </c>
      <c r="AY55" s="1" t="n">
        <v>0</v>
      </c>
      <c r="AZ55" s="1" t="n">
        <v>0</v>
      </c>
      <c r="BA55" s="1" t="n">
        <v>0</v>
      </c>
      <c r="BB55" s="1" t="n">
        <v>0</v>
      </c>
      <c r="BC55" s="1" t="n">
        <v>0</v>
      </c>
      <c r="BD55" s="1" t="n">
        <v>0</v>
      </c>
      <c r="BE55" s="10" t="n">
        <f aca="false">Overlay!$G$12</f>
        <v>-440.833333333333</v>
      </c>
      <c r="BF55" s="10" t="n">
        <f aca="false">Overlay!$G$13</f>
        <v>-440.833333333333</v>
      </c>
      <c r="BG55" s="10" t="n">
        <f aca="false">Overlay!$G$14</f>
        <v>-440.833333333333</v>
      </c>
      <c r="BH55" s="10" t="n">
        <f aca="false">Overlay!$G$15</f>
        <v>-440.833333333333</v>
      </c>
      <c r="BI55" s="10" t="n">
        <f aca="false">Overlay!$G$16</f>
        <v>-1690.83333333333</v>
      </c>
      <c r="BJ55" s="10" t="n">
        <f aca="false">Overlay!$G$17</f>
        <v>-440.833333333333</v>
      </c>
      <c r="BK55" s="10" t="n">
        <f aca="false">Overlay!$G$18</f>
        <v>-440.833333333333</v>
      </c>
      <c r="BL55" s="10" t="n">
        <f aca="false">Overlay!$G$19</f>
        <v>-440.833333333333</v>
      </c>
      <c r="BM55" s="10" t="n">
        <f aca="false">Overlay!$G$20</f>
        <v>-440.833333333333</v>
      </c>
      <c r="BN55" s="10" t="n">
        <f aca="false">Overlay!$G$21</f>
        <v>-440.833333333333</v>
      </c>
      <c r="BO55" s="10" t="n">
        <f aca="false">Overlay!$G$22</f>
        <v>-440.833333333333</v>
      </c>
      <c r="BP55" s="10" t="n">
        <f aca="false">Overlay!$G$23</f>
        <v>-440.833333333333</v>
      </c>
      <c r="BQ55" s="10" t="n">
        <f aca="false">Overlay!$G$24</f>
        <v>-1690.83333333333</v>
      </c>
      <c r="BR55" s="10" t="n">
        <f aca="false">Overlay!$G$25</f>
        <v>-590.833333333333</v>
      </c>
      <c r="BS55" s="10" t="n">
        <f aca="false">Overlay!$G$26</f>
        <v>-590.833333333333</v>
      </c>
      <c r="BT55" s="10" t="n">
        <f aca="false">Overlay!$G$27</f>
        <v>-7990.83333333333</v>
      </c>
      <c r="BU55" s="10" t="n">
        <f aca="false">Overlay!$G$28</f>
        <v>-590.833333333333</v>
      </c>
      <c r="BV55" s="10" t="n">
        <f aca="false">Overlay!$G$29</f>
        <v>-590.833333333333</v>
      </c>
      <c r="BW55" s="10" t="n">
        <f aca="false">Overlay!$G$30</f>
        <v>-590.833333333333</v>
      </c>
      <c r="BX55" s="10" t="n">
        <f aca="false">Overlay!$G$31</f>
        <v>146721.166666667</v>
      </c>
      <c r="BY55" s="1" t="n">
        <v>0</v>
      </c>
      <c r="BZ55" s="1" t="n">
        <v>0</v>
      </c>
      <c r="CA55" s="1" t="n">
        <v>0</v>
      </c>
      <c r="CB55" s="1" t="n">
        <v>0</v>
      </c>
      <c r="CC55" s="1" t="n">
        <v>0</v>
      </c>
      <c r="CD55" s="1" t="n">
        <v>0</v>
      </c>
      <c r="CE55" s="1" t="n">
        <v>0</v>
      </c>
      <c r="CF55" s="1" t="n">
        <v>0</v>
      </c>
      <c r="CG55" s="1" t="n">
        <v>0</v>
      </c>
      <c r="CH55" s="1" t="n">
        <v>0</v>
      </c>
      <c r="CI55" s="1" t="n">
        <v>0</v>
      </c>
      <c r="CJ55" s="1" t="n">
        <v>0</v>
      </c>
      <c r="CK55" s="1" t="n">
        <v>0</v>
      </c>
      <c r="CL55" s="1" t="n">
        <v>0</v>
      </c>
      <c r="CM55" s="1" t="n">
        <v>0</v>
      </c>
      <c r="CN55" s="1" t="n">
        <v>0</v>
      </c>
      <c r="CO55" s="1" t="n">
        <v>0</v>
      </c>
      <c r="CP55" s="1" t="n">
        <v>0</v>
      </c>
      <c r="CQ55" s="1" t="n">
        <v>0</v>
      </c>
      <c r="CR55" s="1" t="n">
        <v>0</v>
      </c>
      <c r="CS55" s="1" t="n">
        <v>0</v>
      </c>
      <c r="CT55" s="1" t="n">
        <v>0</v>
      </c>
      <c r="CU55" s="1" t="n">
        <v>0</v>
      </c>
      <c r="CV55" s="1" t="n">
        <v>0</v>
      </c>
      <c r="CW55" s="1" t="n">
        <v>0</v>
      </c>
      <c r="CX55" s="1" t="n">
        <v>0</v>
      </c>
      <c r="CY55" s="1" t="n">
        <v>0</v>
      </c>
      <c r="CZ55" s="1" t="n">
        <v>0</v>
      </c>
      <c r="DA55" s="1" t="n">
        <v>0</v>
      </c>
      <c r="DB55" s="1" t="n">
        <v>0</v>
      </c>
      <c r="DC55" s="1" t="n">
        <v>0</v>
      </c>
      <c r="DD55" s="1" t="n">
        <v>0</v>
      </c>
      <c r="DE55" s="1" t="n">
        <v>0</v>
      </c>
      <c r="DF55" s="1" t="n">
        <v>0</v>
      </c>
      <c r="DG55" s="1" t="n">
        <v>0</v>
      </c>
      <c r="DH55" s="1" t="n">
        <v>0</v>
      </c>
      <c r="DI55" s="1" t="n">
        <v>0</v>
      </c>
      <c r="DJ55" s="1" t="n">
        <v>0</v>
      </c>
      <c r="DK55" s="1" t="n">
        <v>0</v>
      </c>
      <c r="DL55" s="1" t="n">
        <v>0</v>
      </c>
      <c r="DM55" s="1" t="n">
        <v>0</v>
      </c>
      <c r="DN55" s="1" t="n">
        <v>0</v>
      </c>
      <c r="DO55" s="1" t="n">
        <v>0</v>
      </c>
      <c r="DP55" s="1" t="n">
        <v>0</v>
      </c>
      <c r="DQ55" s="1" t="n">
        <v>0</v>
      </c>
      <c r="DR55" s="1" t="n">
        <v>0</v>
      </c>
      <c r="DS55" s="1" t="n">
        <v>0</v>
      </c>
      <c r="DT55" s="1" t="n">
        <v>0</v>
      </c>
      <c r="DU55" s="1" t="n">
        <v>0</v>
      </c>
      <c r="DV55" s="1" t="n">
        <v>0</v>
      </c>
      <c r="DW55" s="1" t="n">
        <v>0</v>
      </c>
      <c r="DX55" s="1" t="n">
        <v>0</v>
      </c>
      <c r="DY55" s="1" t="n">
        <v>0</v>
      </c>
      <c r="DZ55" s="1" t="n">
        <v>0</v>
      </c>
      <c r="EA55" s="1" t="n">
        <v>0</v>
      </c>
      <c r="EB55" s="1" t="n">
        <v>0</v>
      </c>
      <c r="EC55" s="1" t="n">
        <v>0</v>
      </c>
      <c r="ED55" s="1" t="n">
        <v>0</v>
      </c>
      <c r="EE55" s="1" t="n">
        <v>0</v>
      </c>
      <c r="EF55" s="1" t="n">
        <v>0</v>
      </c>
      <c r="EG55" s="1" t="n">
        <v>0</v>
      </c>
      <c r="EH55" s="1" t="n">
        <v>0</v>
      </c>
      <c r="EI55" s="1" t="n">
        <v>0</v>
      </c>
      <c r="EJ55" s="1" t="n">
        <v>0</v>
      </c>
    </row>
    <row r="56" customFormat="false" ht="15" hidden="false" customHeight="true" outlineLevel="0" collapsed="false">
      <c r="C56" s="1" t="n">
        <v>0</v>
      </c>
      <c r="D56" s="1" t="n">
        <v>0</v>
      </c>
      <c r="E56" s="1" t="n">
        <v>0</v>
      </c>
      <c r="F56" s="1" t="n">
        <v>0</v>
      </c>
      <c r="G56" s="1" t="n">
        <v>0</v>
      </c>
      <c r="H56" s="1" t="n">
        <v>0</v>
      </c>
      <c r="I56" s="1" t="n">
        <v>0</v>
      </c>
      <c r="J56" s="1" t="n">
        <v>0</v>
      </c>
      <c r="K56" s="1" t="n">
        <v>0</v>
      </c>
      <c r="L56" s="1" t="n">
        <v>0</v>
      </c>
      <c r="M56" s="1" t="n">
        <v>0</v>
      </c>
      <c r="N56" s="1" t="n">
        <v>0</v>
      </c>
      <c r="O56" s="1" t="n">
        <v>0</v>
      </c>
      <c r="P56" s="1" t="n">
        <v>0</v>
      </c>
      <c r="Q56" s="1" t="n">
        <v>0</v>
      </c>
      <c r="R56" s="1" t="n">
        <v>0</v>
      </c>
      <c r="S56" s="1" t="n">
        <v>0</v>
      </c>
      <c r="T56" s="1" t="n">
        <v>0</v>
      </c>
      <c r="U56" s="1" t="n">
        <v>0</v>
      </c>
      <c r="V56" s="1" t="n">
        <v>0</v>
      </c>
      <c r="W56" s="1" t="n">
        <v>0</v>
      </c>
      <c r="X56" s="1" t="n">
        <v>0</v>
      </c>
      <c r="Y56" s="1" t="n">
        <v>0</v>
      </c>
      <c r="Z56" s="1" t="n">
        <v>0</v>
      </c>
      <c r="AA56" s="1" t="n">
        <v>0</v>
      </c>
      <c r="AB56" s="1" t="n">
        <v>0</v>
      </c>
      <c r="AC56" s="1" t="n">
        <v>0</v>
      </c>
      <c r="AD56" s="1" t="n">
        <v>0</v>
      </c>
      <c r="AE56" s="1" t="n">
        <v>0</v>
      </c>
      <c r="AF56" s="1" t="n">
        <v>0</v>
      </c>
      <c r="AG56" s="1" t="n">
        <v>0</v>
      </c>
      <c r="AH56" s="1" t="n">
        <v>0</v>
      </c>
      <c r="AI56" s="1" t="n">
        <v>0</v>
      </c>
      <c r="AJ56" s="1" t="n">
        <v>0</v>
      </c>
      <c r="AK56" s="1" t="n">
        <v>0</v>
      </c>
      <c r="AL56" s="1" t="n">
        <v>0</v>
      </c>
      <c r="AM56" s="1" t="n">
        <v>0</v>
      </c>
      <c r="AN56" s="1" t="n">
        <v>0</v>
      </c>
      <c r="AO56" s="1" t="n">
        <v>0</v>
      </c>
      <c r="AP56" s="1" t="n">
        <v>0</v>
      </c>
      <c r="AQ56" s="1" t="n">
        <v>0</v>
      </c>
      <c r="AR56" s="1" t="n">
        <v>0</v>
      </c>
      <c r="AS56" s="1" t="n">
        <v>0</v>
      </c>
      <c r="AT56" s="1" t="n">
        <v>0</v>
      </c>
      <c r="AU56" s="1" t="n">
        <v>0</v>
      </c>
      <c r="AV56" s="1" t="n">
        <v>0</v>
      </c>
      <c r="AW56" s="1" t="n">
        <v>0</v>
      </c>
      <c r="AX56" s="1" t="n">
        <v>0</v>
      </c>
      <c r="AY56" s="1" t="n">
        <v>0</v>
      </c>
      <c r="AZ56" s="1" t="n">
        <v>0</v>
      </c>
      <c r="BA56" s="1" t="n">
        <v>0</v>
      </c>
      <c r="BB56" s="1" t="n">
        <v>0</v>
      </c>
      <c r="BC56" s="1" t="n">
        <v>0</v>
      </c>
      <c r="BD56" s="1" t="n">
        <v>0</v>
      </c>
      <c r="BE56" s="1" t="n">
        <v>0</v>
      </c>
      <c r="BF56" s="10" t="n">
        <f aca="false">Overlay!$G$12</f>
        <v>-440.833333333333</v>
      </c>
      <c r="BG56" s="10" t="n">
        <f aca="false">Overlay!$G$13</f>
        <v>-440.833333333333</v>
      </c>
      <c r="BH56" s="10" t="n">
        <f aca="false">Overlay!$G$14</f>
        <v>-440.833333333333</v>
      </c>
      <c r="BI56" s="10" t="n">
        <f aca="false">Overlay!$G$15</f>
        <v>-440.833333333333</v>
      </c>
      <c r="BJ56" s="10" t="n">
        <f aca="false">Overlay!$G$16</f>
        <v>-1690.83333333333</v>
      </c>
      <c r="BK56" s="10" t="n">
        <f aca="false">Overlay!$G$17</f>
        <v>-440.833333333333</v>
      </c>
      <c r="BL56" s="10" t="n">
        <f aca="false">Overlay!$G$18</f>
        <v>-440.833333333333</v>
      </c>
      <c r="BM56" s="10" t="n">
        <f aca="false">Overlay!$G$19</f>
        <v>-440.833333333333</v>
      </c>
      <c r="BN56" s="10" t="n">
        <f aca="false">Overlay!$G$20</f>
        <v>-440.833333333333</v>
      </c>
      <c r="BO56" s="10" t="n">
        <f aca="false">Overlay!$G$21</f>
        <v>-440.833333333333</v>
      </c>
      <c r="BP56" s="10" t="n">
        <f aca="false">Overlay!$G$22</f>
        <v>-440.833333333333</v>
      </c>
      <c r="BQ56" s="10" t="n">
        <f aca="false">Overlay!$G$23</f>
        <v>-440.833333333333</v>
      </c>
      <c r="BR56" s="10" t="n">
        <f aca="false">Overlay!$G$24</f>
        <v>-1690.83333333333</v>
      </c>
      <c r="BS56" s="10" t="n">
        <f aca="false">Overlay!$G$25</f>
        <v>-590.833333333333</v>
      </c>
      <c r="BT56" s="10" t="n">
        <f aca="false">Overlay!$G$26</f>
        <v>-590.833333333333</v>
      </c>
      <c r="BU56" s="10" t="n">
        <f aca="false">Overlay!$G$27</f>
        <v>-7990.83333333333</v>
      </c>
      <c r="BV56" s="10" t="n">
        <f aca="false">Overlay!$G$28</f>
        <v>-590.833333333333</v>
      </c>
      <c r="BW56" s="10" t="n">
        <f aca="false">Overlay!$G$29</f>
        <v>-590.833333333333</v>
      </c>
      <c r="BX56" s="10" t="n">
        <f aca="false">Overlay!$G$30</f>
        <v>-590.833333333333</v>
      </c>
      <c r="BY56" s="10" t="n">
        <f aca="false">Overlay!$G$31</f>
        <v>146721.166666667</v>
      </c>
      <c r="BZ56" s="1" t="n">
        <v>0</v>
      </c>
      <c r="CA56" s="1" t="n">
        <v>0</v>
      </c>
      <c r="CB56" s="1" t="n">
        <v>0</v>
      </c>
      <c r="CC56" s="1" t="n">
        <v>0</v>
      </c>
      <c r="CD56" s="1" t="n">
        <v>0</v>
      </c>
      <c r="CE56" s="1" t="n">
        <v>0</v>
      </c>
      <c r="CF56" s="1" t="n">
        <v>0</v>
      </c>
      <c r="CG56" s="1" t="n">
        <v>0</v>
      </c>
      <c r="CH56" s="1" t="n">
        <v>0</v>
      </c>
      <c r="CI56" s="1" t="n">
        <v>0</v>
      </c>
      <c r="CJ56" s="1" t="n">
        <v>0</v>
      </c>
      <c r="CK56" s="1" t="n">
        <v>0</v>
      </c>
      <c r="CL56" s="1" t="n">
        <v>0</v>
      </c>
      <c r="CM56" s="1" t="n">
        <v>0</v>
      </c>
      <c r="CN56" s="1" t="n">
        <v>0</v>
      </c>
      <c r="CO56" s="1" t="n">
        <v>0</v>
      </c>
      <c r="CP56" s="1" t="n">
        <v>0</v>
      </c>
      <c r="CQ56" s="1" t="n">
        <v>0</v>
      </c>
      <c r="CR56" s="1" t="n">
        <v>0</v>
      </c>
      <c r="CS56" s="1" t="n">
        <v>0</v>
      </c>
      <c r="CT56" s="1" t="n">
        <v>0</v>
      </c>
      <c r="CU56" s="1" t="n">
        <v>0</v>
      </c>
      <c r="CV56" s="1" t="n">
        <v>0</v>
      </c>
      <c r="CW56" s="1" t="n">
        <v>0</v>
      </c>
      <c r="CX56" s="1" t="n">
        <v>0</v>
      </c>
      <c r="CY56" s="1" t="n">
        <v>0</v>
      </c>
      <c r="CZ56" s="1" t="n">
        <v>0</v>
      </c>
      <c r="DA56" s="1" t="n">
        <v>0</v>
      </c>
      <c r="DB56" s="1" t="n">
        <v>0</v>
      </c>
      <c r="DC56" s="1" t="n">
        <v>0</v>
      </c>
      <c r="DD56" s="1" t="n">
        <v>0</v>
      </c>
      <c r="DE56" s="1" t="n">
        <v>0</v>
      </c>
      <c r="DF56" s="1" t="n">
        <v>0</v>
      </c>
      <c r="DG56" s="1" t="n">
        <v>0</v>
      </c>
      <c r="DH56" s="1" t="n">
        <v>0</v>
      </c>
      <c r="DI56" s="1" t="n">
        <v>0</v>
      </c>
      <c r="DJ56" s="1" t="n">
        <v>0</v>
      </c>
      <c r="DK56" s="1" t="n">
        <v>0</v>
      </c>
      <c r="DL56" s="1" t="n">
        <v>0</v>
      </c>
      <c r="DM56" s="1" t="n">
        <v>0</v>
      </c>
      <c r="DN56" s="1" t="n">
        <v>0</v>
      </c>
      <c r="DO56" s="1" t="n">
        <v>0</v>
      </c>
      <c r="DP56" s="1" t="n">
        <v>0</v>
      </c>
      <c r="DQ56" s="1" t="n">
        <v>0</v>
      </c>
      <c r="DR56" s="1" t="n">
        <v>0</v>
      </c>
      <c r="DS56" s="1" t="n">
        <v>0</v>
      </c>
      <c r="DT56" s="1" t="n">
        <v>0</v>
      </c>
      <c r="DU56" s="1" t="n">
        <v>0</v>
      </c>
      <c r="DV56" s="1" t="n">
        <v>0</v>
      </c>
      <c r="DW56" s="1" t="n">
        <v>0</v>
      </c>
      <c r="DX56" s="1" t="n">
        <v>0</v>
      </c>
      <c r="DY56" s="1" t="n">
        <v>0</v>
      </c>
      <c r="DZ56" s="1" t="n">
        <v>0</v>
      </c>
      <c r="EA56" s="1" t="n">
        <v>0</v>
      </c>
      <c r="EB56" s="1" t="n">
        <v>0</v>
      </c>
      <c r="EC56" s="1" t="n">
        <v>0</v>
      </c>
      <c r="ED56" s="1" t="n">
        <v>0</v>
      </c>
      <c r="EE56" s="1" t="n">
        <v>0</v>
      </c>
      <c r="EF56" s="1" t="n">
        <v>0</v>
      </c>
      <c r="EG56" s="1" t="n">
        <v>0</v>
      </c>
      <c r="EH56" s="1" t="n">
        <v>0</v>
      </c>
      <c r="EI56" s="1" t="n">
        <v>0</v>
      </c>
      <c r="EJ56" s="1" t="n">
        <v>0</v>
      </c>
    </row>
    <row r="57" customFormat="false" ht="15" hidden="false" customHeight="true" outlineLevel="0" collapsed="false">
      <c r="C57" s="1" t="n">
        <v>0</v>
      </c>
      <c r="D57" s="1" t="n">
        <v>0</v>
      </c>
      <c r="E57" s="1" t="n">
        <v>0</v>
      </c>
      <c r="F57" s="1" t="n">
        <v>0</v>
      </c>
      <c r="G57" s="1" t="n">
        <v>0</v>
      </c>
      <c r="H57" s="1" t="n">
        <v>0</v>
      </c>
      <c r="I57" s="1" t="n">
        <v>0</v>
      </c>
      <c r="J57" s="1" t="n">
        <v>0</v>
      </c>
      <c r="K57" s="1" t="n">
        <v>0</v>
      </c>
      <c r="L57" s="1" t="n">
        <v>0</v>
      </c>
      <c r="M57" s="1" t="n">
        <v>0</v>
      </c>
      <c r="N57" s="1" t="n">
        <v>0</v>
      </c>
      <c r="O57" s="1" t="n">
        <v>0</v>
      </c>
      <c r="P57" s="1" t="n">
        <v>0</v>
      </c>
      <c r="Q57" s="1" t="n">
        <v>0</v>
      </c>
      <c r="R57" s="1" t="n">
        <v>0</v>
      </c>
      <c r="S57" s="1" t="n">
        <v>0</v>
      </c>
      <c r="T57" s="1" t="n">
        <v>0</v>
      </c>
      <c r="U57" s="1" t="n">
        <v>0</v>
      </c>
      <c r="V57" s="1" t="n">
        <v>0</v>
      </c>
      <c r="W57" s="1" t="n">
        <v>0</v>
      </c>
      <c r="X57" s="1" t="n">
        <v>0</v>
      </c>
      <c r="Y57" s="1" t="n">
        <v>0</v>
      </c>
      <c r="Z57" s="1" t="n">
        <v>0</v>
      </c>
      <c r="AA57" s="1" t="n">
        <v>0</v>
      </c>
      <c r="AB57" s="1" t="n">
        <v>0</v>
      </c>
      <c r="AC57" s="1" t="n">
        <v>0</v>
      </c>
      <c r="AD57" s="1" t="n">
        <v>0</v>
      </c>
      <c r="AE57" s="1" t="n">
        <v>0</v>
      </c>
      <c r="AF57" s="1" t="n">
        <v>0</v>
      </c>
      <c r="AG57" s="1" t="n">
        <v>0</v>
      </c>
      <c r="AH57" s="1" t="n">
        <v>0</v>
      </c>
      <c r="AI57" s="1" t="n">
        <v>0</v>
      </c>
      <c r="AJ57" s="1" t="n">
        <v>0</v>
      </c>
      <c r="AK57" s="1" t="n">
        <v>0</v>
      </c>
      <c r="AL57" s="1" t="n">
        <v>0</v>
      </c>
      <c r="AM57" s="1" t="n">
        <v>0</v>
      </c>
      <c r="AN57" s="1" t="n">
        <v>0</v>
      </c>
      <c r="AO57" s="1" t="n">
        <v>0</v>
      </c>
      <c r="AP57" s="1" t="n">
        <v>0</v>
      </c>
      <c r="AQ57" s="1" t="n">
        <v>0</v>
      </c>
      <c r="AR57" s="1" t="n">
        <v>0</v>
      </c>
      <c r="AS57" s="1" t="n">
        <v>0</v>
      </c>
      <c r="AT57" s="1" t="n">
        <v>0</v>
      </c>
      <c r="AU57" s="1" t="n">
        <v>0</v>
      </c>
      <c r="AV57" s="1" t="n">
        <v>0</v>
      </c>
      <c r="AW57" s="1" t="n">
        <v>0</v>
      </c>
      <c r="AX57" s="1" t="n">
        <v>0</v>
      </c>
      <c r="AY57" s="1" t="n">
        <v>0</v>
      </c>
      <c r="AZ57" s="1" t="n">
        <v>0</v>
      </c>
      <c r="BA57" s="1" t="n">
        <v>0</v>
      </c>
      <c r="BB57" s="1" t="n">
        <v>0</v>
      </c>
      <c r="BC57" s="1" t="n">
        <v>0</v>
      </c>
      <c r="BD57" s="1" t="n">
        <v>0</v>
      </c>
      <c r="BE57" s="1" t="n">
        <v>0</v>
      </c>
      <c r="BF57" s="1" t="n">
        <v>0</v>
      </c>
      <c r="BG57" s="10" t="n">
        <f aca="false">Overlay!$G$12</f>
        <v>-440.833333333333</v>
      </c>
      <c r="BH57" s="10" t="n">
        <f aca="false">Overlay!$G$13</f>
        <v>-440.833333333333</v>
      </c>
      <c r="BI57" s="10" t="n">
        <f aca="false">Overlay!$G$14</f>
        <v>-440.833333333333</v>
      </c>
      <c r="BJ57" s="10" t="n">
        <f aca="false">Overlay!$G$15</f>
        <v>-440.833333333333</v>
      </c>
      <c r="BK57" s="10" t="n">
        <f aca="false">Overlay!$G$16</f>
        <v>-1690.83333333333</v>
      </c>
      <c r="BL57" s="10" t="n">
        <f aca="false">Overlay!$G$17</f>
        <v>-440.833333333333</v>
      </c>
      <c r="BM57" s="10" t="n">
        <f aca="false">Overlay!$G$18</f>
        <v>-440.833333333333</v>
      </c>
      <c r="BN57" s="10" t="n">
        <f aca="false">Overlay!$G$19</f>
        <v>-440.833333333333</v>
      </c>
      <c r="BO57" s="10" t="n">
        <f aca="false">Overlay!$G$20</f>
        <v>-440.833333333333</v>
      </c>
      <c r="BP57" s="10" t="n">
        <f aca="false">Overlay!$G$21</f>
        <v>-440.833333333333</v>
      </c>
      <c r="BQ57" s="10" t="n">
        <f aca="false">Overlay!$G$22</f>
        <v>-440.833333333333</v>
      </c>
      <c r="BR57" s="10" t="n">
        <f aca="false">Overlay!$G$23</f>
        <v>-440.833333333333</v>
      </c>
      <c r="BS57" s="10" t="n">
        <f aca="false">Overlay!$G$24</f>
        <v>-1690.83333333333</v>
      </c>
      <c r="BT57" s="10" t="n">
        <f aca="false">Overlay!$G$25</f>
        <v>-590.833333333333</v>
      </c>
      <c r="BU57" s="10" t="n">
        <f aca="false">Overlay!$G$26</f>
        <v>-590.833333333333</v>
      </c>
      <c r="BV57" s="10" t="n">
        <f aca="false">Overlay!$G$27</f>
        <v>-7990.83333333333</v>
      </c>
      <c r="BW57" s="10" t="n">
        <f aca="false">Overlay!$G$28</f>
        <v>-590.833333333333</v>
      </c>
      <c r="BX57" s="10" t="n">
        <f aca="false">Overlay!$G$29</f>
        <v>-590.833333333333</v>
      </c>
      <c r="BY57" s="10" t="n">
        <f aca="false">Overlay!$G$30</f>
        <v>-590.833333333333</v>
      </c>
      <c r="BZ57" s="10" t="n">
        <f aca="false">Overlay!$G$31</f>
        <v>146721.166666667</v>
      </c>
      <c r="CA57" s="1" t="n">
        <v>0</v>
      </c>
      <c r="CB57" s="1" t="n">
        <v>0</v>
      </c>
      <c r="CC57" s="1" t="n">
        <v>0</v>
      </c>
      <c r="CD57" s="1" t="n">
        <v>0</v>
      </c>
      <c r="CE57" s="1" t="n">
        <v>0</v>
      </c>
      <c r="CF57" s="1" t="n">
        <v>0</v>
      </c>
      <c r="CG57" s="1" t="n">
        <v>0</v>
      </c>
      <c r="CH57" s="1" t="n">
        <v>0</v>
      </c>
      <c r="CI57" s="1" t="n">
        <v>0</v>
      </c>
      <c r="CJ57" s="1" t="n">
        <v>0</v>
      </c>
      <c r="CK57" s="1" t="n">
        <v>0</v>
      </c>
      <c r="CL57" s="1" t="n">
        <v>0</v>
      </c>
      <c r="CM57" s="1" t="n">
        <v>0</v>
      </c>
      <c r="CN57" s="1" t="n">
        <v>0</v>
      </c>
      <c r="CO57" s="1" t="n">
        <v>0</v>
      </c>
      <c r="CP57" s="1" t="n">
        <v>0</v>
      </c>
      <c r="CQ57" s="1" t="n">
        <v>0</v>
      </c>
      <c r="CR57" s="1" t="n">
        <v>0</v>
      </c>
      <c r="CS57" s="1" t="n">
        <v>0</v>
      </c>
      <c r="CT57" s="1" t="n">
        <v>0</v>
      </c>
      <c r="CU57" s="1" t="n">
        <v>0</v>
      </c>
      <c r="CV57" s="1" t="n">
        <v>0</v>
      </c>
      <c r="CW57" s="1" t="n">
        <v>0</v>
      </c>
      <c r="CX57" s="1" t="n">
        <v>0</v>
      </c>
      <c r="CY57" s="1" t="n">
        <v>0</v>
      </c>
      <c r="CZ57" s="1" t="n">
        <v>0</v>
      </c>
      <c r="DA57" s="1" t="n">
        <v>0</v>
      </c>
      <c r="DB57" s="1" t="n">
        <v>0</v>
      </c>
      <c r="DC57" s="1" t="n">
        <v>0</v>
      </c>
      <c r="DD57" s="1" t="n">
        <v>0</v>
      </c>
      <c r="DE57" s="1" t="n">
        <v>0</v>
      </c>
      <c r="DF57" s="1" t="n">
        <v>0</v>
      </c>
      <c r="DG57" s="1" t="n">
        <v>0</v>
      </c>
      <c r="DH57" s="1" t="n">
        <v>0</v>
      </c>
      <c r="DI57" s="1" t="n">
        <v>0</v>
      </c>
      <c r="DJ57" s="1" t="n">
        <v>0</v>
      </c>
      <c r="DK57" s="1" t="n">
        <v>0</v>
      </c>
      <c r="DL57" s="1" t="n">
        <v>0</v>
      </c>
      <c r="DM57" s="1" t="n">
        <v>0</v>
      </c>
      <c r="DN57" s="1" t="n">
        <v>0</v>
      </c>
      <c r="DO57" s="1" t="n">
        <v>0</v>
      </c>
      <c r="DP57" s="1" t="n">
        <v>0</v>
      </c>
      <c r="DQ57" s="1" t="n">
        <v>0</v>
      </c>
      <c r="DR57" s="1" t="n">
        <v>0</v>
      </c>
      <c r="DS57" s="1" t="n">
        <v>0</v>
      </c>
      <c r="DT57" s="1" t="n">
        <v>0</v>
      </c>
      <c r="DU57" s="1" t="n">
        <v>0</v>
      </c>
      <c r="DV57" s="1" t="n">
        <v>0</v>
      </c>
      <c r="DW57" s="1" t="n">
        <v>0</v>
      </c>
      <c r="DX57" s="1" t="n">
        <v>0</v>
      </c>
      <c r="DY57" s="1" t="n">
        <v>0</v>
      </c>
      <c r="DZ57" s="1" t="n">
        <v>0</v>
      </c>
      <c r="EA57" s="1" t="n">
        <v>0</v>
      </c>
      <c r="EB57" s="1" t="n">
        <v>0</v>
      </c>
      <c r="EC57" s="1" t="n">
        <v>0</v>
      </c>
      <c r="ED57" s="1" t="n">
        <v>0</v>
      </c>
      <c r="EE57" s="1" t="n">
        <v>0</v>
      </c>
      <c r="EF57" s="1" t="n">
        <v>0</v>
      </c>
      <c r="EG57" s="1" t="n">
        <v>0</v>
      </c>
      <c r="EH57" s="1" t="n">
        <v>0</v>
      </c>
      <c r="EI57" s="1" t="n">
        <v>0</v>
      </c>
      <c r="EJ57" s="1" t="n">
        <v>0</v>
      </c>
    </row>
    <row r="58" customFormat="false" ht="15" hidden="false" customHeight="true" outlineLevel="0" collapsed="false">
      <c r="C58" s="1" t="n">
        <v>0</v>
      </c>
      <c r="D58" s="1" t="n">
        <v>0</v>
      </c>
      <c r="E58" s="1" t="n">
        <v>0</v>
      </c>
      <c r="F58" s="1" t="n">
        <v>0</v>
      </c>
      <c r="G58" s="1" t="n">
        <v>0</v>
      </c>
      <c r="H58" s="1" t="n">
        <v>0</v>
      </c>
      <c r="I58" s="1" t="n">
        <v>0</v>
      </c>
      <c r="J58" s="1" t="n">
        <v>0</v>
      </c>
      <c r="K58" s="1" t="n">
        <v>0</v>
      </c>
      <c r="L58" s="1" t="n">
        <v>0</v>
      </c>
      <c r="M58" s="1" t="n">
        <v>0</v>
      </c>
      <c r="N58" s="1" t="n">
        <v>0</v>
      </c>
      <c r="O58" s="1" t="n">
        <v>0</v>
      </c>
      <c r="P58" s="1" t="n">
        <v>0</v>
      </c>
      <c r="Q58" s="1" t="n">
        <v>0</v>
      </c>
      <c r="R58" s="1" t="n">
        <v>0</v>
      </c>
      <c r="S58" s="1" t="n">
        <v>0</v>
      </c>
      <c r="T58" s="1" t="n">
        <v>0</v>
      </c>
      <c r="U58" s="1" t="n">
        <v>0</v>
      </c>
      <c r="V58" s="1" t="n">
        <v>0</v>
      </c>
      <c r="W58" s="1" t="n">
        <v>0</v>
      </c>
      <c r="X58" s="1" t="n">
        <v>0</v>
      </c>
      <c r="Y58" s="1" t="n">
        <v>0</v>
      </c>
      <c r="Z58" s="1" t="n">
        <v>0</v>
      </c>
      <c r="AA58" s="1" t="n">
        <v>0</v>
      </c>
      <c r="AB58" s="1" t="n">
        <v>0</v>
      </c>
      <c r="AC58" s="1" t="n">
        <v>0</v>
      </c>
      <c r="AD58" s="1" t="n">
        <v>0</v>
      </c>
      <c r="AE58" s="1" t="n">
        <v>0</v>
      </c>
      <c r="AF58" s="1" t="n">
        <v>0</v>
      </c>
      <c r="AG58" s="1" t="n">
        <v>0</v>
      </c>
      <c r="AH58" s="1" t="n">
        <v>0</v>
      </c>
      <c r="AI58" s="1" t="n">
        <v>0</v>
      </c>
      <c r="AJ58" s="1" t="n">
        <v>0</v>
      </c>
      <c r="AK58" s="1" t="n">
        <v>0</v>
      </c>
      <c r="AL58" s="1" t="n">
        <v>0</v>
      </c>
      <c r="AM58" s="1" t="n">
        <v>0</v>
      </c>
      <c r="AN58" s="1" t="n">
        <v>0</v>
      </c>
      <c r="AO58" s="1" t="n">
        <v>0</v>
      </c>
      <c r="AP58" s="1" t="n">
        <v>0</v>
      </c>
      <c r="AQ58" s="1" t="n">
        <v>0</v>
      </c>
      <c r="AR58" s="1" t="n">
        <v>0</v>
      </c>
      <c r="AS58" s="1" t="n">
        <v>0</v>
      </c>
      <c r="AT58" s="1" t="n">
        <v>0</v>
      </c>
      <c r="AU58" s="1" t="n">
        <v>0</v>
      </c>
      <c r="AV58" s="1" t="n">
        <v>0</v>
      </c>
      <c r="AW58" s="1" t="n">
        <v>0</v>
      </c>
      <c r="AX58" s="1" t="n">
        <v>0</v>
      </c>
      <c r="AY58" s="1" t="n">
        <v>0</v>
      </c>
      <c r="AZ58" s="1" t="n">
        <v>0</v>
      </c>
      <c r="BA58" s="1" t="n">
        <v>0</v>
      </c>
      <c r="BB58" s="1" t="n">
        <v>0</v>
      </c>
      <c r="BC58" s="1" t="n">
        <v>0</v>
      </c>
      <c r="BD58" s="1" t="n">
        <v>0</v>
      </c>
      <c r="BE58" s="1" t="n">
        <v>0</v>
      </c>
      <c r="BF58" s="1" t="n">
        <v>0</v>
      </c>
      <c r="BG58" s="1" t="n">
        <v>0</v>
      </c>
      <c r="BH58" s="10" t="n">
        <f aca="false">Overlay!$G$12</f>
        <v>-440.833333333333</v>
      </c>
      <c r="BI58" s="10" t="n">
        <f aca="false">Overlay!$G$13</f>
        <v>-440.833333333333</v>
      </c>
      <c r="BJ58" s="10" t="n">
        <f aca="false">Overlay!$G$14</f>
        <v>-440.833333333333</v>
      </c>
      <c r="BK58" s="10" t="n">
        <f aca="false">Overlay!$G$15</f>
        <v>-440.833333333333</v>
      </c>
      <c r="BL58" s="10" t="n">
        <f aca="false">Overlay!$G$16</f>
        <v>-1690.83333333333</v>
      </c>
      <c r="BM58" s="10" t="n">
        <f aca="false">Overlay!$G$17</f>
        <v>-440.833333333333</v>
      </c>
      <c r="BN58" s="10" t="n">
        <f aca="false">Overlay!$G$18</f>
        <v>-440.833333333333</v>
      </c>
      <c r="BO58" s="10" t="n">
        <f aca="false">Overlay!$G$19</f>
        <v>-440.833333333333</v>
      </c>
      <c r="BP58" s="10" t="n">
        <f aca="false">Overlay!$G$20</f>
        <v>-440.833333333333</v>
      </c>
      <c r="BQ58" s="10" t="n">
        <f aca="false">Overlay!$G$21</f>
        <v>-440.833333333333</v>
      </c>
      <c r="BR58" s="10" t="n">
        <f aca="false">Overlay!$G$22</f>
        <v>-440.833333333333</v>
      </c>
      <c r="BS58" s="10" t="n">
        <f aca="false">Overlay!$G$23</f>
        <v>-440.833333333333</v>
      </c>
      <c r="BT58" s="10" t="n">
        <f aca="false">Overlay!$G$24</f>
        <v>-1690.83333333333</v>
      </c>
      <c r="BU58" s="10" t="n">
        <f aca="false">Overlay!$G$25</f>
        <v>-590.833333333333</v>
      </c>
      <c r="BV58" s="10" t="n">
        <f aca="false">Overlay!$G$26</f>
        <v>-590.833333333333</v>
      </c>
      <c r="BW58" s="10" t="n">
        <f aca="false">Overlay!$G$27</f>
        <v>-7990.83333333333</v>
      </c>
      <c r="BX58" s="10" t="n">
        <f aca="false">Overlay!$G$28</f>
        <v>-590.833333333333</v>
      </c>
      <c r="BY58" s="10" t="n">
        <f aca="false">Overlay!$G$29</f>
        <v>-590.833333333333</v>
      </c>
      <c r="BZ58" s="10" t="n">
        <f aca="false">Overlay!$G$30</f>
        <v>-590.833333333333</v>
      </c>
      <c r="CA58" s="10" t="n">
        <f aca="false">Overlay!$G$31</f>
        <v>146721.166666667</v>
      </c>
      <c r="CB58" s="1" t="n">
        <v>0</v>
      </c>
      <c r="CC58" s="1" t="n">
        <v>0</v>
      </c>
      <c r="CD58" s="1" t="n">
        <v>0</v>
      </c>
      <c r="CE58" s="1" t="n">
        <v>0</v>
      </c>
      <c r="CF58" s="1" t="n">
        <v>0</v>
      </c>
      <c r="CG58" s="1" t="n">
        <v>0</v>
      </c>
      <c r="CH58" s="1" t="n">
        <v>0</v>
      </c>
      <c r="CI58" s="1" t="n">
        <v>0</v>
      </c>
      <c r="CJ58" s="1" t="n">
        <v>0</v>
      </c>
      <c r="CK58" s="1" t="n">
        <v>0</v>
      </c>
      <c r="CL58" s="1" t="n">
        <v>0</v>
      </c>
      <c r="CM58" s="1" t="n">
        <v>0</v>
      </c>
      <c r="CN58" s="1" t="n">
        <v>0</v>
      </c>
      <c r="CO58" s="1" t="n">
        <v>0</v>
      </c>
      <c r="CP58" s="1" t="n">
        <v>0</v>
      </c>
      <c r="CQ58" s="1" t="n">
        <v>0</v>
      </c>
      <c r="CR58" s="1" t="n">
        <v>0</v>
      </c>
      <c r="CS58" s="1" t="n">
        <v>0</v>
      </c>
      <c r="CT58" s="1" t="n">
        <v>0</v>
      </c>
      <c r="CU58" s="1" t="n">
        <v>0</v>
      </c>
      <c r="CV58" s="1" t="n">
        <v>0</v>
      </c>
      <c r="CW58" s="1" t="n">
        <v>0</v>
      </c>
      <c r="CX58" s="1" t="n">
        <v>0</v>
      </c>
      <c r="CY58" s="1" t="n">
        <v>0</v>
      </c>
      <c r="CZ58" s="1" t="n">
        <v>0</v>
      </c>
      <c r="DA58" s="1" t="n">
        <v>0</v>
      </c>
      <c r="DB58" s="1" t="n">
        <v>0</v>
      </c>
      <c r="DC58" s="1" t="n">
        <v>0</v>
      </c>
      <c r="DD58" s="1" t="n">
        <v>0</v>
      </c>
      <c r="DE58" s="1" t="n">
        <v>0</v>
      </c>
      <c r="DF58" s="1" t="n">
        <v>0</v>
      </c>
      <c r="DG58" s="1" t="n">
        <v>0</v>
      </c>
      <c r="DH58" s="1" t="n">
        <v>0</v>
      </c>
      <c r="DI58" s="1" t="n">
        <v>0</v>
      </c>
      <c r="DJ58" s="1" t="n">
        <v>0</v>
      </c>
      <c r="DK58" s="1" t="n">
        <v>0</v>
      </c>
      <c r="DL58" s="1" t="n">
        <v>0</v>
      </c>
      <c r="DM58" s="1" t="n">
        <v>0</v>
      </c>
      <c r="DN58" s="1" t="n">
        <v>0</v>
      </c>
      <c r="DO58" s="1" t="n">
        <v>0</v>
      </c>
      <c r="DP58" s="1" t="n">
        <v>0</v>
      </c>
      <c r="DQ58" s="1" t="n">
        <v>0</v>
      </c>
      <c r="DR58" s="1" t="n">
        <v>0</v>
      </c>
      <c r="DS58" s="1" t="n">
        <v>0</v>
      </c>
      <c r="DT58" s="1" t="n">
        <v>0</v>
      </c>
      <c r="DU58" s="1" t="n">
        <v>0</v>
      </c>
      <c r="DV58" s="1" t="n">
        <v>0</v>
      </c>
      <c r="DW58" s="1" t="n">
        <v>0</v>
      </c>
      <c r="DX58" s="1" t="n">
        <v>0</v>
      </c>
      <c r="DY58" s="1" t="n">
        <v>0</v>
      </c>
      <c r="DZ58" s="1" t="n">
        <v>0</v>
      </c>
      <c r="EA58" s="1" t="n">
        <v>0</v>
      </c>
      <c r="EB58" s="1" t="n">
        <v>0</v>
      </c>
      <c r="EC58" s="1" t="n">
        <v>0</v>
      </c>
      <c r="ED58" s="1" t="n">
        <v>0</v>
      </c>
      <c r="EE58" s="1" t="n">
        <v>0</v>
      </c>
      <c r="EF58" s="1" t="n">
        <v>0</v>
      </c>
      <c r="EG58" s="1" t="n">
        <v>0</v>
      </c>
      <c r="EH58" s="1" t="n">
        <v>0</v>
      </c>
      <c r="EI58" s="1" t="n">
        <v>0</v>
      </c>
      <c r="EJ58" s="1" t="n">
        <v>0</v>
      </c>
    </row>
    <row r="59" customFormat="false" ht="15" hidden="false" customHeight="true" outlineLevel="0" collapsed="false">
      <c r="C59" s="1" t="n">
        <v>0</v>
      </c>
      <c r="D59" s="1" t="n">
        <v>0</v>
      </c>
      <c r="E59" s="1" t="n">
        <v>0</v>
      </c>
      <c r="F59" s="1" t="n">
        <v>0</v>
      </c>
      <c r="G59" s="1" t="n">
        <v>0</v>
      </c>
      <c r="H59" s="1" t="n">
        <v>0</v>
      </c>
      <c r="I59" s="1" t="n">
        <v>0</v>
      </c>
      <c r="J59" s="1" t="n">
        <v>0</v>
      </c>
      <c r="K59" s="1" t="n">
        <v>0</v>
      </c>
      <c r="L59" s="1" t="n">
        <v>0</v>
      </c>
      <c r="M59" s="1" t="n">
        <v>0</v>
      </c>
      <c r="N59" s="1" t="n">
        <v>0</v>
      </c>
      <c r="O59" s="1" t="n">
        <v>0</v>
      </c>
      <c r="P59" s="1" t="n">
        <v>0</v>
      </c>
      <c r="Q59" s="1" t="n">
        <v>0</v>
      </c>
      <c r="R59" s="1" t="n">
        <v>0</v>
      </c>
      <c r="S59" s="1" t="n">
        <v>0</v>
      </c>
      <c r="T59" s="1" t="n">
        <v>0</v>
      </c>
      <c r="U59" s="1" t="n">
        <v>0</v>
      </c>
      <c r="V59" s="1" t="n">
        <v>0</v>
      </c>
      <c r="W59" s="1" t="n">
        <v>0</v>
      </c>
      <c r="X59" s="1" t="n">
        <v>0</v>
      </c>
      <c r="Y59" s="1" t="n">
        <v>0</v>
      </c>
      <c r="Z59" s="1" t="n">
        <v>0</v>
      </c>
      <c r="AA59" s="1" t="n">
        <v>0</v>
      </c>
      <c r="AB59" s="1" t="n">
        <v>0</v>
      </c>
      <c r="AC59" s="1" t="n">
        <v>0</v>
      </c>
      <c r="AD59" s="1" t="n">
        <v>0</v>
      </c>
      <c r="AE59" s="1" t="n">
        <v>0</v>
      </c>
      <c r="AF59" s="1" t="n">
        <v>0</v>
      </c>
      <c r="AG59" s="1" t="n">
        <v>0</v>
      </c>
      <c r="AH59" s="1" t="n">
        <v>0</v>
      </c>
      <c r="AI59" s="1" t="n">
        <v>0</v>
      </c>
      <c r="AJ59" s="1" t="n">
        <v>0</v>
      </c>
      <c r="AK59" s="1" t="n">
        <v>0</v>
      </c>
      <c r="AL59" s="1" t="n">
        <v>0</v>
      </c>
      <c r="AM59" s="1" t="n">
        <v>0</v>
      </c>
      <c r="AN59" s="1" t="n">
        <v>0</v>
      </c>
      <c r="AO59" s="1" t="n">
        <v>0</v>
      </c>
      <c r="AP59" s="1" t="n">
        <v>0</v>
      </c>
      <c r="AQ59" s="1" t="n">
        <v>0</v>
      </c>
      <c r="AR59" s="1" t="n">
        <v>0</v>
      </c>
      <c r="AS59" s="1" t="n">
        <v>0</v>
      </c>
      <c r="AT59" s="1" t="n">
        <v>0</v>
      </c>
      <c r="AU59" s="1" t="n">
        <v>0</v>
      </c>
      <c r="AV59" s="1" t="n">
        <v>0</v>
      </c>
      <c r="AW59" s="1" t="n">
        <v>0</v>
      </c>
      <c r="AX59" s="1" t="n">
        <v>0</v>
      </c>
      <c r="AY59" s="1" t="n">
        <v>0</v>
      </c>
      <c r="AZ59" s="1" t="n">
        <v>0</v>
      </c>
      <c r="BA59" s="1" t="n">
        <v>0</v>
      </c>
      <c r="BB59" s="1" t="n">
        <v>0</v>
      </c>
      <c r="BC59" s="1" t="n">
        <v>0</v>
      </c>
      <c r="BD59" s="1" t="n">
        <v>0</v>
      </c>
      <c r="BE59" s="1" t="n">
        <v>0</v>
      </c>
      <c r="BF59" s="1" t="n">
        <v>0</v>
      </c>
      <c r="BG59" s="1" t="n">
        <v>0</v>
      </c>
      <c r="BH59" s="1" t="n">
        <v>0</v>
      </c>
      <c r="BI59" s="10" t="n">
        <f aca="false">Overlay!$G$12</f>
        <v>-440.833333333333</v>
      </c>
      <c r="BJ59" s="10" t="n">
        <f aca="false">Overlay!$G$13</f>
        <v>-440.833333333333</v>
      </c>
      <c r="BK59" s="10" t="n">
        <f aca="false">Overlay!$G$14</f>
        <v>-440.833333333333</v>
      </c>
      <c r="BL59" s="10" t="n">
        <f aca="false">Overlay!$G$15</f>
        <v>-440.833333333333</v>
      </c>
      <c r="BM59" s="10" t="n">
        <f aca="false">Overlay!$G$16</f>
        <v>-1690.83333333333</v>
      </c>
      <c r="BN59" s="10" t="n">
        <f aca="false">Overlay!$G$17</f>
        <v>-440.833333333333</v>
      </c>
      <c r="BO59" s="10" t="n">
        <f aca="false">Overlay!$G$18</f>
        <v>-440.833333333333</v>
      </c>
      <c r="BP59" s="10" t="n">
        <f aca="false">Overlay!$G$19</f>
        <v>-440.833333333333</v>
      </c>
      <c r="BQ59" s="10" t="n">
        <f aca="false">Overlay!$G$20</f>
        <v>-440.833333333333</v>
      </c>
      <c r="BR59" s="10" t="n">
        <f aca="false">Overlay!$G$21</f>
        <v>-440.833333333333</v>
      </c>
      <c r="BS59" s="10" t="n">
        <f aca="false">Overlay!$G$22</f>
        <v>-440.833333333333</v>
      </c>
      <c r="BT59" s="10" t="n">
        <f aca="false">Overlay!$G$23</f>
        <v>-440.833333333333</v>
      </c>
      <c r="BU59" s="10" t="n">
        <f aca="false">Overlay!$G$24</f>
        <v>-1690.83333333333</v>
      </c>
      <c r="BV59" s="10" t="n">
        <f aca="false">Overlay!$G$25</f>
        <v>-590.833333333333</v>
      </c>
      <c r="BW59" s="10" t="n">
        <f aca="false">Overlay!$G$26</f>
        <v>-590.833333333333</v>
      </c>
      <c r="BX59" s="10" t="n">
        <f aca="false">Overlay!$G$27</f>
        <v>-7990.83333333333</v>
      </c>
      <c r="BY59" s="10" t="n">
        <f aca="false">Overlay!$G$28</f>
        <v>-590.833333333333</v>
      </c>
      <c r="BZ59" s="10" t="n">
        <f aca="false">Overlay!$G$29</f>
        <v>-590.833333333333</v>
      </c>
      <c r="CA59" s="10" t="n">
        <f aca="false">Overlay!$G$30</f>
        <v>-590.833333333333</v>
      </c>
      <c r="CB59" s="10" t="n">
        <f aca="false">Overlay!$G$31</f>
        <v>146721.166666667</v>
      </c>
      <c r="CC59" s="1" t="n">
        <v>0</v>
      </c>
      <c r="CD59" s="1" t="n">
        <v>0</v>
      </c>
      <c r="CE59" s="1" t="n">
        <v>0</v>
      </c>
      <c r="CF59" s="1" t="n">
        <v>0</v>
      </c>
      <c r="CG59" s="1" t="n">
        <v>0</v>
      </c>
      <c r="CH59" s="1" t="n">
        <v>0</v>
      </c>
      <c r="CI59" s="1" t="n">
        <v>0</v>
      </c>
      <c r="CJ59" s="1" t="n">
        <v>0</v>
      </c>
      <c r="CK59" s="1" t="n">
        <v>0</v>
      </c>
      <c r="CL59" s="1" t="n">
        <v>0</v>
      </c>
      <c r="CM59" s="1" t="n">
        <v>0</v>
      </c>
      <c r="CN59" s="1" t="n">
        <v>0</v>
      </c>
      <c r="CO59" s="1" t="n">
        <v>0</v>
      </c>
      <c r="CP59" s="1" t="n">
        <v>0</v>
      </c>
      <c r="CQ59" s="1" t="n">
        <v>0</v>
      </c>
      <c r="CR59" s="1" t="n">
        <v>0</v>
      </c>
      <c r="CS59" s="1" t="n">
        <v>0</v>
      </c>
      <c r="CT59" s="1" t="n">
        <v>0</v>
      </c>
      <c r="CU59" s="1" t="n">
        <v>0</v>
      </c>
      <c r="CV59" s="1" t="n">
        <v>0</v>
      </c>
      <c r="CW59" s="1" t="n">
        <v>0</v>
      </c>
      <c r="CX59" s="1" t="n">
        <v>0</v>
      </c>
      <c r="CY59" s="1" t="n">
        <v>0</v>
      </c>
      <c r="CZ59" s="1" t="n">
        <v>0</v>
      </c>
      <c r="DA59" s="1" t="n">
        <v>0</v>
      </c>
      <c r="DB59" s="1" t="n">
        <v>0</v>
      </c>
      <c r="DC59" s="1" t="n">
        <v>0</v>
      </c>
      <c r="DD59" s="1" t="n">
        <v>0</v>
      </c>
      <c r="DE59" s="1" t="n">
        <v>0</v>
      </c>
      <c r="DF59" s="1" t="n">
        <v>0</v>
      </c>
      <c r="DG59" s="1" t="n">
        <v>0</v>
      </c>
      <c r="DH59" s="1" t="n">
        <v>0</v>
      </c>
      <c r="DI59" s="1" t="n">
        <v>0</v>
      </c>
      <c r="DJ59" s="1" t="n">
        <v>0</v>
      </c>
      <c r="DK59" s="1" t="n">
        <v>0</v>
      </c>
      <c r="DL59" s="1" t="n">
        <v>0</v>
      </c>
      <c r="DM59" s="1" t="n">
        <v>0</v>
      </c>
      <c r="DN59" s="1" t="n">
        <v>0</v>
      </c>
      <c r="DO59" s="1" t="n">
        <v>0</v>
      </c>
      <c r="DP59" s="1" t="n">
        <v>0</v>
      </c>
      <c r="DQ59" s="1" t="n">
        <v>0</v>
      </c>
      <c r="DR59" s="1" t="n">
        <v>0</v>
      </c>
      <c r="DS59" s="1" t="n">
        <v>0</v>
      </c>
      <c r="DT59" s="1" t="n">
        <v>0</v>
      </c>
      <c r="DU59" s="1" t="n">
        <v>0</v>
      </c>
      <c r="DV59" s="1" t="n">
        <v>0</v>
      </c>
      <c r="DW59" s="1" t="n">
        <v>0</v>
      </c>
      <c r="DX59" s="1" t="n">
        <v>0</v>
      </c>
      <c r="DY59" s="1" t="n">
        <v>0</v>
      </c>
      <c r="DZ59" s="1" t="n">
        <v>0</v>
      </c>
      <c r="EA59" s="1" t="n">
        <v>0</v>
      </c>
      <c r="EB59" s="1" t="n">
        <v>0</v>
      </c>
      <c r="EC59" s="1" t="n">
        <v>0</v>
      </c>
      <c r="ED59" s="1" t="n">
        <v>0</v>
      </c>
      <c r="EE59" s="1" t="n">
        <v>0</v>
      </c>
      <c r="EF59" s="1" t="n">
        <v>0</v>
      </c>
      <c r="EG59" s="1" t="n">
        <v>0</v>
      </c>
      <c r="EH59" s="1" t="n">
        <v>0</v>
      </c>
      <c r="EI59" s="1" t="n">
        <v>0</v>
      </c>
      <c r="EJ59" s="1" t="n">
        <v>0</v>
      </c>
    </row>
    <row r="60" customFormat="false" ht="15" hidden="false" customHeight="true" outlineLevel="0" collapsed="false">
      <c r="C60" s="1" t="n">
        <v>0</v>
      </c>
      <c r="D60" s="1" t="n">
        <v>0</v>
      </c>
      <c r="E60" s="1" t="n">
        <v>0</v>
      </c>
      <c r="F60" s="1" t="n">
        <v>0</v>
      </c>
      <c r="G60" s="1" t="n">
        <v>0</v>
      </c>
      <c r="H60" s="1" t="n">
        <v>0</v>
      </c>
      <c r="I60" s="1" t="n">
        <v>0</v>
      </c>
      <c r="J60" s="1" t="n">
        <v>0</v>
      </c>
      <c r="K60" s="1" t="n">
        <v>0</v>
      </c>
      <c r="L60" s="1" t="n">
        <v>0</v>
      </c>
      <c r="M60" s="1" t="n">
        <v>0</v>
      </c>
      <c r="N60" s="1" t="n">
        <v>0</v>
      </c>
      <c r="O60" s="1" t="n">
        <v>0</v>
      </c>
      <c r="P60" s="1" t="n">
        <v>0</v>
      </c>
      <c r="Q60" s="1" t="n">
        <v>0</v>
      </c>
      <c r="R60" s="1" t="n">
        <v>0</v>
      </c>
      <c r="S60" s="1" t="n">
        <v>0</v>
      </c>
      <c r="T60" s="1" t="n">
        <v>0</v>
      </c>
      <c r="U60" s="1" t="n">
        <v>0</v>
      </c>
      <c r="V60" s="1" t="n">
        <v>0</v>
      </c>
      <c r="W60" s="1" t="n">
        <v>0</v>
      </c>
      <c r="X60" s="1" t="n">
        <v>0</v>
      </c>
      <c r="Y60" s="1" t="n">
        <v>0</v>
      </c>
      <c r="Z60" s="1" t="n">
        <v>0</v>
      </c>
      <c r="AA60" s="1" t="n">
        <v>0</v>
      </c>
      <c r="AB60" s="1" t="n">
        <v>0</v>
      </c>
      <c r="AC60" s="1" t="n">
        <v>0</v>
      </c>
      <c r="AD60" s="1" t="n">
        <v>0</v>
      </c>
      <c r="AE60" s="1" t="n">
        <v>0</v>
      </c>
      <c r="AF60" s="1" t="n">
        <v>0</v>
      </c>
      <c r="AG60" s="1" t="n">
        <v>0</v>
      </c>
      <c r="AH60" s="1" t="n">
        <v>0</v>
      </c>
      <c r="AI60" s="1" t="n">
        <v>0</v>
      </c>
      <c r="AJ60" s="1" t="n">
        <v>0</v>
      </c>
      <c r="AK60" s="1" t="n">
        <v>0</v>
      </c>
      <c r="AL60" s="1" t="n">
        <v>0</v>
      </c>
      <c r="AM60" s="1" t="n">
        <v>0</v>
      </c>
      <c r="AN60" s="1" t="n">
        <v>0</v>
      </c>
      <c r="AO60" s="1" t="n">
        <v>0</v>
      </c>
      <c r="AP60" s="1" t="n">
        <v>0</v>
      </c>
      <c r="AQ60" s="1" t="n">
        <v>0</v>
      </c>
      <c r="AR60" s="1" t="n">
        <v>0</v>
      </c>
      <c r="AS60" s="1" t="n">
        <v>0</v>
      </c>
      <c r="AT60" s="1" t="n">
        <v>0</v>
      </c>
      <c r="AU60" s="1" t="n">
        <v>0</v>
      </c>
      <c r="AV60" s="1" t="n">
        <v>0</v>
      </c>
      <c r="AW60" s="1" t="n">
        <v>0</v>
      </c>
      <c r="AX60" s="1" t="n">
        <v>0</v>
      </c>
      <c r="AY60" s="1" t="n">
        <v>0</v>
      </c>
      <c r="AZ60" s="1" t="n">
        <v>0</v>
      </c>
      <c r="BA60" s="1" t="n">
        <v>0</v>
      </c>
      <c r="BB60" s="1" t="n">
        <v>0</v>
      </c>
      <c r="BC60" s="1" t="n">
        <v>0</v>
      </c>
      <c r="BD60" s="1" t="n">
        <v>0</v>
      </c>
      <c r="BE60" s="1" t="n">
        <v>0</v>
      </c>
      <c r="BF60" s="1" t="n">
        <v>0</v>
      </c>
      <c r="BG60" s="1" t="n">
        <v>0</v>
      </c>
      <c r="BH60" s="1" t="n">
        <v>0</v>
      </c>
      <c r="BI60" s="1" t="n">
        <v>0</v>
      </c>
      <c r="BJ60" s="10" t="n">
        <f aca="false">Overlay!$G$12</f>
        <v>-440.833333333333</v>
      </c>
      <c r="BK60" s="10" t="n">
        <f aca="false">Overlay!$G$13</f>
        <v>-440.833333333333</v>
      </c>
      <c r="BL60" s="10" t="n">
        <f aca="false">Overlay!$G$14</f>
        <v>-440.833333333333</v>
      </c>
      <c r="BM60" s="10" t="n">
        <f aca="false">Overlay!$G$15</f>
        <v>-440.833333333333</v>
      </c>
      <c r="BN60" s="10" t="n">
        <f aca="false">Overlay!$G$16</f>
        <v>-1690.83333333333</v>
      </c>
      <c r="BO60" s="10" t="n">
        <f aca="false">Overlay!$G$17</f>
        <v>-440.833333333333</v>
      </c>
      <c r="BP60" s="10" t="n">
        <f aca="false">Overlay!$G$18</f>
        <v>-440.833333333333</v>
      </c>
      <c r="BQ60" s="10" t="n">
        <f aca="false">Overlay!$G$19</f>
        <v>-440.833333333333</v>
      </c>
      <c r="BR60" s="10" t="n">
        <f aca="false">Overlay!$G$20</f>
        <v>-440.833333333333</v>
      </c>
      <c r="BS60" s="10" t="n">
        <f aca="false">Overlay!$G$21</f>
        <v>-440.833333333333</v>
      </c>
      <c r="BT60" s="10" t="n">
        <f aca="false">Overlay!$G$22</f>
        <v>-440.833333333333</v>
      </c>
      <c r="BU60" s="10" t="n">
        <f aca="false">Overlay!$G$23</f>
        <v>-440.833333333333</v>
      </c>
      <c r="BV60" s="10" t="n">
        <f aca="false">Overlay!$G$24</f>
        <v>-1690.83333333333</v>
      </c>
      <c r="BW60" s="10" t="n">
        <f aca="false">Overlay!$G$25</f>
        <v>-590.833333333333</v>
      </c>
      <c r="BX60" s="10" t="n">
        <f aca="false">Overlay!$G$26</f>
        <v>-590.833333333333</v>
      </c>
      <c r="BY60" s="10" t="n">
        <f aca="false">Overlay!$G$27</f>
        <v>-7990.83333333333</v>
      </c>
      <c r="BZ60" s="10" t="n">
        <f aca="false">Overlay!$G$28</f>
        <v>-590.833333333333</v>
      </c>
      <c r="CA60" s="10" t="n">
        <f aca="false">Overlay!$G$29</f>
        <v>-590.833333333333</v>
      </c>
      <c r="CB60" s="10" t="n">
        <f aca="false">Overlay!$G$30</f>
        <v>-590.833333333333</v>
      </c>
      <c r="CC60" s="10" t="n">
        <f aca="false">Overlay!$G$31</f>
        <v>146721.166666667</v>
      </c>
      <c r="CD60" s="1" t="n">
        <v>0</v>
      </c>
      <c r="CE60" s="1" t="n">
        <v>0</v>
      </c>
      <c r="CF60" s="1" t="n">
        <v>0</v>
      </c>
      <c r="CG60" s="1" t="n">
        <v>0</v>
      </c>
      <c r="CH60" s="1" t="n">
        <v>0</v>
      </c>
      <c r="CI60" s="1" t="n">
        <v>0</v>
      </c>
      <c r="CJ60" s="1" t="n">
        <v>0</v>
      </c>
      <c r="CK60" s="1" t="n">
        <v>0</v>
      </c>
      <c r="CL60" s="1" t="n">
        <v>0</v>
      </c>
      <c r="CM60" s="1" t="n">
        <v>0</v>
      </c>
      <c r="CN60" s="1" t="n">
        <v>0</v>
      </c>
      <c r="CO60" s="1" t="n">
        <v>0</v>
      </c>
      <c r="CP60" s="1" t="n">
        <v>0</v>
      </c>
      <c r="CQ60" s="1" t="n">
        <v>0</v>
      </c>
      <c r="CR60" s="1" t="n">
        <v>0</v>
      </c>
      <c r="CS60" s="1" t="n">
        <v>0</v>
      </c>
      <c r="CT60" s="1" t="n">
        <v>0</v>
      </c>
      <c r="CU60" s="1" t="n">
        <v>0</v>
      </c>
      <c r="CV60" s="1" t="n">
        <v>0</v>
      </c>
      <c r="CW60" s="1" t="n">
        <v>0</v>
      </c>
      <c r="CX60" s="1" t="n">
        <v>0</v>
      </c>
      <c r="CY60" s="1" t="n">
        <v>0</v>
      </c>
      <c r="CZ60" s="1" t="n">
        <v>0</v>
      </c>
      <c r="DA60" s="1" t="n">
        <v>0</v>
      </c>
      <c r="DB60" s="1" t="n">
        <v>0</v>
      </c>
      <c r="DC60" s="1" t="n">
        <v>0</v>
      </c>
      <c r="DD60" s="1" t="n">
        <v>0</v>
      </c>
      <c r="DE60" s="1" t="n">
        <v>0</v>
      </c>
      <c r="DF60" s="1" t="n">
        <v>0</v>
      </c>
      <c r="DG60" s="1" t="n">
        <v>0</v>
      </c>
      <c r="DH60" s="1" t="n">
        <v>0</v>
      </c>
      <c r="DI60" s="1" t="n">
        <v>0</v>
      </c>
      <c r="DJ60" s="1" t="n">
        <v>0</v>
      </c>
      <c r="DK60" s="1" t="n">
        <v>0</v>
      </c>
      <c r="DL60" s="1" t="n">
        <v>0</v>
      </c>
      <c r="DM60" s="1" t="n">
        <v>0</v>
      </c>
      <c r="DN60" s="1" t="n">
        <v>0</v>
      </c>
      <c r="DO60" s="1" t="n">
        <v>0</v>
      </c>
      <c r="DP60" s="1" t="n">
        <v>0</v>
      </c>
      <c r="DQ60" s="1" t="n">
        <v>0</v>
      </c>
      <c r="DR60" s="1" t="n">
        <v>0</v>
      </c>
      <c r="DS60" s="1" t="n">
        <v>0</v>
      </c>
      <c r="DT60" s="1" t="n">
        <v>0</v>
      </c>
      <c r="DU60" s="1" t="n">
        <v>0</v>
      </c>
      <c r="DV60" s="1" t="n">
        <v>0</v>
      </c>
      <c r="DW60" s="1" t="n">
        <v>0</v>
      </c>
      <c r="DX60" s="1" t="n">
        <v>0</v>
      </c>
      <c r="DY60" s="1" t="n">
        <v>0</v>
      </c>
      <c r="DZ60" s="1" t="n">
        <v>0</v>
      </c>
      <c r="EA60" s="1" t="n">
        <v>0</v>
      </c>
      <c r="EB60" s="1" t="n">
        <v>0</v>
      </c>
      <c r="EC60" s="1" t="n">
        <v>0</v>
      </c>
      <c r="ED60" s="1" t="n">
        <v>0</v>
      </c>
      <c r="EE60" s="1" t="n">
        <v>0</v>
      </c>
      <c r="EF60" s="1" t="n">
        <v>0</v>
      </c>
      <c r="EG60" s="1" t="n">
        <v>0</v>
      </c>
      <c r="EH60" s="1" t="n">
        <v>0</v>
      </c>
      <c r="EI60" s="1" t="n">
        <v>0</v>
      </c>
      <c r="EJ60" s="1" t="n">
        <v>0</v>
      </c>
    </row>
    <row r="61" customFormat="false" ht="15" hidden="false" customHeight="true" outlineLevel="0" collapsed="false">
      <c r="C61" s="1" t="n">
        <v>0</v>
      </c>
      <c r="D61" s="1" t="n">
        <v>0</v>
      </c>
      <c r="E61" s="1" t="n">
        <v>0</v>
      </c>
      <c r="F61" s="1" t="n">
        <v>0</v>
      </c>
      <c r="G61" s="1" t="n">
        <v>0</v>
      </c>
      <c r="H61" s="1" t="n">
        <v>0</v>
      </c>
      <c r="I61" s="1" t="n">
        <v>0</v>
      </c>
      <c r="J61" s="1" t="n">
        <v>0</v>
      </c>
      <c r="K61" s="1" t="n">
        <v>0</v>
      </c>
      <c r="L61" s="1" t="n">
        <v>0</v>
      </c>
      <c r="M61" s="1" t="n">
        <v>0</v>
      </c>
      <c r="N61" s="1" t="n">
        <v>0</v>
      </c>
      <c r="O61" s="1" t="n">
        <v>0</v>
      </c>
      <c r="P61" s="1" t="n">
        <v>0</v>
      </c>
      <c r="Q61" s="1" t="n">
        <v>0</v>
      </c>
      <c r="R61" s="1" t="n">
        <v>0</v>
      </c>
      <c r="S61" s="1" t="n">
        <v>0</v>
      </c>
      <c r="T61" s="1" t="n">
        <v>0</v>
      </c>
      <c r="U61" s="1" t="n">
        <v>0</v>
      </c>
      <c r="V61" s="1" t="n">
        <v>0</v>
      </c>
      <c r="W61" s="1" t="n">
        <v>0</v>
      </c>
      <c r="X61" s="1" t="n">
        <v>0</v>
      </c>
      <c r="Y61" s="1" t="n">
        <v>0</v>
      </c>
      <c r="Z61" s="1" t="n">
        <v>0</v>
      </c>
      <c r="AA61" s="1" t="n">
        <v>0</v>
      </c>
      <c r="AB61" s="1" t="n">
        <v>0</v>
      </c>
      <c r="AC61" s="1" t="n">
        <v>0</v>
      </c>
      <c r="AD61" s="1" t="n">
        <v>0</v>
      </c>
      <c r="AE61" s="1" t="n">
        <v>0</v>
      </c>
      <c r="AF61" s="1" t="n">
        <v>0</v>
      </c>
      <c r="AG61" s="1" t="n">
        <v>0</v>
      </c>
      <c r="AH61" s="1" t="n">
        <v>0</v>
      </c>
      <c r="AI61" s="1" t="n">
        <v>0</v>
      </c>
      <c r="AJ61" s="1" t="n">
        <v>0</v>
      </c>
      <c r="AK61" s="1" t="n">
        <v>0</v>
      </c>
      <c r="AL61" s="1" t="n">
        <v>0</v>
      </c>
      <c r="AM61" s="1" t="n">
        <v>0</v>
      </c>
      <c r="AN61" s="1" t="n">
        <v>0</v>
      </c>
      <c r="AO61" s="1" t="n">
        <v>0</v>
      </c>
      <c r="AP61" s="1" t="n">
        <v>0</v>
      </c>
      <c r="AQ61" s="1" t="n">
        <v>0</v>
      </c>
      <c r="AR61" s="1" t="n">
        <v>0</v>
      </c>
      <c r="AS61" s="1" t="n">
        <v>0</v>
      </c>
      <c r="AT61" s="1" t="n">
        <v>0</v>
      </c>
      <c r="AU61" s="1" t="n">
        <v>0</v>
      </c>
      <c r="AV61" s="1" t="n">
        <v>0</v>
      </c>
      <c r="AW61" s="1" t="n">
        <v>0</v>
      </c>
      <c r="AX61" s="1" t="n">
        <v>0</v>
      </c>
      <c r="AY61" s="1" t="n">
        <v>0</v>
      </c>
      <c r="AZ61" s="1" t="n">
        <v>0</v>
      </c>
      <c r="BA61" s="1" t="n">
        <v>0</v>
      </c>
      <c r="BB61" s="1" t="n">
        <v>0</v>
      </c>
      <c r="BC61" s="1" t="n">
        <v>0</v>
      </c>
      <c r="BD61" s="1" t="n">
        <v>0</v>
      </c>
      <c r="BE61" s="1" t="n">
        <v>0</v>
      </c>
      <c r="BF61" s="1" t="n">
        <v>0</v>
      </c>
      <c r="BG61" s="1" t="n">
        <v>0</v>
      </c>
      <c r="BH61" s="1" t="n">
        <v>0</v>
      </c>
      <c r="BI61" s="1" t="n">
        <v>0</v>
      </c>
      <c r="BJ61" s="1" t="n">
        <v>0</v>
      </c>
      <c r="BK61" s="10" t="n">
        <f aca="false">Overlay!$G$12</f>
        <v>-440.833333333333</v>
      </c>
      <c r="BL61" s="10" t="n">
        <f aca="false">Overlay!$G$13</f>
        <v>-440.833333333333</v>
      </c>
      <c r="BM61" s="10" t="n">
        <f aca="false">Overlay!$G$14</f>
        <v>-440.833333333333</v>
      </c>
      <c r="BN61" s="10" t="n">
        <f aca="false">Overlay!$G$15</f>
        <v>-440.833333333333</v>
      </c>
      <c r="BO61" s="10" t="n">
        <f aca="false">Overlay!$G$16</f>
        <v>-1690.83333333333</v>
      </c>
      <c r="BP61" s="10" t="n">
        <f aca="false">Overlay!$G$17</f>
        <v>-440.833333333333</v>
      </c>
      <c r="BQ61" s="10" t="n">
        <f aca="false">Overlay!$G$18</f>
        <v>-440.833333333333</v>
      </c>
      <c r="BR61" s="10" t="n">
        <f aca="false">Overlay!$G$19</f>
        <v>-440.833333333333</v>
      </c>
      <c r="BS61" s="10" t="n">
        <f aca="false">Overlay!$G$20</f>
        <v>-440.833333333333</v>
      </c>
      <c r="BT61" s="10" t="n">
        <f aca="false">Overlay!$G$21</f>
        <v>-440.833333333333</v>
      </c>
      <c r="BU61" s="10" t="n">
        <f aca="false">Overlay!$G$22</f>
        <v>-440.833333333333</v>
      </c>
      <c r="BV61" s="10" t="n">
        <f aca="false">Overlay!$G$23</f>
        <v>-440.833333333333</v>
      </c>
      <c r="BW61" s="10" t="n">
        <f aca="false">Overlay!$G$24</f>
        <v>-1690.83333333333</v>
      </c>
      <c r="BX61" s="10" t="n">
        <f aca="false">Overlay!$G$25</f>
        <v>-590.833333333333</v>
      </c>
      <c r="BY61" s="10" t="n">
        <f aca="false">Overlay!$G$26</f>
        <v>-590.833333333333</v>
      </c>
      <c r="BZ61" s="10" t="n">
        <f aca="false">Overlay!$G$27</f>
        <v>-7990.83333333333</v>
      </c>
      <c r="CA61" s="10" t="n">
        <f aca="false">Overlay!$G$28</f>
        <v>-590.833333333333</v>
      </c>
      <c r="CB61" s="10" t="n">
        <f aca="false">Overlay!$G$29</f>
        <v>-590.833333333333</v>
      </c>
      <c r="CC61" s="10" t="n">
        <f aca="false">Overlay!$G$30</f>
        <v>-590.833333333333</v>
      </c>
      <c r="CD61" s="10" t="n">
        <f aca="false">Overlay!$G$31</f>
        <v>146721.166666667</v>
      </c>
      <c r="CE61" s="1" t="n">
        <v>0</v>
      </c>
      <c r="CF61" s="1" t="n">
        <v>0</v>
      </c>
      <c r="CG61" s="1" t="n">
        <v>0</v>
      </c>
      <c r="CH61" s="1" t="n">
        <v>0</v>
      </c>
      <c r="CI61" s="1" t="n">
        <v>0</v>
      </c>
      <c r="CJ61" s="1" t="n">
        <v>0</v>
      </c>
      <c r="CK61" s="1" t="n">
        <v>0</v>
      </c>
      <c r="CL61" s="1" t="n">
        <v>0</v>
      </c>
      <c r="CM61" s="1" t="n">
        <v>0</v>
      </c>
      <c r="CN61" s="1" t="n">
        <v>0</v>
      </c>
      <c r="CO61" s="1" t="n">
        <v>0</v>
      </c>
      <c r="CP61" s="1" t="n">
        <v>0</v>
      </c>
      <c r="CQ61" s="1" t="n">
        <v>0</v>
      </c>
      <c r="CR61" s="1" t="n">
        <v>0</v>
      </c>
      <c r="CS61" s="1" t="n">
        <v>0</v>
      </c>
      <c r="CT61" s="1" t="n">
        <v>0</v>
      </c>
      <c r="CU61" s="1" t="n">
        <v>0</v>
      </c>
      <c r="CV61" s="1" t="n">
        <v>0</v>
      </c>
      <c r="CW61" s="1" t="n">
        <v>0</v>
      </c>
      <c r="CX61" s="1" t="n">
        <v>0</v>
      </c>
      <c r="CY61" s="1" t="n">
        <v>0</v>
      </c>
      <c r="CZ61" s="1" t="n">
        <v>0</v>
      </c>
      <c r="DA61" s="1" t="n">
        <v>0</v>
      </c>
      <c r="DB61" s="1" t="n">
        <v>0</v>
      </c>
      <c r="DC61" s="1" t="n">
        <v>0</v>
      </c>
      <c r="DD61" s="1" t="n">
        <v>0</v>
      </c>
      <c r="DE61" s="1" t="n">
        <v>0</v>
      </c>
      <c r="DF61" s="1" t="n">
        <v>0</v>
      </c>
      <c r="DG61" s="1" t="n">
        <v>0</v>
      </c>
      <c r="DH61" s="1" t="n">
        <v>0</v>
      </c>
      <c r="DI61" s="1" t="n">
        <v>0</v>
      </c>
      <c r="DJ61" s="1" t="n">
        <v>0</v>
      </c>
      <c r="DK61" s="1" t="n">
        <v>0</v>
      </c>
      <c r="DL61" s="1" t="n">
        <v>0</v>
      </c>
      <c r="DM61" s="1" t="n">
        <v>0</v>
      </c>
      <c r="DN61" s="1" t="n">
        <v>0</v>
      </c>
      <c r="DO61" s="1" t="n">
        <v>0</v>
      </c>
      <c r="DP61" s="1" t="n">
        <v>0</v>
      </c>
      <c r="DQ61" s="1" t="n">
        <v>0</v>
      </c>
      <c r="DR61" s="1" t="n">
        <v>0</v>
      </c>
      <c r="DS61" s="1" t="n">
        <v>0</v>
      </c>
      <c r="DT61" s="1" t="n">
        <v>0</v>
      </c>
      <c r="DU61" s="1" t="n">
        <v>0</v>
      </c>
      <c r="DV61" s="1" t="n">
        <v>0</v>
      </c>
      <c r="DW61" s="1" t="n">
        <v>0</v>
      </c>
      <c r="DX61" s="1" t="n">
        <v>0</v>
      </c>
      <c r="DY61" s="1" t="n">
        <v>0</v>
      </c>
      <c r="DZ61" s="1" t="n">
        <v>0</v>
      </c>
      <c r="EA61" s="1" t="n">
        <v>0</v>
      </c>
      <c r="EB61" s="1" t="n">
        <v>0</v>
      </c>
      <c r="EC61" s="1" t="n">
        <v>0</v>
      </c>
      <c r="ED61" s="1" t="n">
        <v>0</v>
      </c>
      <c r="EE61" s="1" t="n">
        <v>0</v>
      </c>
      <c r="EF61" s="1" t="n">
        <v>0</v>
      </c>
      <c r="EG61" s="1" t="n">
        <v>0</v>
      </c>
      <c r="EH61" s="1" t="n">
        <v>0</v>
      </c>
      <c r="EI61" s="1" t="n">
        <v>0</v>
      </c>
      <c r="EJ61" s="1" t="n">
        <v>0</v>
      </c>
    </row>
    <row r="62" customFormat="false" ht="15" hidden="false" customHeight="true" outlineLevel="0" collapsed="false">
      <c r="C62" s="1" t="n">
        <v>0</v>
      </c>
      <c r="D62" s="1" t="n">
        <v>0</v>
      </c>
      <c r="E62" s="1" t="n">
        <v>0</v>
      </c>
      <c r="F62" s="1" t="n">
        <v>0</v>
      </c>
      <c r="G62" s="1" t="n">
        <v>0</v>
      </c>
      <c r="H62" s="1" t="n">
        <v>0</v>
      </c>
      <c r="I62" s="1" t="n">
        <v>0</v>
      </c>
      <c r="J62" s="1" t="n">
        <v>0</v>
      </c>
      <c r="K62" s="1" t="n">
        <v>0</v>
      </c>
      <c r="L62" s="1" t="n">
        <v>0</v>
      </c>
      <c r="M62" s="1" t="n">
        <v>0</v>
      </c>
      <c r="N62" s="1" t="n">
        <v>0</v>
      </c>
      <c r="O62" s="1" t="n">
        <v>0</v>
      </c>
      <c r="P62" s="1" t="n">
        <v>0</v>
      </c>
      <c r="Q62" s="1" t="n">
        <v>0</v>
      </c>
      <c r="R62" s="1" t="n">
        <v>0</v>
      </c>
      <c r="S62" s="1" t="n">
        <v>0</v>
      </c>
      <c r="T62" s="1" t="n">
        <v>0</v>
      </c>
      <c r="U62" s="1" t="n">
        <v>0</v>
      </c>
      <c r="V62" s="1" t="n">
        <v>0</v>
      </c>
      <c r="W62" s="1" t="n">
        <v>0</v>
      </c>
      <c r="X62" s="1" t="n">
        <v>0</v>
      </c>
      <c r="Y62" s="1" t="n">
        <v>0</v>
      </c>
      <c r="Z62" s="1" t="n">
        <v>0</v>
      </c>
      <c r="AA62" s="1" t="n">
        <v>0</v>
      </c>
      <c r="AB62" s="1" t="n">
        <v>0</v>
      </c>
      <c r="AC62" s="1" t="n">
        <v>0</v>
      </c>
      <c r="AD62" s="1" t="n">
        <v>0</v>
      </c>
      <c r="AE62" s="1" t="n">
        <v>0</v>
      </c>
      <c r="AF62" s="1" t="n">
        <v>0</v>
      </c>
      <c r="AG62" s="1" t="n">
        <v>0</v>
      </c>
      <c r="AH62" s="1" t="n">
        <v>0</v>
      </c>
      <c r="AI62" s="1" t="n">
        <v>0</v>
      </c>
      <c r="AJ62" s="1" t="n">
        <v>0</v>
      </c>
      <c r="AK62" s="1" t="n">
        <v>0</v>
      </c>
      <c r="AL62" s="1" t="n">
        <v>0</v>
      </c>
      <c r="AM62" s="1" t="n">
        <v>0</v>
      </c>
      <c r="AN62" s="1" t="n">
        <v>0</v>
      </c>
      <c r="AO62" s="1" t="n">
        <v>0</v>
      </c>
      <c r="AP62" s="1" t="n">
        <v>0</v>
      </c>
      <c r="AQ62" s="1" t="n">
        <v>0</v>
      </c>
      <c r="AR62" s="1" t="n">
        <v>0</v>
      </c>
      <c r="AS62" s="1" t="n">
        <v>0</v>
      </c>
      <c r="AT62" s="1" t="n">
        <v>0</v>
      </c>
      <c r="AU62" s="1" t="n">
        <v>0</v>
      </c>
      <c r="AV62" s="1" t="n">
        <v>0</v>
      </c>
      <c r="AW62" s="1" t="n">
        <v>0</v>
      </c>
      <c r="AX62" s="1" t="n">
        <v>0</v>
      </c>
      <c r="AY62" s="1" t="n">
        <v>0</v>
      </c>
      <c r="AZ62" s="1" t="n">
        <v>0</v>
      </c>
      <c r="BA62" s="1" t="n">
        <v>0</v>
      </c>
      <c r="BB62" s="1" t="n">
        <v>0</v>
      </c>
      <c r="BC62" s="1" t="n">
        <v>0</v>
      </c>
      <c r="BD62" s="1" t="n">
        <v>0</v>
      </c>
      <c r="BE62" s="1" t="n">
        <v>0</v>
      </c>
      <c r="BF62" s="1" t="n">
        <v>0</v>
      </c>
      <c r="BG62" s="1" t="n">
        <v>0</v>
      </c>
      <c r="BH62" s="1" t="n">
        <v>0</v>
      </c>
      <c r="BI62" s="1" t="n">
        <v>0</v>
      </c>
      <c r="BJ62" s="1" t="n">
        <v>0</v>
      </c>
      <c r="BK62" s="1" t="n">
        <v>0</v>
      </c>
      <c r="BL62" s="10" t="n">
        <f aca="false">Overlay!$G$12</f>
        <v>-440.833333333333</v>
      </c>
      <c r="BM62" s="10" t="n">
        <f aca="false">Overlay!$G$13</f>
        <v>-440.833333333333</v>
      </c>
      <c r="BN62" s="10" t="n">
        <f aca="false">Overlay!$G$14</f>
        <v>-440.833333333333</v>
      </c>
      <c r="BO62" s="10" t="n">
        <f aca="false">Overlay!$G$15</f>
        <v>-440.833333333333</v>
      </c>
      <c r="BP62" s="10" t="n">
        <f aca="false">Overlay!$G$16</f>
        <v>-1690.83333333333</v>
      </c>
      <c r="BQ62" s="10" t="n">
        <f aca="false">Overlay!$G$17</f>
        <v>-440.833333333333</v>
      </c>
      <c r="BR62" s="10" t="n">
        <f aca="false">Overlay!$G$18</f>
        <v>-440.833333333333</v>
      </c>
      <c r="BS62" s="10" t="n">
        <f aca="false">Overlay!$G$19</f>
        <v>-440.833333333333</v>
      </c>
      <c r="BT62" s="10" t="n">
        <f aca="false">Overlay!$G$20</f>
        <v>-440.833333333333</v>
      </c>
      <c r="BU62" s="10" t="n">
        <f aca="false">Overlay!$G$21</f>
        <v>-440.833333333333</v>
      </c>
      <c r="BV62" s="10" t="n">
        <f aca="false">Overlay!$G$22</f>
        <v>-440.833333333333</v>
      </c>
      <c r="BW62" s="10" t="n">
        <f aca="false">Overlay!$G$23</f>
        <v>-440.833333333333</v>
      </c>
      <c r="BX62" s="10" t="n">
        <f aca="false">Overlay!$G$24</f>
        <v>-1690.83333333333</v>
      </c>
      <c r="BY62" s="10" t="n">
        <f aca="false">Overlay!$G$25</f>
        <v>-590.833333333333</v>
      </c>
      <c r="BZ62" s="10" t="n">
        <f aca="false">Overlay!$G$26</f>
        <v>-590.833333333333</v>
      </c>
      <c r="CA62" s="10" t="n">
        <f aca="false">Overlay!$G$27</f>
        <v>-7990.83333333333</v>
      </c>
      <c r="CB62" s="10" t="n">
        <f aca="false">Overlay!$G$28</f>
        <v>-590.833333333333</v>
      </c>
      <c r="CC62" s="10" t="n">
        <f aca="false">Overlay!$G$29</f>
        <v>-590.833333333333</v>
      </c>
      <c r="CD62" s="10" t="n">
        <f aca="false">Overlay!$G$30</f>
        <v>-590.833333333333</v>
      </c>
      <c r="CE62" s="10" t="n">
        <f aca="false">Overlay!$G$31</f>
        <v>146721.166666667</v>
      </c>
      <c r="CF62" s="1" t="n">
        <v>0</v>
      </c>
      <c r="CG62" s="1" t="n">
        <v>0</v>
      </c>
      <c r="CH62" s="1" t="n">
        <v>0</v>
      </c>
      <c r="CI62" s="1" t="n">
        <v>0</v>
      </c>
      <c r="CJ62" s="1" t="n">
        <v>0</v>
      </c>
      <c r="CK62" s="1" t="n">
        <v>0</v>
      </c>
      <c r="CL62" s="1" t="n">
        <v>0</v>
      </c>
      <c r="CM62" s="1" t="n">
        <v>0</v>
      </c>
      <c r="CN62" s="1" t="n">
        <v>0</v>
      </c>
      <c r="CO62" s="1" t="n">
        <v>0</v>
      </c>
      <c r="CP62" s="1" t="n">
        <v>0</v>
      </c>
      <c r="CQ62" s="1" t="n">
        <v>0</v>
      </c>
      <c r="CR62" s="1" t="n">
        <v>0</v>
      </c>
      <c r="CS62" s="1" t="n">
        <v>0</v>
      </c>
      <c r="CT62" s="1" t="n">
        <v>0</v>
      </c>
      <c r="CU62" s="1" t="n">
        <v>0</v>
      </c>
      <c r="CV62" s="1" t="n">
        <v>0</v>
      </c>
      <c r="CW62" s="1" t="n">
        <v>0</v>
      </c>
      <c r="CX62" s="1" t="n">
        <v>0</v>
      </c>
      <c r="CY62" s="1" t="n">
        <v>0</v>
      </c>
      <c r="CZ62" s="1" t="n">
        <v>0</v>
      </c>
      <c r="DA62" s="1" t="n">
        <v>0</v>
      </c>
      <c r="DB62" s="1" t="n">
        <v>0</v>
      </c>
      <c r="DC62" s="1" t="n">
        <v>0</v>
      </c>
      <c r="DD62" s="1" t="n">
        <v>0</v>
      </c>
      <c r="DE62" s="1" t="n">
        <v>0</v>
      </c>
      <c r="DF62" s="1" t="n">
        <v>0</v>
      </c>
      <c r="DG62" s="1" t="n">
        <v>0</v>
      </c>
      <c r="DH62" s="1" t="n">
        <v>0</v>
      </c>
      <c r="DI62" s="1" t="n">
        <v>0</v>
      </c>
      <c r="DJ62" s="1" t="n">
        <v>0</v>
      </c>
      <c r="DK62" s="1" t="n">
        <v>0</v>
      </c>
      <c r="DL62" s="1" t="n">
        <v>0</v>
      </c>
      <c r="DM62" s="1" t="n">
        <v>0</v>
      </c>
      <c r="DN62" s="1" t="n">
        <v>0</v>
      </c>
      <c r="DO62" s="1" t="n">
        <v>0</v>
      </c>
      <c r="DP62" s="1" t="n">
        <v>0</v>
      </c>
      <c r="DQ62" s="1" t="n">
        <v>0</v>
      </c>
      <c r="DR62" s="1" t="n">
        <v>0</v>
      </c>
      <c r="DS62" s="1" t="n">
        <v>0</v>
      </c>
      <c r="DT62" s="1" t="n">
        <v>0</v>
      </c>
      <c r="DU62" s="1" t="n">
        <v>0</v>
      </c>
      <c r="DV62" s="1" t="n">
        <v>0</v>
      </c>
      <c r="DW62" s="1" t="n">
        <v>0</v>
      </c>
      <c r="DX62" s="1" t="n">
        <v>0</v>
      </c>
      <c r="DY62" s="1" t="n">
        <v>0</v>
      </c>
      <c r="DZ62" s="1" t="n">
        <v>0</v>
      </c>
      <c r="EA62" s="1" t="n">
        <v>0</v>
      </c>
      <c r="EB62" s="1" t="n">
        <v>0</v>
      </c>
      <c r="EC62" s="1" t="n">
        <v>0</v>
      </c>
      <c r="ED62" s="1" t="n">
        <v>0</v>
      </c>
      <c r="EE62" s="1" t="n">
        <v>0</v>
      </c>
      <c r="EF62" s="1" t="n">
        <v>0</v>
      </c>
      <c r="EG62" s="1" t="n">
        <v>0</v>
      </c>
      <c r="EH62" s="1" t="n">
        <v>0</v>
      </c>
      <c r="EI62" s="1" t="n">
        <v>0</v>
      </c>
      <c r="EJ62" s="1" t="n">
        <v>0</v>
      </c>
    </row>
    <row r="63" customFormat="false" ht="15" hidden="false" customHeight="true" outlineLevel="0" collapsed="false">
      <c r="C63" s="1" t="n">
        <v>0</v>
      </c>
      <c r="D63" s="1" t="n">
        <v>0</v>
      </c>
      <c r="E63" s="1" t="n">
        <v>0</v>
      </c>
      <c r="F63" s="1" t="n">
        <v>0</v>
      </c>
      <c r="G63" s="1" t="n">
        <v>0</v>
      </c>
      <c r="H63" s="1" t="n">
        <v>0</v>
      </c>
      <c r="I63" s="1" t="n">
        <v>0</v>
      </c>
      <c r="J63" s="1" t="n">
        <v>0</v>
      </c>
      <c r="K63" s="1" t="n">
        <v>0</v>
      </c>
      <c r="L63" s="1" t="n">
        <v>0</v>
      </c>
      <c r="M63" s="1" t="n">
        <v>0</v>
      </c>
      <c r="N63" s="1" t="n">
        <v>0</v>
      </c>
      <c r="O63" s="1" t="n">
        <v>0</v>
      </c>
      <c r="P63" s="1" t="n">
        <v>0</v>
      </c>
      <c r="Q63" s="1" t="n">
        <v>0</v>
      </c>
      <c r="R63" s="1" t="n">
        <v>0</v>
      </c>
      <c r="S63" s="1" t="n">
        <v>0</v>
      </c>
      <c r="T63" s="1" t="n">
        <v>0</v>
      </c>
      <c r="U63" s="1" t="n">
        <v>0</v>
      </c>
      <c r="V63" s="1" t="n">
        <v>0</v>
      </c>
      <c r="W63" s="1" t="n">
        <v>0</v>
      </c>
      <c r="X63" s="1" t="n">
        <v>0</v>
      </c>
      <c r="Y63" s="1" t="n">
        <v>0</v>
      </c>
      <c r="Z63" s="1" t="n">
        <v>0</v>
      </c>
      <c r="AA63" s="1" t="n">
        <v>0</v>
      </c>
      <c r="AB63" s="1" t="n">
        <v>0</v>
      </c>
      <c r="AC63" s="1" t="n">
        <v>0</v>
      </c>
      <c r="AD63" s="1" t="n">
        <v>0</v>
      </c>
      <c r="AE63" s="1" t="n">
        <v>0</v>
      </c>
      <c r="AF63" s="1" t="n">
        <v>0</v>
      </c>
      <c r="AG63" s="1" t="n">
        <v>0</v>
      </c>
      <c r="AH63" s="1" t="n">
        <v>0</v>
      </c>
      <c r="AI63" s="1" t="n">
        <v>0</v>
      </c>
      <c r="AJ63" s="1" t="n">
        <v>0</v>
      </c>
      <c r="AK63" s="1" t="n">
        <v>0</v>
      </c>
      <c r="AL63" s="1" t="n">
        <v>0</v>
      </c>
      <c r="AM63" s="1" t="n">
        <v>0</v>
      </c>
      <c r="AN63" s="1" t="n">
        <v>0</v>
      </c>
      <c r="AO63" s="1" t="n">
        <v>0</v>
      </c>
      <c r="AP63" s="1" t="n">
        <v>0</v>
      </c>
      <c r="AQ63" s="1" t="n">
        <v>0</v>
      </c>
      <c r="AR63" s="1" t="n">
        <v>0</v>
      </c>
      <c r="AS63" s="1" t="n">
        <v>0</v>
      </c>
      <c r="AT63" s="1" t="n">
        <v>0</v>
      </c>
      <c r="AU63" s="1" t="n">
        <v>0</v>
      </c>
      <c r="AV63" s="1" t="n">
        <v>0</v>
      </c>
      <c r="AW63" s="1" t="n">
        <v>0</v>
      </c>
      <c r="AX63" s="1" t="n">
        <v>0</v>
      </c>
      <c r="AY63" s="1" t="n">
        <v>0</v>
      </c>
      <c r="AZ63" s="1" t="n">
        <v>0</v>
      </c>
      <c r="BA63" s="1" t="n">
        <v>0</v>
      </c>
      <c r="BB63" s="1" t="n">
        <v>0</v>
      </c>
      <c r="BC63" s="1" t="n">
        <v>0</v>
      </c>
      <c r="BD63" s="1" t="n">
        <v>0</v>
      </c>
      <c r="BE63" s="1" t="n">
        <v>0</v>
      </c>
      <c r="BF63" s="1" t="n">
        <v>0</v>
      </c>
      <c r="BG63" s="1" t="n">
        <v>0</v>
      </c>
      <c r="BH63" s="1" t="n">
        <v>0</v>
      </c>
      <c r="BI63" s="1" t="n">
        <v>0</v>
      </c>
      <c r="BJ63" s="1" t="n">
        <v>0</v>
      </c>
      <c r="BK63" s="1" t="n">
        <v>0</v>
      </c>
      <c r="BL63" s="1" t="n">
        <v>0</v>
      </c>
      <c r="BM63" s="10" t="n">
        <f aca="false">Overlay!$G$12</f>
        <v>-440.833333333333</v>
      </c>
      <c r="BN63" s="10" t="n">
        <f aca="false">Overlay!$G$13</f>
        <v>-440.833333333333</v>
      </c>
      <c r="BO63" s="10" t="n">
        <f aca="false">Overlay!$G$14</f>
        <v>-440.833333333333</v>
      </c>
      <c r="BP63" s="10" t="n">
        <f aca="false">Overlay!$G$15</f>
        <v>-440.833333333333</v>
      </c>
      <c r="BQ63" s="10" t="n">
        <f aca="false">Overlay!$G$16</f>
        <v>-1690.83333333333</v>
      </c>
      <c r="BR63" s="10" t="n">
        <f aca="false">Overlay!$G$17</f>
        <v>-440.833333333333</v>
      </c>
      <c r="BS63" s="10" t="n">
        <f aca="false">Overlay!$G$18</f>
        <v>-440.833333333333</v>
      </c>
      <c r="BT63" s="10" t="n">
        <f aca="false">Overlay!$G$19</f>
        <v>-440.833333333333</v>
      </c>
      <c r="BU63" s="10" t="n">
        <f aca="false">Overlay!$G$20</f>
        <v>-440.833333333333</v>
      </c>
      <c r="BV63" s="10" t="n">
        <f aca="false">Overlay!$G$21</f>
        <v>-440.833333333333</v>
      </c>
      <c r="BW63" s="10" t="n">
        <f aca="false">Overlay!$G$22</f>
        <v>-440.833333333333</v>
      </c>
      <c r="BX63" s="10" t="n">
        <f aca="false">Overlay!$G$23</f>
        <v>-440.833333333333</v>
      </c>
      <c r="BY63" s="10" t="n">
        <f aca="false">Overlay!$G$24</f>
        <v>-1690.83333333333</v>
      </c>
      <c r="BZ63" s="10" t="n">
        <f aca="false">Overlay!$G$25</f>
        <v>-590.833333333333</v>
      </c>
      <c r="CA63" s="10" t="n">
        <f aca="false">Overlay!$G$26</f>
        <v>-590.833333333333</v>
      </c>
      <c r="CB63" s="10" t="n">
        <f aca="false">Overlay!$G$27</f>
        <v>-7990.83333333333</v>
      </c>
      <c r="CC63" s="10" t="n">
        <f aca="false">Overlay!$G$28</f>
        <v>-590.833333333333</v>
      </c>
      <c r="CD63" s="10" t="n">
        <f aca="false">Overlay!$G$29</f>
        <v>-590.833333333333</v>
      </c>
      <c r="CE63" s="10" t="n">
        <f aca="false">Overlay!$G$30</f>
        <v>-590.833333333333</v>
      </c>
      <c r="CF63" s="10" t="n">
        <f aca="false">Overlay!$G$31</f>
        <v>146721.166666667</v>
      </c>
      <c r="CG63" s="1" t="n">
        <v>0</v>
      </c>
      <c r="CH63" s="1" t="n">
        <v>0</v>
      </c>
      <c r="CI63" s="1" t="n">
        <v>0</v>
      </c>
      <c r="CJ63" s="1" t="n">
        <v>0</v>
      </c>
      <c r="CK63" s="1" t="n">
        <v>0</v>
      </c>
      <c r="CL63" s="1" t="n">
        <v>0</v>
      </c>
      <c r="CM63" s="1" t="n">
        <v>0</v>
      </c>
      <c r="CN63" s="1" t="n">
        <v>0</v>
      </c>
      <c r="CO63" s="1" t="n">
        <v>0</v>
      </c>
      <c r="CP63" s="1" t="n">
        <v>0</v>
      </c>
      <c r="CQ63" s="1" t="n">
        <v>0</v>
      </c>
      <c r="CR63" s="1" t="n">
        <v>0</v>
      </c>
      <c r="CS63" s="1" t="n">
        <v>0</v>
      </c>
      <c r="CT63" s="1" t="n">
        <v>0</v>
      </c>
      <c r="CU63" s="1" t="n">
        <v>0</v>
      </c>
      <c r="CV63" s="1" t="n">
        <v>0</v>
      </c>
      <c r="CW63" s="1" t="n">
        <v>0</v>
      </c>
      <c r="CX63" s="1" t="n">
        <v>0</v>
      </c>
      <c r="CY63" s="1" t="n">
        <v>0</v>
      </c>
      <c r="CZ63" s="1" t="n">
        <v>0</v>
      </c>
      <c r="DA63" s="1" t="n">
        <v>0</v>
      </c>
      <c r="DB63" s="1" t="n">
        <v>0</v>
      </c>
      <c r="DC63" s="1" t="n">
        <v>0</v>
      </c>
      <c r="DD63" s="1" t="n">
        <v>0</v>
      </c>
      <c r="DE63" s="1" t="n">
        <v>0</v>
      </c>
      <c r="DF63" s="1" t="n">
        <v>0</v>
      </c>
      <c r="DG63" s="1" t="n">
        <v>0</v>
      </c>
      <c r="DH63" s="1" t="n">
        <v>0</v>
      </c>
      <c r="DI63" s="1" t="n">
        <v>0</v>
      </c>
      <c r="DJ63" s="1" t="n">
        <v>0</v>
      </c>
      <c r="DK63" s="1" t="n">
        <v>0</v>
      </c>
      <c r="DL63" s="1" t="n">
        <v>0</v>
      </c>
      <c r="DM63" s="1" t="n">
        <v>0</v>
      </c>
      <c r="DN63" s="1" t="n">
        <v>0</v>
      </c>
      <c r="DO63" s="1" t="n">
        <v>0</v>
      </c>
      <c r="DP63" s="1" t="n">
        <v>0</v>
      </c>
      <c r="DQ63" s="1" t="n">
        <v>0</v>
      </c>
      <c r="DR63" s="1" t="n">
        <v>0</v>
      </c>
      <c r="DS63" s="1" t="n">
        <v>0</v>
      </c>
      <c r="DT63" s="1" t="n">
        <v>0</v>
      </c>
      <c r="DU63" s="1" t="n">
        <v>0</v>
      </c>
      <c r="DV63" s="1" t="n">
        <v>0</v>
      </c>
      <c r="DW63" s="1" t="n">
        <v>0</v>
      </c>
      <c r="DX63" s="1" t="n">
        <v>0</v>
      </c>
      <c r="DY63" s="1" t="n">
        <v>0</v>
      </c>
      <c r="DZ63" s="1" t="n">
        <v>0</v>
      </c>
      <c r="EA63" s="1" t="n">
        <v>0</v>
      </c>
      <c r="EB63" s="1" t="n">
        <v>0</v>
      </c>
      <c r="EC63" s="1" t="n">
        <v>0</v>
      </c>
      <c r="ED63" s="1" t="n">
        <v>0</v>
      </c>
      <c r="EE63" s="1" t="n">
        <v>0</v>
      </c>
      <c r="EF63" s="1" t="n">
        <v>0</v>
      </c>
      <c r="EG63" s="1" t="n">
        <v>0</v>
      </c>
      <c r="EH63" s="1" t="n">
        <v>0</v>
      </c>
      <c r="EI63" s="1" t="n">
        <v>0</v>
      </c>
      <c r="EJ63" s="1" t="n">
        <v>0</v>
      </c>
    </row>
    <row r="64" customFormat="false" ht="15" hidden="false" customHeight="true" outlineLevel="0" collapsed="false">
      <c r="C64" s="1" t="n">
        <v>0</v>
      </c>
      <c r="D64" s="1" t="n">
        <v>0</v>
      </c>
      <c r="E64" s="1" t="n">
        <v>0</v>
      </c>
      <c r="F64" s="1" t="n">
        <v>0</v>
      </c>
      <c r="G64" s="1" t="n">
        <v>0</v>
      </c>
      <c r="H64" s="1" t="n">
        <v>0</v>
      </c>
      <c r="I64" s="1" t="n">
        <v>0</v>
      </c>
      <c r="J64" s="1" t="n">
        <v>0</v>
      </c>
      <c r="K64" s="1" t="n">
        <v>0</v>
      </c>
      <c r="L64" s="1" t="n">
        <v>0</v>
      </c>
      <c r="M64" s="1" t="n">
        <v>0</v>
      </c>
      <c r="N64" s="1" t="n">
        <v>0</v>
      </c>
      <c r="O64" s="1" t="n">
        <v>0</v>
      </c>
      <c r="P64" s="1" t="n">
        <v>0</v>
      </c>
      <c r="Q64" s="1" t="n">
        <v>0</v>
      </c>
      <c r="R64" s="1" t="n">
        <v>0</v>
      </c>
      <c r="S64" s="1" t="n">
        <v>0</v>
      </c>
      <c r="T64" s="1" t="n">
        <v>0</v>
      </c>
      <c r="U64" s="1" t="n">
        <v>0</v>
      </c>
      <c r="V64" s="1" t="n">
        <v>0</v>
      </c>
      <c r="W64" s="1" t="n">
        <v>0</v>
      </c>
      <c r="X64" s="1" t="n">
        <v>0</v>
      </c>
      <c r="Y64" s="1" t="n">
        <v>0</v>
      </c>
      <c r="Z64" s="1" t="n">
        <v>0</v>
      </c>
      <c r="AA64" s="1" t="n">
        <v>0</v>
      </c>
      <c r="AB64" s="1" t="n">
        <v>0</v>
      </c>
      <c r="AC64" s="1" t="n">
        <v>0</v>
      </c>
      <c r="AD64" s="1" t="n">
        <v>0</v>
      </c>
      <c r="AE64" s="1" t="n">
        <v>0</v>
      </c>
      <c r="AF64" s="1" t="n">
        <v>0</v>
      </c>
      <c r="AG64" s="1" t="n">
        <v>0</v>
      </c>
      <c r="AH64" s="1" t="n">
        <v>0</v>
      </c>
      <c r="AI64" s="1" t="n">
        <v>0</v>
      </c>
      <c r="AJ64" s="1" t="n">
        <v>0</v>
      </c>
      <c r="AK64" s="1" t="n">
        <v>0</v>
      </c>
      <c r="AL64" s="1" t="n">
        <v>0</v>
      </c>
      <c r="AM64" s="1" t="n">
        <v>0</v>
      </c>
      <c r="AN64" s="1" t="n">
        <v>0</v>
      </c>
      <c r="AO64" s="1" t="n">
        <v>0</v>
      </c>
      <c r="AP64" s="1" t="n">
        <v>0</v>
      </c>
      <c r="AQ64" s="1" t="n">
        <v>0</v>
      </c>
      <c r="AR64" s="1" t="n">
        <v>0</v>
      </c>
      <c r="AS64" s="1" t="n">
        <v>0</v>
      </c>
      <c r="AT64" s="1" t="n">
        <v>0</v>
      </c>
      <c r="AU64" s="1" t="n">
        <v>0</v>
      </c>
      <c r="AV64" s="1" t="n">
        <v>0</v>
      </c>
      <c r="AW64" s="1" t="n">
        <v>0</v>
      </c>
      <c r="AX64" s="1" t="n">
        <v>0</v>
      </c>
      <c r="AY64" s="1" t="n">
        <v>0</v>
      </c>
      <c r="AZ64" s="1" t="n">
        <v>0</v>
      </c>
      <c r="BA64" s="1" t="n">
        <v>0</v>
      </c>
      <c r="BB64" s="1" t="n">
        <v>0</v>
      </c>
      <c r="BC64" s="1" t="n">
        <v>0</v>
      </c>
      <c r="BD64" s="1" t="n">
        <v>0</v>
      </c>
      <c r="BE64" s="1" t="n">
        <v>0</v>
      </c>
      <c r="BF64" s="1" t="n">
        <v>0</v>
      </c>
      <c r="BG64" s="1" t="n">
        <v>0</v>
      </c>
      <c r="BH64" s="1" t="n">
        <v>0</v>
      </c>
      <c r="BI64" s="1" t="n">
        <v>0</v>
      </c>
      <c r="BJ64" s="1" t="n">
        <v>0</v>
      </c>
      <c r="BK64" s="1" t="n">
        <v>0</v>
      </c>
      <c r="BL64" s="1" t="n">
        <v>0</v>
      </c>
      <c r="BM64" s="1" t="n">
        <v>0</v>
      </c>
      <c r="BN64" s="10" t="n">
        <f aca="false">Overlay!$G$12</f>
        <v>-440.833333333333</v>
      </c>
      <c r="BO64" s="10" t="n">
        <f aca="false">Overlay!$G$13</f>
        <v>-440.833333333333</v>
      </c>
      <c r="BP64" s="10" t="n">
        <f aca="false">Overlay!$G$14</f>
        <v>-440.833333333333</v>
      </c>
      <c r="BQ64" s="10" t="n">
        <f aca="false">Overlay!$G$15</f>
        <v>-440.833333333333</v>
      </c>
      <c r="BR64" s="10" t="n">
        <f aca="false">Overlay!$G$16</f>
        <v>-1690.83333333333</v>
      </c>
      <c r="BS64" s="10" t="n">
        <f aca="false">Overlay!$G$17</f>
        <v>-440.833333333333</v>
      </c>
      <c r="BT64" s="10" t="n">
        <f aca="false">Overlay!$G$18</f>
        <v>-440.833333333333</v>
      </c>
      <c r="BU64" s="10" t="n">
        <f aca="false">Overlay!$G$19</f>
        <v>-440.833333333333</v>
      </c>
      <c r="BV64" s="10" t="n">
        <f aca="false">Overlay!$G$20</f>
        <v>-440.833333333333</v>
      </c>
      <c r="BW64" s="10" t="n">
        <f aca="false">Overlay!$G$21</f>
        <v>-440.833333333333</v>
      </c>
      <c r="BX64" s="10" t="n">
        <f aca="false">Overlay!$G$22</f>
        <v>-440.833333333333</v>
      </c>
      <c r="BY64" s="10" t="n">
        <f aca="false">Overlay!$G$23</f>
        <v>-440.833333333333</v>
      </c>
      <c r="BZ64" s="10" t="n">
        <f aca="false">Overlay!$G$24</f>
        <v>-1690.83333333333</v>
      </c>
      <c r="CA64" s="10" t="n">
        <f aca="false">Overlay!$G$25</f>
        <v>-590.833333333333</v>
      </c>
      <c r="CB64" s="10" t="n">
        <f aca="false">Overlay!$G$26</f>
        <v>-590.833333333333</v>
      </c>
      <c r="CC64" s="10" t="n">
        <f aca="false">Overlay!$G$27</f>
        <v>-7990.83333333333</v>
      </c>
      <c r="CD64" s="10" t="n">
        <f aca="false">Overlay!$G$28</f>
        <v>-590.833333333333</v>
      </c>
      <c r="CE64" s="10" t="n">
        <f aca="false">Overlay!$G$29</f>
        <v>-590.833333333333</v>
      </c>
      <c r="CF64" s="10" t="n">
        <f aca="false">Overlay!$G$30</f>
        <v>-590.833333333333</v>
      </c>
      <c r="CG64" s="10" t="n">
        <f aca="false">Overlay!$G$31</f>
        <v>146721.166666667</v>
      </c>
      <c r="CH64" s="1" t="n">
        <v>0</v>
      </c>
      <c r="CI64" s="1" t="n">
        <v>0</v>
      </c>
      <c r="CJ64" s="1" t="n">
        <v>0</v>
      </c>
      <c r="CK64" s="1" t="n">
        <v>0</v>
      </c>
      <c r="CL64" s="1" t="n">
        <v>0</v>
      </c>
      <c r="CM64" s="1" t="n">
        <v>0</v>
      </c>
      <c r="CN64" s="1" t="n">
        <v>0</v>
      </c>
      <c r="CO64" s="1" t="n">
        <v>0</v>
      </c>
      <c r="CP64" s="1" t="n">
        <v>0</v>
      </c>
      <c r="CQ64" s="1" t="n">
        <v>0</v>
      </c>
      <c r="CR64" s="1" t="n">
        <v>0</v>
      </c>
      <c r="CS64" s="1" t="n">
        <v>0</v>
      </c>
      <c r="CT64" s="1" t="n">
        <v>0</v>
      </c>
      <c r="CU64" s="1" t="n">
        <v>0</v>
      </c>
      <c r="CV64" s="1" t="n">
        <v>0</v>
      </c>
      <c r="CW64" s="1" t="n">
        <v>0</v>
      </c>
      <c r="CX64" s="1" t="n">
        <v>0</v>
      </c>
      <c r="CY64" s="1" t="n">
        <v>0</v>
      </c>
      <c r="CZ64" s="1" t="n">
        <v>0</v>
      </c>
      <c r="DA64" s="1" t="n">
        <v>0</v>
      </c>
      <c r="DB64" s="1" t="n">
        <v>0</v>
      </c>
      <c r="DC64" s="1" t="n">
        <v>0</v>
      </c>
      <c r="DD64" s="1" t="n">
        <v>0</v>
      </c>
      <c r="DE64" s="1" t="n">
        <v>0</v>
      </c>
      <c r="DF64" s="1" t="n">
        <v>0</v>
      </c>
      <c r="DG64" s="1" t="n">
        <v>0</v>
      </c>
      <c r="DH64" s="1" t="n">
        <v>0</v>
      </c>
      <c r="DI64" s="1" t="n">
        <v>0</v>
      </c>
      <c r="DJ64" s="1" t="n">
        <v>0</v>
      </c>
      <c r="DK64" s="1" t="n">
        <v>0</v>
      </c>
      <c r="DL64" s="1" t="n">
        <v>0</v>
      </c>
      <c r="DM64" s="1" t="n">
        <v>0</v>
      </c>
      <c r="DN64" s="1" t="n">
        <v>0</v>
      </c>
      <c r="DO64" s="1" t="n">
        <v>0</v>
      </c>
      <c r="DP64" s="1" t="n">
        <v>0</v>
      </c>
      <c r="DQ64" s="1" t="n">
        <v>0</v>
      </c>
      <c r="DR64" s="1" t="n">
        <v>0</v>
      </c>
      <c r="DS64" s="1" t="n">
        <v>0</v>
      </c>
      <c r="DT64" s="1" t="n">
        <v>0</v>
      </c>
      <c r="DU64" s="1" t="n">
        <v>0</v>
      </c>
      <c r="DV64" s="1" t="n">
        <v>0</v>
      </c>
      <c r="DW64" s="1" t="n">
        <v>0</v>
      </c>
      <c r="DX64" s="1" t="n">
        <v>0</v>
      </c>
      <c r="DY64" s="1" t="n">
        <v>0</v>
      </c>
      <c r="DZ64" s="1" t="n">
        <v>0</v>
      </c>
      <c r="EA64" s="1" t="n">
        <v>0</v>
      </c>
      <c r="EB64" s="1" t="n">
        <v>0</v>
      </c>
      <c r="EC64" s="1" t="n">
        <v>0</v>
      </c>
      <c r="ED64" s="1" t="n">
        <v>0</v>
      </c>
      <c r="EE64" s="1" t="n">
        <v>0</v>
      </c>
      <c r="EF64" s="1" t="n">
        <v>0</v>
      </c>
      <c r="EG64" s="1" t="n">
        <v>0</v>
      </c>
      <c r="EH64" s="1" t="n">
        <v>0</v>
      </c>
      <c r="EI64" s="1" t="n">
        <v>0</v>
      </c>
      <c r="EJ64" s="1" t="n">
        <v>0</v>
      </c>
    </row>
    <row r="65" customFormat="false" ht="15" hidden="false" customHeight="true" outlineLevel="0" collapsed="false">
      <c r="C65" s="1" t="n">
        <v>0</v>
      </c>
      <c r="D65" s="1" t="n">
        <v>0</v>
      </c>
      <c r="E65" s="1" t="n">
        <v>0</v>
      </c>
      <c r="F65" s="1" t="n">
        <v>0</v>
      </c>
      <c r="G65" s="1" t="n">
        <v>0</v>
      </c>
      <c r="H65" s="1" t="n">
        <v>0</v>
      </c>
      <c r="I65" s="1" t="n">
        <v>0</v>
      </c>
      <c r="J65" s="1" t="n">
        <v>0</v>
      </c>
      <c r="K65" s="1" t="n">
        <v>0</v>
      </c>
      <c r="L65" s="1" t="n">
        <v>0</v>
      </c>
      <c r="M65" s="1" t="n">
        <v>0</v>
      </c>
      <c r="N65" s="1" t="n">
        <v>0</v>
      </c>
      <c r="O65" s="1" t="n">
        <v>0</v>
      </c>
      <c r="P65" s="1" t="n">
        <v>0</v>
      </c>
      <c r="Q65" s="1" t="n">
        <v>0</v>
      </c>
      <c r="R65" s="1" t="n">
        <v>0</v>
      </c>
      <c r="S65" s="1" t="n">
        <v>0</v>
      </c>
      <c r="T65" s="1" t="n">
        <v>0</v>
      </c>
      <c r="U65" s="1" t="n">
        <v>0</v>
      </c>
      <c r="V65" s="1" t="n">
        <v>0</v>
      </c>
      <c r="W65" s="1" t="n">
        <v>0</v>
      </c>
      <c r="X65" s="1" t="n">
        <v>0</v>
      </c>
      <c r="Y65" s="1" t="n">
        <v>0</v>
      </c>
      <c r="Z65" s="1" t="n">
        <v>0</v>
      </c>
      <c r="AA65" s="1" t="n">
        <v>0</v>
      </c>
      <c r="AB65" s="1" t="n">
        <v>0</v>
      </c>
      <c r="AC65" s="1" t="n">
        <v>0</v>
      </c>
      <c r="AD65" s="1" t="n">
        <v>0</v>
      </c>
      <c r="AE65" s="1" t="n">
        <v>0</v>
      </c>
      <c r="AF65" s="1" t="n">
        <v>0</v>
      </c>
      <c r="AG65" s="1" t="n">
        <v>0</v>
      </c>
      <c r="AH65" s="1" t="n">
        <v>0</v>
      </c>
      <c r="AI65" s="1" t="n">
        <v>0</v>
      </c>
      <c r="AJ65" s="1" t="n">
        <v>0</v>
      </c>
      <c r="AK65" s="1" t="n">
        <v>0</v>
      </c>
      <c r="AL65" s="1" t="n">
        <v>0</v>
      </c>
      <c r="AM65" s="1" t="n">
        <v>0</v>
      </c>
      <c r="AN65" s="1" t="n">
        <v>0</v>
      </c>
      <c r="AO65" s="1" t="n">
        <v>0</v>
      </c>
      <c r="AP65" s="1" t="n">
        <v>0</v>
      </c>
      <c r="AQ65" s="1" t="n">
        <v>0</v>
      </c>
      <c r="AR65" s="1" t="n">
        <v>0</v>
      </c>
      <c r="AS65" s="1" t="n">
        <v>0</v>
      </c>
      <c r="AT65" s="1" t="n">
        <v>0</v>
      </c>
      <c r="AU65" s="1" t="n">
        <v>0</v>
      </c>
      <c r="AV65" s="1" t="n">
        <v>0</v>
      </c>
      <c r="AW65" s="1" t="n">
        <v>0</v>
      </c>
      <c r="AX65" s="1" t="n">
        <v>0</v>
      </c>
      <c r="AY65" s="1" t="n">
        <v>0</v>
      </c>
      <c r="AZ65" s="1" t="n">
        <v>0</v>
      </c>
      <c r="BA65" s="1" t="n">
        <v>0</v>
      </c>
      <c r="BB65" s="1" t="n">
        <v>0</v>
      </c>
      <c r="BC65" s="1" t="n">
        <v>0</v>
      </c>
      <c r="BD65" s="1" t="n">
        <v>0</v>
      </c>
      <c r="BE65" s="1" t="n">
        <v>0</v>
      </c>
      <c r="BF65" s="1" t="n">
        <v>0</v>
      </c>
      <c r="BG65" s="1" t="n">
        <v>0</v>
      </c>
      <c r="BH65" s="1" t="n">
        <v>0</v>
      </c>
      <c r="BI65" s="1" t="n">
        <v>0</v>
      </c>
      <c r="BJ65" s="1" t="n">
        <v>0</v>
      </c>
      <c r="BK65" s="1" t="n">
        <v>0</v>
      </c>
      <c r="BL65" s="1" t="n">
        <v>0</v>
      </c>
      <c r="BM65" s="1" t="n">
        <v>0</v>
      </c>
      <c r="BN65" s="1" t="n">
        <v>0</v>
      </c>
      <c r="BO65" s="10" t="n">
        <f aca="false">Overlay!$G$12</f>
        <v>-440.833333333333</v>
      </c>
      <c r="BP65" s="10" t="n">
        <f aca="false">Overlay!$G$13</f>
        <v>-440.833333333333</v>
      </c>
      <c r="BQ65" s="10" t="n">
        <f aca="false">Overlay!$G$14</f>
        <v>-440.833333333333</v>
      </c>
      <c r="BR65" s="10" t="n">
        <f aca="false">Overlay!$G$15</f>
        <v>-440.833333333333</v>
      </c>
      <c r="BS65" s="10" t="n">
        <f aca="false">Overlay!$G$16</f>
        <v>-1690.83333333333</v>
      </c>
      <c r="BT65" s="10" t="n">
        <f aca="false">Overlay!$G$17</f>
        <v>-440.833333333333</v>
      </c>
      <c r="BU65" s="10" t="n">
        <f aca="false">Overlay!$G$18</f>
        <v>-440.833333333333</v>
      </c>
      <c r="BV65" s="10" t="n">
        <f aca="false">Overlay!$G$19</f>
        <v>-440.833333333333</v>
      </c>
      <c r="BW65" s="10" t="n">
        <f aca="false">Overlay!$G$20</f>
        <v>-440.833333333333</v>
      </c>
      <c r="BX65" s="10" t="n">
        <f aca="false">Overlay!$G$21</f>
        <v>-440.833333333333</v>
      </c>
      <c r="BY65" s="10" t="n">
        <f aca="false">Overlay!$G$22</f>
        <v>-440.833333333333</v>
      </c>
      <c r="BZ65" s="10" t="n">
        <f aca="false">Overlay!$G$23</f>
        <v>-440.833333333333</v>
      </c>
      <c r="CA65" s="10" t="n">
        <f aca="false">Overlay!$G$24</f>
        <v>-1690.83333333333</v>
      </c>
      <c r="CB65" s="10" t="n">
        <f aca="false">Overlay!$G$25</f>
        <v>-590.833333333333</v>
      </c>
      <c r="CC65" s="10" t="n">
        <f aca="false">Overlay!$G$26</f>
        <v>-590.833333333333</v>
      </c>
      <c r="CD65" s="10" t="n">
        <f aca="false">Overlay!$G$27</f>
        <v>-7990.83333333333</v>
      </c>
      <c r="CE65" s="10" t="n">
        <f aca="false">Overlay!$G$28</f>
        <v>-590.833333333333</v>
      </c>
      <c r="CF65" s="10" t="n">
        <f aca="false">Overlay!$G$29</f>
        <v>-590.833333333333</v>
      </c>
      <c r="CG65" s="10" t="n">
        <f aca="false">Overlay!$G$30</f>
        <v>-590.833333333333</v>
      </c>
      <c r="CH65" s="10" t="n">
        <f aca="false">Overlay!$G$31</f>
        <v>146721.166666667</v>
      </c>
      <c r="CI65" s="1" t="n">
        <v>0</v>
      </c>
      <c r="CJ65" s="1" t="n">
        <v>0</v>
      </c>
      <c r="CK65" s="1" t="n">
        <v>0</v>
      </c>
      <c r="CL65" s="1" t="n">
        <v>0</v>
      </c>
      <c r="CM65" s="1" t="n">
        <v>0</v>
      </c>
      <c r="CN65" s="1" t="n">
        <v>0</v>
      </c>
      <c r="CO65" s="1" t="n">
        <v>0</v>
      </c>
      <c r="CP65" s="1" t="n">
        <v>0</v>
      </c>
      <c r="CQ65" s="1" t="n">
        <v>0</v>
      </c>
      <c r="CR65" s="1" t="n">
        <v>0</v>
      </c>
      <c r="CS65" s="1" t="n">
        <v>0</v>
      </c>
      <c r="CT65" s="1" t="n">
        <v>0</v>
      </c>
      <c r="CU65" s="1" t="n">
        <v>0</v>
      </c>
      <c r="CV65" s="1" t="n">
        <v>0</v>
      </c>
      <c r="CW65" s="1" t="n">
        <v>0</v>
      </c>
      <c r="CX65" s="1" t="n">
        <v>0</v>
      </c>
      <c r="CY65" s="1" t="n">
        <v>0</v>
      </c>
      <c r="CZ65" s="1" t="n">
        <v>0</v>
      </c>
      <c r="DA65" s="1" t="n">
        <v>0</v>
      </c>
      <c r="DB65" s="1" t="n">
        <v>0</v>
      </c>
      <c r="DC65" s="1" t="n">
        <v>0</v>
      </c>
      <c r="DD65" s="1" t="n">
        <v>0</v>
      </c>
      <c r="DE65" s="1" t="n">
        <v>0</v>
      </c>
      <c r="DF65" s="1" t="n">
        <v>0</v>
      </c>
      <c r="DG65" s="1" t="n">
        <v>0</v>
      </c>
      <c r="DH65" s="1" t="n">
        <v>0</v>
      </c>
      <c r="DI65" s="1" t="n">
        <v>0</v>
      </c>
      <c r="DJ65" s="1" t="n">
        <v>0</v>
      </c>
      <c r="DK65" s="1" t="n">
        <v>0</v>
      </c>
      <c r="DL65" s="1" t="n">
        <v>0</v>
      </c>
      <c r="DM65" s="1" t="n">
        <v>0</v>
      </c>
      <c r="DN65" s="1" t="n">
        <v>0</v>
      </c>
      <c r="DO65" s="1" t="n">
        <v>0</v>
      </c>
      <c r="DP65" s="1" t="n">
        <v>0</v>
      </c>
      <c r="DQ65" s="1" t="n">
        <v>0</v>
      </c>
      <c r="DR65" s="1" t="n">
        <v>0</v>
      </c>
      <c r="DS65" s="1" t="n">
        <v>0</v>
      </c>
      <c r="DT65" s="1" t="n">
        <v>0</v>
      </c>
      <c r="DU65" s="1" t="n">
        <v>0</v>
      </c>
      <c r="DV65" s="1" t="n">
        <v>0</v>
      </c>
      <c r="DW65" s="1" t="n">
        <v>0</v>
      </c>
      <c r="DX65" s="1" t="n">
        <v>0</v>
      </c>
      <c r="DY65" s="1" t="n">
        <v>0</v>
      </c>
      <c r="DZ65" s="1" t="n">
        <v>0</v>
      </c>
      <c r="EA65" s="1" t="n">
        <v>0</v>
      </c>
      <c r="EB65" s="1" t="n">
        <v>0</v>
      </c>
      <c r="EC65" s="1" t="n">
        <v>0</v>
      </c>
      <c r="ED65" s="1" t="n">
        <v>0</v>
      </c>
      <c r="EE65" s="1" t="n">
        <v>0</v>
      </c>
      <c r="EF65" s="1" t="n">
        <v>0</v>
      </c>
      <c r="EG65" s="1" t="n">
        <v>0</v>
      </c>
      <c r="EH65" s="1" t="n">
        <v>0</v>
      </c>
      <c r="EI65" s="1" t="n">
        <v>0</v>
      </c>
      <c r="EJ65" s="1" t="n">
        <v>0</v>
      </c>
    </row>
    <row r="66" customFormat="false" ht="15" hidden="false" customHeight="true" outlineLevel="0" collapsed="false">
      <c r="C66" s="1" t="n">
        <v>0</v>
      </c>
      <c r="D66" s="1" t="n">
        <v>0</v>
      </c>
      <c r="E66" s="1" t="n">
        <v>0</v>
      </c>
      <c r="F66" s="1" t="n">
        <v>0</v>
      </c>
      <c r="G66" s="1" t="n">
        <v>0</v>
      </c>
      <c r="H66" s="1" t="n">
        <v>0</v>
      </c>
      <c r="I66" s="1" t="n">
        <v>0</v>
      </c>
      <c r="J66" s="1" t="n">
        <v>0</v>
      </c>
      <c r="K66" s="1" t="n">
        <v>0</v>
      </c>
      <c r="L66" s="1" t="n">
        <v>0</v>
      </c>
      <c r="M66" s="1" t="n">
        <v>0</v>
      </c>
      <c r="N66" s="1" t="n">
        <v>0</v>
      </c>
      <c r="O66" s="1" t="n">
        <v>0</v>
      </c>
      <c r="P66" s="1" t="n">
        <v>0</v>
      </c>
      <c r="Q66" s="1" t="n">
        <v>0</v>
      </c>
      <c r="R66" s="1" t="n">
        <v>0</v>
      </c>
      <c r="S66" s="1" t="n">
        <v>0</v>
      </c>
      <c r="T66" s="1" t="n">
        <v>0</v>
      </c>
      <c r="U66" s="1" t="n">
        <v>0</v>
      </c>
      <c r="V66" s="1" t="n">
        <v>0</v>
      </c>
      <c r="W66" s="1" t="n">
        <v>0</v>
      </c>
      <c r="X66" s="1" t="n">
        <v>0</v>
      </c>
      <c r="Y66" s="1" t="n">
        <v>0</v>
      </c>
      <c r="Z66" s="1" t="n">
        <v>0</v>
      </c>
      <c r="AA66" s="1" t="n">
        <v>0</v>
      </c>
      <c r="AB66" s="1" t="n">
        <v>0</v>
      </c>
      <c r="AC66" s="1" t="n">
        <v>0</v>
      </c>
      <c r="AD66" s="1" t="n">
        <v>0</v>
      </c>
      <c r="AE66" s="1" t="n">
        <v>0</v>
      </c>
      <c r="AF66" s="1" t="n">
        <v>0</v>
      </c>
      <c r="AG66" s="1" t="n">
        <v>0</v>
      </c>
      <c r="AH66" s="1" t="n">
        <v>0</v>
      </c>
      <c r="AI66" s="1" t="n">
        <v>0</v>
      </c>
      <c r="AJ66" s="1" t="n">
        <v>0</v>
      </c>
      <c r="AK66" s="1" t="n">
        <v>0</v>
      </c>
      <c r="AL66" s="1" t="n">
        <v>0</v>
      </c>
      <c r="AM66" s="1" t="n">
        <v>0</v>
      </c>
      <c r="AN66" s="1" t="n">
        <v>0</v>
      </c>
      <c r="AO66" s="1" t="n">
        <v>0</v>
      </c>
      <c r="AP66" s="1" t="n">
        <v>0</v>
      </c>
      <c r="AQ66" s="1" t="n">
        <v>0</v>
      </c>
      <c r="AR66" s="1" t="n">
        <v>0</v>
      </c>
      <c r="AS66" s="1" t="n">
        <v>0</v>
      </c>
      <c r="AT66" s="1" t="n">
        <v>0</v>
      </c>
      <c r="AU66" s="1" t="n">
        <v>0</v>
      </c>
      <c r="AV66" s="1" t="n">
        <v>0</v>
      </c>
      <c r="AW66" s="1" t="n">
        <v>0</v>
      </c>
      <c r="AX66" s="1" t="n">
        <v>0</v>
      </c>
      <c r="AY66" s="1" t="n">
        <v>0</v>
      </c>
      <c r="AZ66" s="1" t="n">
        <v>0</v>
      </c>
      <c r="BA66" s="1" t="n">
        <v>0</v>
      </c>
      <c r="BB66" s="1" t="n">
        <v>0</v>
      </c>
      <c r="BC66" s="1" t="n">
        <v>0</v>
      </c>
      <c r="BD66" s="1" t="n">
        <v>0</v>
      </c>
      <c r="BE66" s="1" t="n">
        <v>0</v>
      </c>
      <c r="BF66" s="1" t="n">
        <v>0</v>
      </c>
      <c r="BG66" s="1" t="n">
        <v>0</v>
      </c>
      <c r="BH66" s="1" t="n">
        <v>0</v>
      </c>
      <c r="BI66" s="1" t="n">
        <v>0</v>
      </c>
      <c r="BJ66" s="1" t="n">
        <v>0</v>
      </c>
      <c r="BK66" s="1" t="n">
        <v>0</v>
      </c>
      <c r="BL66" s="1" t="n">
        <v>0</v>
      </c>
      <c r="BM66" s="1" t="n">
        <v>0</v>
      </c>
      <c r="BN66" s="1" t="n">
        <v>0</v>
      </c>
      <c r="BO66" s="1" t="n">
        <v>0</v>
      </c>
      <c r="BP66" s="10" t="n">
        <f aca="false">Overlay!$G$12</f>
        <v>-440.833333333333</v>
      </c>
      <c r="BQ66" s="10" t="n">
        <f aca="false">Overlay!$G$13</f>
        <v>-440.833333333333</v>
      </c>
      <c r="BR66" s="10" t="n">
        <f aca="false">Overlay!$G$14</f>
        <v>-440.833333333333</v>
      </c>
      <c r="BS66" s="10" t="n">
        <f aca="false">Overlay!$G$15</f>
        <v>-440.833333333333</v>
      </c>
      <c r="BT66" s="10" t="n">
        <f aca="false">Overlay!$G$16</f>
        <v>-1690.83333333333</v>
      </c>
      <c r="BU66" s="10" t="n">
        <f aca="false">Overlay!$G$17</f>
        <v>-440.833333333333</v>
      </c>
      <c r="BV66" s="10" t="n">
        <f aca="false">Overlay!$G$18</f>
        <v>-440.833333333333</v>
      </c>
      <c r="BW66" s="10" t="n">
        <f aca="false">Overlay!$G$19</f>
        <v>-440.833333333333</v>
      </c>
      <c r="BX66" s="10" t="n">
        <f aca="false">Overlay!$G$20</f>
        <v>-440.833333333333</v>
      </c>
      <c r="BY66" s="10" t="n">
        <f aca="false">Overlay!$G$21</f>
        <v>-440.833333333333</v>
      </c>
      <c r="BZ66" s="10" t="n">
        <f aca="false">Overlay!$G$22</f>
        <v>-440.833333333333</v>
      </c>
      <c r="CA66" s="10" t="n">
        <f aca="false">Overlay!$G$23</f>
        <v>-440.833333333333</v>
      </c>
      <c r="CB66" s="10" t="n">
        <f aca="false">Overlay!$G$24</f>
        <v>-1690.83333333333</v>
      </c>
      <c r="CC66" s="10" t="n">
        <f aca="false">Overlay!$G$25</f>
        <v>-590.833333333333</v>
      </c>
      <c r="CD66" s="10" t="n">
        <f aca="false">Overlay!$G$26</f>
        <v>-590.833333333333</v>
      </c>
      <c r="CE66" s="10" t="n">
        <f aca="false">Overlay!$G$27</f>
        <v>-7990.83333333333</v>
      </c>
      <c r="CF66" s="10" t="n">
        <f aca="false">Overlay!$G$28</f>
        <v>-590.833333333333</v>
      </c>
      <c r="CG66" s="10" t="n">
        <f aca="false">Overlay!$G$29</f>
        <v>-590.833333333333</v>
      </c>
      <c r="CH66" s="10" t="n">
        <f aca="false">Overlay!$G$30</f>
        <v>-590.833333333333</v>
      </c>
      <c r="CI66" s="10" t="n">
        <f aca="false">Overlay!$G$31</f>
        <v>146721.166666667</v>
      </c>
      <c r="CJ66" s="1" t="n">
        <v>0</v>
      </c>
      <c r="CK66" s="1" t="n">
        <v>0</v>
      </c>
      <c r="CL66" s="1" t="n">
        <v>0</v>
      </c>
      <c r="CM66" s="1" t="n">
        <v>0</v>
      </c>
      <c r="CN66" s="1" t="n">
        <v>0</v>
      </c>
      <c r="CO66" s="1" t="n">
        <v>0</v>
      </c>
      <c r="CP66" s="1" t="n">
        <v>0</v>
      </c>
      <c r="CQ66" s="1" t="n">
        <v>0</v>
      </c>
      <c r="CR66" s="1" t="n">
        <v>0</v>
      </c>
      <c r="CS66" s="1" t="n">
        <v>0</v>
      </c>
      <c r="CT66" s="1" t="n">
        <v>0</v>
      </c>
      <c r="CU66" s="1" t="n">
        <v>0</v>
      </c>
      <c r="CV66" s="1" t="n">
        <v>0</v>
      </c>
      <c r="CW66" s="1" t="n">
        <v>0</v>
      </c>
      <c r="CX66" s="1" t="n">
        <v>0</v>
      </c>
      <c r="CY66" s="1" t="n">
        <v>0</v>
      </c>
      <c r="CZ66" s="1" t="n">
        <v>0</v>
      </c>
      <c r="DA66" s="1" t="n">
        <v>0</v>
      </c>
      <c r="DB66" s="1" t="n">
        <v>0</v>
      </c>
      <c r="DC66" s="1" t="n">
        <v>0</v>
      </c>
      <c r="DD66" s="1" t="n">
        <v>0</v>
      </c>
      <c r="DE66" s="1" t="n">
        <v>0</v>
      </c>
      <c r="DF66" s="1" t="n">
        <v>0</v>
      </c>
      <c r="DG66" s="1" t="n">
        <v>0</v>
      </c>
      <c r="DH66" s="1" t="n">
        <v>0</v>
      </c>
      <c r="DI66" s="1" t="n">
        <v>0</v>
      </c>
      <c r="DJ66" s="1" t="n">
        <v>0</v>
      </c>
      <c r="DK66" s="1" t="n">
        <v>0</v>
      </c>
      <c r="DL66" s="1" t="n">
        <v>0</v>
      </c>
      <c r="DM66" s="1" t="n">
        <v>0</v>
      </c>
      <c r="DN66" s="1" t="n">
        <v>0</v>
      </c>
      <c r="DO66" s="1" t="n">
        <v>0</v>
      </c>
      <c r="DP66" s="1" t="n">
        <v>0</v>
      </c>
      <c r="DQ66" s="1" t="n">
        <v>0</v>
      </c>
      <c r="DR66" s="1" t="n">
        <v>0</v>
      </c>
      <c r="DS66" s="1" t="n">
        <v>0</v>
      </c>
      <c r="DT66" s="1" t="n">
        <v>0</v>
      </c>
      <c r="DU66" s="1" t="n">
        <v>0</v>
      </c>
      <c r="DV66" s="1" t="n">
        <v>0</v>
      </c>
      <c r="DW66" s="1" t="n">
        <v>0</v>
      </c>
      <c r="DX66" s="1" t="n">
        <v>0</v>
      </c>
      <c r="DY66" s="1" t="n">
        <v>0</v>
      </c>
      <c r="DZ66" s="1" t="n">
        <v>0</v>
      </c>
      <c r="EA66" s="1" t="n">
        <v>0</v>
      </c>
      <c r="EB66" s="1" t="n">
        <v>0</v>
      </c>
      <c r="EC66" s="1" t="n">
        <v>0</v>
      </c>
      <c r="ED66" s="1" t="n">
        <v>0</v>
      </c>
      <c r="EE66" s="1" t="n">
        <v>0</v>
      </c>
      <c r="EF66" s="1" t="n">
        <v>0</v>
      </c>
      <c r="EG66" s="1" t="n">
        <v>0</v>
      </c>
      <c r="EH66" s="1" t="n">
        <v>0</v>
      </c>
      <c r="EI66" s="1" t="n">
        <v>0</v>
      </c>
      <c r="EJ66" s="1" t="n">
        <v>0</v>
      </c>
    </row>
    <row r="67" customFormat="false" ht="15" hidden="false" customHeight="true" outlineLevel="0" collapsed="false">
      <c r="C67" s="1" t="n">
        <v>0</v>
      </c>
      <c r="D67" s="1" t="n">
        <v>0</v>
      </c>
      <c r="E67" s="1" t="n">
        <v>0</v>
      </c>
      <c r="F67" s="1" t="n">
        <v>0</v>
      </c>
      <c r="G67" s="1" t="n">
        <v>0</v>
      </c>
      <c r="H67" s="1" t="n">
        <v>0</v>
      </c>
      <c r="I67" s="1" t="n">
        <v>0</v>
      </c>
      <c r="J67" s="1" t="n">
        <v>0</v>
      </c>
      <c r="K67" s="1" t="n">
        <v>0</v>
      </c>
      <c r="L67" s="1" t="n">
        <v>0</v>
      </c>
      <c r="M67" s="1" t="n">
        <v>0</v>
      </c>
      <c r="N67" s="1" t="n">
        <v>0</v>
      </c>
      <c r="O67" s="1" t="n">
        <v>0</v>
      </c>
      <c r="P67" s="1" t="n">
        <v>0</v>
      </c>
      <c r="Q67" s="1" t="n">
        <v>0</v>
      </c>
      <c r="R67" s="1" t="n">
        <v>0</v>
      </c>
      <c r="S67" s="1" t="n">
        <v>0</v>
      </c>
      <c r="T67" s="1" t="n">
        <v>0</v>
      </c>
      <c r="U67" s="1" t="n">
        <v>0</v>
      </c>
      <c r="V67" s="1" t="n">
        <v>0</v>
      </c>
      <c r="W67" s="1" t="n">
        <v>0</v>
      </c>
      <c r="X67" s="1" t="n">
        <v>0</v>
      </c>
      <c r="Y67" s="1" t="n">
        <v>0</v>
      </c>
      <c r="Z67" s="1" t="n">
        <v>0</v>
      </c>
      <c r="AA67" s="1" t="n">
        <v>0</v>
      </c>
      <c r="AB67" s="1" t="n">
        <v>0</v>
      </c>
      <c r="AC67" s="1" t="n">
        <v>0</v>
      </c>
      <c r="AD67" s="1" t="n">
        <v>0</v>
      </c>
      <c r="AE67" s="1" t="n">
        <v>0</v>
      </c>
      <c r="AF67" s="1" t="n">
        <v>0</v>
      </c>
      <c r="AG67" s="1" t="n">
        <v>0</v>
      </c>
      <c r="AH67" s="1" t="n">
        <v>0</v>
      </c>
      <c r="AI67" s="1" t="n">
        <v>0</v>
      </c>
      <c r="AJ67" s="1" t="n">
        <v>0</v>
      </c>
      <c r="AK67" s="1" t="n">
        <v>0</v>
      </c>
      <c r="AL67" s="1" t="n">
        <v>0</v>
      </c>
      <c r="AM67" s="1" t="n">
        <v>0</v>
      </c>
      <c r="AN67" s="1" t="n">
        <v>0</v>
      </c>
      <c r="AO67" s="1" t="n">
        <v>0</v>
      </c>
      <c r="AP67" s="1" t="n">
        <v>0</v>
      </c>
      <c r="AQ67" s="1" t="n">
        <v>0</v>
      </c>
      <c r="AR67" s="1" t="n">
        <v>0</v>
      </c>
      <c r="AS67" s="1" t="n">
        <v>0</v>
      </c>
      <c r="AT67" s="1" t="n">
        <v>0</v>
      </c>
      <c r="AU67" s="1" t="n">
        <v>0</v>
      </c>
      <c r="AV67" s="1" t="n">
        <v>0</v>
      </c>
      <c r="AW67" s="1" t="n">
        <v>0</v>
      </c>
      <c r="AX67" s="1" t="n">
        <v>0</v>
      </c>
      <c r="AY67" s="1" t="n">
        <v>0</v>
      </c>
      <c r="AZ67" s="1" t="n">
        <v>0</v>
      </c>
      <c r="BA67" s="1" t="n">
        <v>0</v>
      </c>
      <c r="BB67" s="1" t="n">
        <v>0</v>
      </c>
      <c r="BC67" s="1" t="n">
        <v>0</v>
      </c>
      <c r="BD67" s="1" t="n">
        <v>0</v>
      </c>
      <c r="BE67" s="1" t="n">
        <v>0</v>
      </c>
      <c r="BF67" s="1" t="n">
        <v>0</v>
      </c>
      <c r="BG67" s="1" t="n">
        <v>0</v>
      </c>
      <c r="BH67" s="1" t="n">
        <v>0</v>
      </c>
      <c r="BI67" s="1" t="n">
        <v>0</v>
      </c>
      <c r="BJ67" s="1" t="n">
        <v>0</v>
      </c>
      <c r="BK67" s="1" t="n">
        <v>0</v>
      </c>
      <c r="BL67" s="1" t="n">
        <v>0</v>
      </c>
      <c r="BM67" s="1" t="n">
        <v>0</v>
      </c>
      <c r="BN67" s="1" t="n">
        <v>0</v>
      </c>
      <c r="BO67" s="1" t="n">
        <v>0</v>
      </c>
      <c r="BP67" s="1" t="n">
        <v>0</v>
      </c>
      <c r="BQ67" s="10" t="n">
        <f aca="false">Overlay!$G$12</f>
        <v>-440.833333333333</v>
      </c>
      <c r="BR67" s="10" t="n">
        <f aca="false">Overlay!$G$13</f>
        <v>-440.833333333333</v>
      </c>
      <c r="BS67" s="10" t="n">
        <f aca="false">Overlay!$G$14</f>
        <v>-440.833333333333</v>
      </c>
      <c r="BT67" s="10" t="n">
        <f aca="false">Overlay!$G$15</f>
        <v>-440.833333333333</v>
      </c>
      <c r="BU67" s="10" t="n">
        <f aca="false">Overlay!$G$16</f>
        <v>-1690.83333333333</v>
      </c>
      <c r="BV67" s="10" t="n">
        <f aca="false">Overlay!$G$17</f>
        <v>-440.833333333333</v>
      </c>
      <c r="BW67" s="10" t="n">
        <f aca="false">Overlay!$G$18</f>
        <v>-440.833333333333</v>
      </c>
      <c r="BX67" s="10" t="n">
        <f aca="false">Overlay!$G$19</f>
        <v>-440.833333333333</v>
      </c>
      <c r="BY67" s="10" t="n">
        <f aca="false">Overlay!$G$20</f>
        <v>-440.833333333333</v>
      </c>
      <c r="BZ67" s="10" t="n">
        <f aca="false">Overlay!$G$21</f>
        <v>-440.833333333333</v>
      </c>
      <c r="CA67" s="10" t="n">
        <f aca="false">Overlay!$G$22</f>
        <v>-440.833333333333</v>
      </c>
      <c r="CB67" s="10" t="n">
        <f aca="false">Overlay!$G$23</f>
        <v>-440.833333333333</v>
      </c>
      <c r="CC67" s="10" t="n">
        <f aca="false">Overlay!$G$24</f>
        <v>-1690.83333333333</v>
      </c>
      <c r="CD67" s="10" t="n">
        <f aca="false">Overlay!$G$25</f>
        <v>-590.833333333333</v>
      </c>
      <c r="CE67" s="10" t="n">
        <f aca="false">Overlay!$G$26</f>
        <v>-590.833333333333</v>
      </c>
      <c r="CF67" s="10" t="n">
        <f aca="false">Overlay!$G$27</f>
        <v>-7990.83333333333</v>
      </c>
      <c r="CG67" s="10" t="n">
        <f aca="false">Overlay!$G$28</f>
        <v>-590.833333333333</v>
      </c>
      <c r="CH67" s="10" t="n">
        <f aca="false">Overlay!$G$29</f>
        <v>-590.833333333333</v>
      </c>
      <c r="CI67" s="10" t="n">
        <f aca="false">Overlay!$G$30</f>
        <v>-590.833333333333</v>
      </c>
      <c r="CJ67" s="10" t="n">
        <f aca="false">Overlay!$G$31</f>
        <v>146721.166666667</v>
      </c>
      <c r="CK67" s="1" t="n">
        <v>0</v>
      </c>
      <c r="CL67" s="1" t="n">
        <v>0</v>
      </c>
      <c r="CM67" s="1" t="n">
        <v>0</v>
      </c>
      <c r="CN67" s="1" t="n">
        <v>0</v>
      </c>
      <c r="CO67" s="1" t="n">
        <v>0</v>
      </c>
      <c r="CP67" s="1" t="n">
        <v>0</v>
      </c>
      <c r="CQ67" s="1" t="n">
        <v>0</v>
      </c>
      <c r="CR67" s="1" t="n">
        <v>0</v>
      </c>
      <c r="CS67" s="1" t="n">
        <v>0</v>
      </c>
      <c r="CT67" s="1" t="n">
        <v>0</v>
      </c>
      <c r="CU67" s="1" t="n">
        <v>0</v>
      </c>
      <c r="CV67" s="1" t="n">
        <v>0</v>
      </c>
      <c r="CW67" s="1" t="n">
        <v>0</v>
      </c>
      <c r="CX67" s="1" t="n">
        <v>0</v>
      </c>
      <c r="CY67" s="1" t="n">
        <v>0</v>
      </c>
      <c r="CZ67" s="1" t="n">
        <v>0</v>
      </c>
      <c r="DA67" s="1" t="n">
        <v>0</v>
      </c>
      <c r="DB67" s="1" t="n">
        <v>0</v>
      </c>
      <c r="DC67" s="1" t="n">
        <v>0</v>
      </c>
      <c r="DD67" s="1" t="n">
        <v>0</v>
      </c>
      <c r="DE67" s="1" t="n">
        <v>0</v>
      </c>
      <c r="DF67" s="1" t="n">
        <v>0</v>
      </c>
      <c r="DG67" s="1" t="n">
        <v>0</v>
      </c>
      <c r="DH67" s="1" t="n">
        <v>0</v>
      </c>
      <c r="DI67" s="1" t="n">
        <v>0</v>
      </c>
      <c r="DJ67" s="1" t="n">
        <v>0</v>
      </c>
      <c r="DK67" s="1" t="n">
        <v>0</v>
      </c>
      <c r="DL67" s="1" t="n">
        <v>0</v>
      </c>
      <c r="DM67" s="1" t="n">
        <v>0</v>
      </c>
      <c r="DN67" s="1" t="n">
        <v>0</v>
      </c>
      <c r="DO67" s="1" t="n">
        <v>0</v>
      </c>
      <c r="DP67" s="1" t="n">
        <v>0</v>
      </c>
      <c r="DQ67" s="1" t="n">
        <v>0</v>
      </c>
      <c r="DR67" s="1" t="n">
        <v>0</v>
      </c>
      <c r="DS67" s="1" t="n">
        <v>0</v>
      </c>
      <c r="DT67" s="1" t="n">
        <v>0</v>
      </c>
      <c r="DU67" s="1" t="n">
        <v>0</v>
      </c>
      <c r="DV67" s="1" t="n">
        <v>0</v>
      </c>
      <c r="DW67" s="1" t="n">
        <v>0</v>
      </c>
      <c r="DX67" s="1" t="n">
        <v>0</v>
      </c>
      <c r="DY67" s="1" t="n">
        <v>0</v>
      </c>
      <c r="DZ67" s="1" t="n">
        <v>0</v>
      </c>
      <c r="EA67" s="1" t="n">
        <v>0</v>
      </c>
      <c r="EB67" s="1" t="n">
        <v>0</v>
      </c>
      <c r="EC67" s="1" t="n">
        <v>0</v>
      </c>
      <c r="ED67" s="1" t="n">
        <v>0</v>
      </c>
      <c r="EE67" s="1" t="n">
        <v>0</v>
      </c>
      <c r="EF67" s="1" t="n">
        <v>0</v>
      </c>
      <c r="EG67" s="1" t="n">
        <v>0</v>
      </c>
      <c r="EH67" s="1" t="n">
        <v>0</v>
      </c>
      <c r="EI67" s="1" t="n">
        <v>0</v>
      </c>
      <c r="EJ67" s="1" t="n">
        <v>0</v>
      </c>
    </row>
    <row r="68" customFormat="false" ht="15" hidden="false" customHeight="true" outlineLevel="0" collapsed="false">
      <c r="C68" s="1" t="n">
        <v>0</v>
      </c>
      <c r="D68" s="1" t="n">
        <v>0</v>
      </c>
      <c r="E68" s="1" t="n">
        <v>0</v>
      </c>
      <c r="F68" s="1" t="n">
        <v>0</v>
      </c>
      <c r="G68" s="1" t="n">
        <v>0</v>
      </c>
      <c r="H68" s="1" t="n">
        <v>0</v>
      </c>
      <c r="I68" s="1" t="n">
        <v>0</v>
      </c>
      <c r="J68" s="1" t="n">
        <v>0</v>
      </c>
      <c r="K68" s="1" t="n">
        <v>0</v>
      </c>
      <c r="L68" s="1" t="n">
        <v>0</v>
      </c>
      <c r="M68" s="1" t="n">
        <v>0</v>
      </c>
      <c r="N68" s="1" t="n">
        <v>0</v>
      </c>
      <c r="O68" s="1" t="n">
        <v>0</v>
      </c>
      <c r="P68" s="1" t="n">
        <v>0</v>
      </c>
      <c r="Q68" s="1" t="n">
        <v>0</v>
      </c>
      <c r="R68" s="1" t="n">
        <v>0</v>
      </c>
      <c r="S68" s="1" t="n">
        <v>0</v>
      </c>
      <c r="T68" s="1" t="n">
        <v>0</v>
      </c>
      <c r="U68" s="1" t="n">
        <v>0</v>
      </c>
      <c r="V68" s="1" t="n">
        <v>0</v>
      </c>
      <c r="W68" s="1" t="n">
        <v>0</v>
      </c>
      <c r="X68" s="1" t="n">
        <v>0</v>
      </c>
      <c r="Y68" s="1" t="n">
        <v>0</v>
      </c>
      <c r="Z68" s="1" t="n">
        <v>0</v>
      </c>
      <c r="AA68" s="1" t="n">
        <v>0</v>
      </c>
      <c r="AB68" s="1" t="n">
        <v>0</v>
      </c>
      <c r="AC68" s="1" t="n">
        <v>0</v>
      </c>
      <c r="AD68" s="1" t="n">
        <v>0</v>
      </c>
      <c r="AE68" s="1" t="n">
        <v>0</v>
      </c>
      <c r="AF68" s="1" t="n">
        <v>0</v>
      </c>
      <c r="AG68" s="1" t="n">
        <v>0</v>
      </c>
      <c r="AH68" s="1" t="n">
        <v>0</v>
      </c>
      <c r="AI68" s="1" t="n">
        <v>0</v>
      </c>
      <c r="AJ68" s="1" t="n">
        <v>0</v>
      </c>
      <c r="AK68" s="1" t="n">
        <v>0</v>
      </c>
      <c r="AL68" s="1" t="n">
        <v>0</v>
      </c>
      <c r="AM68" s="1" t="n">
        <v>0</v>
      </c>
      <c r="AN68" s="1" t="n">
        <v>0</v>
      </c>
      <c r="AO68" s="1" t="n">
        <v>0</v>
      </c>
      <c r="AP68" s="1" t="n">
        <v>0</v>
      </c>
      <c r="AQ68" s="1" t="n">
        <v>0</v>
      </c>
      <c r="AR68" s="1" t="n">
        <v>0</v>
      </c>
      <c r="AS68" s="1" t="n">
        <v>0</v>
      </c>
      <c r="AT68" s="1" t="n">
        <v>0</v>
      </c>
      <c r="AU68" s="1" t="n">
        <v>0</v>
      </c>
      <c r="AV68" s="1" t="n">
        <v>0</v>
      </c>
      <c r="AW68" s="1" t="n">
        <v>0</v>
      </c>
      <c r="AX68" s="1" t="n">
        <v>0</v>
      </c>
      <c r="AY68" s="1" t="n">
        <v>0</v>
      </c>
      <c r="AZ68" s="1" t="n">
        <v>0</v>
      </c>
      <c r="BA68" s="1" t="n">
        <v>0</v>
      </c>
      <c r="BB68" s="1" t="n">
        <v>0</v>
      </c>
      <c r="BC68" s="1" t="n">
        <v>0</v>
      </c>
      <c r="BD68" s="1" t="n">
        <v>0</v>
      </c>
      <c r="BE68" s="1" t="n">
        <v>0</v>
      </c>
      <c r="BF68" s="1" t="n">
        <v>0</v>
      </c>
      <c r="BG68" s="1" t="n">
        <v>0</v>
      </c>
      <c r="BH68" s="1" t="n">
        <v>0</v>
      </c>
      <c r="BI68" s="1" t="n">
        <v>0</v>
      </c>
      <c r="BJ68" s="1" t="n">
        <v>0</v>
      </c>
      <c r="BK68" s="1" t="n">
        <v>0</v>
      </c>
      <c r="BL68" s="1" t="n">
        <v>0</v>
      </c>
      <c r="BM68" s="1" t="n">
        <v>0</v>
      </c>
      <c r="BN68" s="1" t="n">
        <v>0</v>
      </c>
      <c r="BO68" s="1" t="n">
        <v>0</v>
      </c>
      <c r="BP68" s="1" t="n">
        <v>0</v>
      </c>
      <c r="BQ68" s="1" t="n">
        <v>0</v>
      </c>
      <c r="BR68" s="10" t="n">
        <f aca="false">Overlay!$G$12</f>
        <v>-440.833333333333</v>
      </c>
      <c r="BS68" s="10" t="n">
        <f aca="false">Overlay!$G$13</f>
        <v>-440.833333333333</v>
      </c>
      <c r="BT68" s="10" t="n">
        <f aca="false">Overlay!$G$14</f>
        <v>-440.833333333333</v>
      </c>
      <c r="BU68" s="10" t="n">
        <f aca="false">Overlay!$G$15</f>
        <v>-440.833333333333</v>
      </c>
      <c r="BV68" s="10" t="n">
        <f aca="false">Overlay!$G$16</f>
        <v>-1690.83333333333</v>
      </c>
      <c r="BW68" s="10" t="n">
        <f aca="false">Overlay!$G$17</f>
        <v>-440.833333333333</v>
      </c>
      <c r="BX68" s="10" t="n">
        <f aca="false">Overlay!$G$18</f>
        <v>-440.833333333333</v>
      </c>
      <c r="BY68" s="10" t="n">
        <f aca="false">Overlay!$G$19</f>
        <v>-440.833333333333</v>
      </c>
      <c r="BZ68" s="10" t="n">
        <f aca="false">Overlay!$G$20</f>
        <v>-440.833333333333</v>
      </c>
      <c r="CA68" s="10" t="n">
        <f aca="false">Overlay!$G$21</f>
        <v>-440.833333333333</v>
      </c>
      <c r="CB68" s="10" t="n">
        <f aca="false">Overlay!$G$22</f>
        <v>-440.833333333333</v>
      </c>
      <c r="CC68" s="10" t="n">
        <f aca="false">Overlay!$G$23</f>
        <v>-440.833333333333</v>
      </c>
      <c r="CD68" s="10" t="n">
        <f aca="false">Overlay!$G$24</f>
        <v>-1690.83333333333</v>
      </c>
      <c r="CE68" s="10" t="n">
        <f aca="false">Overlay!$G$25</f>
        <v>-590.833333333333</v>
      </c>
      <c r="CF68" s="10" t="n">
        <f aca="false">Overlay!$G$26</f>
        <v>-590.833333333333</v>
      </c>
      <c r="CG68" s="10" t="n">
        <f aca="false">Overlay!$G$27</f>
        <v>-7990.83333333333</v>
      </c>
      <c r="CH68" s="10" t="n">
        <f aca="false">Overlay!$G$28</f>
        <v>-590.833333333333</v>
      </c>
      <c r="CI68" s="10" t="n">
        <f aca="false">Overlay!$G$29</f>
        <v>-590.833333333333</v>
      </c>
      <c r="CJ68" s="10" t="n">
        <f aca="false">Overlay!$G$30</f>
        <v>-590.833333333333</v>
      </c>
      <c r="CK68" s="10" t="n">
        <f aca="false">Overlay!$G$31</f>
        <v>146721.166666667</v>
      </c>
      <c r="CL68" s="1" t="n">
        <v>0</v>
      </c>
      <c r="CM68" s="1" t="n">
        <v>0</v>
      </c>
      <c r="CN68" s="1" t="n">
        <v>0</v>
      </c>
      <c r="CO68" s="1" t="n">
        <v>0</v>
      </c>
      <c r="CP68" s="1" t="n">
        <v>0</v>
      </c>
      <c r="CQ68" s="1" t="n">
        <v>0</v>
      </c>
      <c r="CR68" s="1" t="n">
        <v>0</v>
      </c>
      <c r="CS68" s="1" t="n">
        <v>0</v>
      </c>
      <c r="CT68" s="1" t="n">
        <v>0</v>
      </c>
      <c r="CU68" s="1" t="n">
        <v>0</v>
      </c>
      <c r="CV68" s="1" t="n">
        <v>0</v>
      </c>
      <c r="CW68" s="1" t="n">
        <v>0</v>
      </c>
      <c r="CX68" s="1" t="n">
        <v>0</v>
      </c>
      <c r="CY68" s="1" t="n">
        <v>0</v>
      </c>
      <c r="CZ68" s="1" t="n">
        <v>0</v>
      </c>
      <c r="DA68" s="1" t="n">
        <v>0</v>
      </c>
      <c r="DB68" s="1" t="n">
        <v>0</v>
      </c>
      <c r="DC68" s="1" t="n">
        <v>0</v>
      </c>
      <c r="DD68" s="1" t="n">
        <v>0</v>
      </c>
      <c r="DE68" s="1" t="n">
        <v>0</v>
      </c>
      <c r="DF68" s="1" t="n">
        <v>0</v>
      </c>
      <c r="DG68" s="1" t="n">
        <v>0</v>
      </c>
      <c r="DH68" s="1" t="n">
        <v>0</v>
      </c>
      <c r="DI68" s="1" t="n">
        <v>0</v>
      </c>
      <c r="DJ68" s="1" t="n">
        <v>0</v>
      </c>
      <c r="DK68" s="1" t="n">
        <v>0</v>
      </c>
      <c r="DL68" s="1" t="n">
        <v>0</v>
      </c>
      <c r="DM68" s="1" t="n">
        <v>0</v>
      </c>
      <c r="DN68" s="1" t="n">
        <v>0</v>
      </c>
      <c r="DO68" s="1" t="n">
        <v>0</v>
      </c>
      <c r="DP68" s="1" t="n">
        <v>0</v>
      </c>
      <c r="DQ68" s="1" t="n">
        <v>0</v>
      </c>
      <c r="DR68" s="1" t="n">
        <v>0</v>
      </c>
      <c r="DS68" s="1" t="n">
        <v>0</v>
      </c>
      <c r="DT68" s="1" t="n">
        <v>0</v>
      </c>
      <c r="DU68" s="1" t="n">
        <v>0</v>
      </c>
      <c r="DV68" s="1" t="n">
        <v>0</v>
      </c>
      <c r="DW68" s="1" t="n">
        <v>0</v>
      </c>
      <c r="DX68" s="1" t="n">
        <v>0</v>
      </c>
      <c r="DY68" s="1" t="n">
        <v>0</v>
      </c>
      <c r="DZ68" s="1" t="n">
        <v>0</v>
      </c>
      <c r="EA68" s="1" t="n">
        <v>0</v>
      </c>
      <c r="EB68" s="1" t="n">
        <v>0</v>
      </c>
      <c r="EC68" s="1" t="n">
        <v>0</v>
      </c>
      <c r="ED68" s="1" t="n">
        <v>0</v>
      </c>
      <c r="EE68" s="1" t="n">
        <v>0</v>
      </c>
      <c r="EF68" s="1" t="n">
        <v>0</v>
      </c>
      <c r="EG68" s="1" t="n">
        <v>0</v>
      </c>
      <c r="EH68" s="1" t="n">
        <v>0</v>
      </c>
      <c r="EI68" s="1" t="n">
        <v>0</v>
      </c>
      <c r="EJ68" s="1" t="n">
        <v>0</v>
      </c>
    </row>
    <row r="69" customFormat="false" ht="15" hidden="false" customHeight="true" outlineLevel="0" collapsed="false">
      <c r="C69" s="1" t="n">
        <v>0</v>
      </c>
      <c r="D69" s="1" t="n">
        <v>0</v>
      </c>
      <c r="E69" s="1" t="n">
        <v>0</v>
      </c>
      <c r="F69" s="1" t="n">
        <v>0</v>
      </c>
      <c r="G69" s="1" t="n">
        <v>0</v>
      </c>
      <c r="H69" s="1" t="n">
        <v>0</v>
      </c>
      <c r="I69" s="1" t="n">
        <v>0</v>
      </c>
      <c r="J69" s="1" t="n">
        <v>0</v>
      </c>
      <c r="K69" s="1" t="n">
        <v>0</v>
      </c>
      <c r="L69" s="1" t="n">
        <v>0</v>
      </c>
      <c r="M69" s="1" t="n">
        <v>0</v>
      </c>
      <c r="N69" s="1" t="n">
        <v>0</v>
      </c>
      <c r="O69" s="1" t="n">
        <v>0</v>
      </c>
      <c r="P69" s="1" t="n">
        <v>0</v>
      </c>
      <c r="Q69" s="1" t="n">
        <v>0</v>
      </c>
      <c r="R69" s="1" t="n">
        <v>0</v>
      </c>
      <c r="S69" s="1" t="n">
        <v>0</v>
      </c>
      <c r="T69" s="1" t="n">
        <v>0</v>
      </c>
      <c r="U69" s="1" t="n">
        <v>0</v>
      </c>
      <c r="V69" s="1" t="n">
        <v>0</v>
      </c>
      <c r="W69" s="1" t="n">
        <v>0</v>
      </c>
      <c r="X69" s="1" t="n">
        <v>0</v>
      </c>
      <c r="Y69" s="1" t="n">
        <v>0</v>
      </c>
      <c r="Z69" s="1" t="n">
        <v>0</v>
      </c>
      <c r="AA69" s="1" t="n">
        <v>0</v>
      </c>
      <c r="AB69" s="1" t="n">
        <v>0</v>
      </c>
      <c r="AC69" s="1" t="n">
        <v>0</v>
      </c>
      <c r="AD69" s="1" t="n">
        <v>0</v>
      </c>
      <c r="AE69" s="1" t="n">
        <v>0</v>
      </c>
      <c r="AF69" s="1" t="n">
        <v>0</v>
      </c>
      <c r="AG69" s="1" t="n">
        <v>0</v>
      </c>
      <c r="AH69" s="1" t="n">
        <v>0</v>
      </c>
      <c r="AI69" s="1" t="n">
        <v>0</v>
      </c>
      <c r="AJ69" s="1" t="n">
        <v>0</v>
      </c>
      <c r="AK69" s="1" t="n">
        <v>0</v>
      </c>
      <c r="AL69" s="1" t="n">
        <v>0</v>
      </c>
      <c r="AM69" s="1" t="n">
        <v>0</v>
      </c>
      <c r="AN69" s="1" t="n">
        <v>0</v>
      </c>
      <c r="AO69" s="1" t="n">
        <v>0</v>
      </c>
      <c r="AP69" s="1" t="n">
        <v>0</v>
      </c>
      <c r="AQ69" s="1" t="n">
        <v>0</v>
      </c>
      <c r="AR69" s="1" t="n">
        <v>0</v>
      </c>
      <c r="AS69" s="1" t="n">
        <v>0</v>
      </c>
      <c r="AT69" s="1" t="n">
        <v>0</v>
      </c>
      <c r="AU69" s="1" t="n">
        <v>0</v>
      </c>
      <c r="AV69" s="1" t="n">
        <v>0</v>
      </c>
      <c r="AW69" s="1" t="n">
        <v>0</v>
      </c>
      <c r="AX69" s="1" t="n">
        <v>0</v>
      </c>
      <c r="AY69" s="1" t="n">
        <v>0</v>
      </c>
      <c r="AZ69" s="1" t="n">
        <v>0</v>
      </c>
      <c r="BA69" s="1" t="n">
        <v>0</v>
      </c>
      <c r="BB69" s="1" t="n">
        <v>0</v>
      </c>
      <c r="BC69" s="1" t="n">
        <v>0</v>
      </c>
      <c r="BD69" s="1" t="n">
        <v>0</v>
      </c>
      <c r="BE69" s="1" t="n">
        <v>0</v>
      </c>
      <c r="BF69" s="1" t="n">
        <v>0</v>
      </c>
      <c r="BG69" s="1" t="n">
        <v>0</v>
      </c>
      <c r="BH69" s="1" t="n">
        <v>0</v>
      </c>
      <c r="BI69" s="1" t="n">
        <v>0</v>
      </c>
      <c r="BJ69" s="1" t="n">
        <v>0</v>
      </c>
      <c r="BK69" s="1" t="n">
        <v>0</v>
      </c>
      <c r="BL69" s="1" t="n">
        <v>0</v>
      </c>
      <c r="BM69" s="1" t="n">
        <v>0</v>
      </c>
      <c r="BN69" s="1" t="n">
        <v>0</v>
      </c>
      <c r="BO69" s="1" t="n">
        <v>0</v>
      </c>
      <c r="BP69" s="1" t="n">
        <v>0</v>
      </c>
      <c r="BQ69" s="1" t="n">
        <v>0</v>
      </c>
      <c r="BR69" s="1" t="n">
        <v>0</v>
      </c>
      <c r="BS69" s="10" t="n">
        <f aca="false">Overlay!$G$12</f>
        <v>-440.833333333333</v>
      </c>
      <c r="BT69" s="10" t="n">
        <f aca="false">Overlay!$G$13</f>
        <v>-440.833333333333</v>
      </c>
      <c r="BU69" s="10" t="n">
        <f aca="false">Overlay!$G$14</f>
        <v>-440.833333333333</v>
      </c>
      <c r="BV69" s="10" t="n">
        <f aca="false">Overlay!$G$15</f>
        <v>-440.833333333333</v>
      </c>
      <c r="BW69" s="10" t="n">
        <f aca="false">Overlay!$G$16</f>
        <v>-1690.83333333333</v>
      </c>
      <c r="BX69" s="10" t="n">
        <f aca="false">Overlay!$G$17</f>
        <v>-440.833333333333</v>
      </c>
      <c r="BY69" s="10" t="n">
        <f aca="false">Overlay!$G$18</f>
        <v>-440.833333333333</v>
      </c>
      <c r="BZ69" s="10" t="n">
        <f aca="false">Overlay!$G$19</f>
        <v>-440.833333333333</v>
      </c>
      <c r="CA69" s="10" t="n">
        <f aca="false">Overlay!$G$20</f>
        <v>-440.833333333333</v>
      </c>
      <c r="CB69" s="10" t="n">
        <f aca="false">Overlay!$G$21</f>
        <v>-440.833333333333</v>
      </c>
      <c r="CC69" s="10" t="n">
        <f aca="false">Overlay!$G$22</f>
        <v>-440.833333333333</v>
      </c>
      <c r="CD69" s="10" t="n">
        <f aca="false">Overlay!$G$23</f>
        <v>-440.833333333333</v>
      </c>
      <c r="CE69" s="10" t="n">
        <f aca="false">Overlay!$G$24</f>
        <v>-1690.83333333333</v>
      </c>
      <c r="CF69" s="10" t="n">
        <f aca="false">Overlay!$G$25</f>
        <v>-590.833333333333</v>
      </c>
      <c r="CG69" s="10" t="n">
        <f aca="false">Overlay!$G$26</f>
        <v>-590.833333333333</v>
      </c>
      <c r="CH69" s="10" t="n">
        <f aca="false">Overlay!$G$27</f>
        <v>-7990.83333333333</v>
      </c>
      <c r="CI69" s="10" t="n">
        <f aca="false">Overlay!$G$28</f>
        <v>-590.833333333333</v>
      </c>
      <c r="CJ69" s="10" t="n">
        <f aca="false">Overlay!$G$29</f>
        <v>-590.833333333333</v>
      </c>
      <c r="CK69" s="10" t="n">
        <f aca="false">Overlay!$G$30</f>
        <v>-590.833333333333</v>
      </c>
      <c r="CL69" s="10" t="n">
        <f aca="false">Overlay!$G$31</f>
        <v>146721.166666667</v>
      </c>
      <c r="CM69" s="1" t="n">
        <v>0</v>
      </c>
      <c r="CN69" s="1" t="n">
        <v>0</v>
      </c>
      <c r="CO69" s="1" t="n">
        <v>0</v>
      </c>
      <c r="CP69" s="1" t="n">
        <v>0</v>
      </c>
      <c r="CQ69" s="1" t="n">
        <v>0</v>
      </c>
      <c r="CR69" s="1" t="n">
        <v>0</v>
      </c>
      <c r="CS69" s="1" t="n">
        <v>0</v>
      </c>
      <c r="CT69" s="1" t="n">
        <v>0</v>
      </c>
      <c r="CU69" s="1" t="n">
        <v>0</v>
      </c>
      <c r="CV69" s="1" t="n">
        <v>0</v>
      </c>
      <c r="CW69" s="1" t="n">
        <v>0</v>
      </c>
      <c r="CX69" s="1" t="n">
        <v>0</v>
      </c>
      <c r="CY69" s="1" t="n">
        <v>0</v>
      </c>
      <c r="CZ69" s="1" t="n">
        <v>0</v>
      </c>
      <c r="DA69" s="1" t="n">
        <v>0</v>
      </c>
      <c r="DB69" s="1" t="n">
        <v>0</v>
      </c>
      <c r="DC69" s="1" t="n">
        <v>0</v>
      </c>
      <c r="DD69" s="1" t="n">
        <v>0</v>
      </c>
      <c r="DE69" s="1" t="n">
        <v>0</v>
      </c>
      <c r="DF69" s="1" t="n">
        <v>0</v>
      </c>
      <c r="DG69" s="1" t="n">
        <v>0</v>
      </c>
      <c r="DH69" s="1" t="n">
        <v>0</v>
      </c>
      <c r="DI69" s="1" t="n">
        <v>0</v>
      </c>
      <c r="DJ69" s="1" t="n">
        <v>0</v>
      </c>
      <c r="DK69" s="1" t="n">
        <v>0</v>
      </c>
      <c r="DL69" s="1" t="n">
        <v>0</v>
      </c>
      <c r="DM69" s="1" t="n">
        <v>0</v>
      </c>
      <c r="DN69" s="1" t="n">
        <v>0</v>
      </c>
      <c r="DO69" s="1" t="n">
        <v>0</v>
      </c>
      <c r="DP69" s="1" t="n">
        <v>0</v>
      </c>
      <c r="DQ69" s="1" t="n">
        <v>0</v>
      </c>
      <c r="DR69" s="1" t="n">
        <v>0</v>
      </c>
      <c r="DS69" s="1" t="n">
        <v>0</v>
      </c>
      <c r="DT69" s="1" t="n">
        <v>0</v>
      </c>
      <c r="DU69" s="1" t="n">
        <v>0</v>
      </c>
      <c r="DV69" s="1" t="n">
        <v>0</v>
      </c>
      <c r="DW69" s="1" t="n">
        <v>0</v>
      </c>
      <c r="DX69" s="1" t="n">
        <v>0</v>
      </c>
      <c r="DY69" s="1" t="n">
        <v>0</v>
      </c>
      <c r="DZ69" s="1" t="n">
        <v>0</v>
      </c>
      <c r="EA69" s="1" t="n">
        <v>0</v>
      </c>
      <c r="EB69" s="1" t="n">
        <v>0</v>
      </c>
      <c r="EC69" s="1" t="n">
        <v>0</v>
      </c>
      <c r="ED69" s="1" t="n">
        <v>0</v>
      </c>
      <c r="EE69" s="1" t="n">
        <v>0</v>
      </c>
      <c r="EF69" s="1" t="n">
        <v>0</v>
      </c>
      <c r="EG69" s="1" t="n">
        <v>0</v>
      </c>
      <c r="EH69" s="1" t="n">
        <v>0</v>
      </c>
      <c r="EI69" s="1" t="n">
        <v>0</v>
      </c>
      <c r="EJ69" s="1" t="n">
        <v>0</v>
      </c>
    </row>
    <row r="70" customFormat="false" ht="15" hidden="false" customHeight="true" outlineLevel="0" collapsed="false">
      <c r="C70" s="1" t="n">
        <v>0</v>
      </c>
      <c r="D70" s="1" t="n">
        <v>0</v>
      </c>
      <c r="E70" s="1" t="n">
        <v>0</v>
      </c>
      <c r="F70" s="1" t="n">
        <v>0</v>
      </c>
      <c r="G70" s="1" t="n">
        <v>0</v>
      </c>
      <c r="H70" s="1" t="n">
        <v>0</v>
      </c>
      <c r="I70" s="1" t="n">
        <v>0</v>
      </c>
      <c r="J70" s="1" t="n">
        <v>0</v>
      </c>
      <c r="K70" s="1" t="n">
        <v>0</v>
      </c>
      <c r="L70" s="1" t="n">
        <v>0</v>
      </c>
      <c r="M70" s="1" t="n">
        <v>0</v>
      </c>
      <c r="N70" s="1" t="n">
        <v>0</v>
      </c>
      <c r="O70" s="1" t="n">
        <v>0</v>
      </c>
      <c r="P70" s="1" t="n">
        <v>0</v>
      </c>
      <c r="Q70" s="1" t="n">
        <v>0</v>
      </c>
      <c r="R70" s="1" t="n">
        <v>0</v>
      </c>
      <c r="S70" s="1" t="n">
        <v>0</v>
      </c>
      <c r="T70" s="1" t="n">
        <v>0</v>
      </c>
      <c r="U70" s="1" t="n">
        <v>0</v>
      </c>
      <c r="V70" s="1" t="n">
        <v>0</v>
      </c>
      <c r="W70" s="1" t="n">
        <v>0</v>
      </c>
      <c r="X70" s="1" t="n">
        <v>0</v>
      </c>
      <c r="Y70" s="1" t="n">
        <v>0</v>
      </c>
      <c r="Z70" s="1" t="n">
        <v>0</v>
      </c>
      <c r="AA70" s="1" t="n">
        <v>0</v>
      </c>
      <c r="AB70" s="1" t="n">
        <v>0</v>
      </c>
      <c r="AC70" s="1" t="n">
        <v>0</v>
      </c>
      <c r="AD70" s="1" t="n">
        <v>0</v>
      </c>
      <c r="AE70" s="1" t="n">
        <v>0</v>
      </c>
      <c r="AF70" s="1" t="n">
        <v>0</v>
      </c>
      <c r="AG70" s="1" t="n">
        <v>0</v>
      </c>
      <c r="AH70" s="1" t="n">
        <v>0</v>
      </c>
      <c r="AI70" s="1" t="n">
        <v>0</v>
      </c>
      <c r="AJ70" s="1" t="n">
        <v>0</v>
      </c>
      <c r="AK70" s="1" t="n">
        <v>0</v>
      </c>
      <c r="AL70" s="1" t="n">
        <v>0</v>
      </c>
      <c r="AM70" s="1" t="n">
        <v>0</v>
      </c>
      <c r="AN70" s="1" t="n">
        <v>0</v>
      </c>
      <c r="AO70" s="1" t="n">
        <v>0</v>
      </c>
      <c r="AP70" s="1" t="n">
        <v>0</v>
      </c>
      <c r="AQ70" s="1" t="n">
        <v>0</v>
      </c>
      <c r="AR70" s="1" t="n">
        <v>0</v>
      </c>
      <c r="AS70" s="1" t="n">
        <v>0</v>
      </c>
      <c r="AT70" s="1" t="n">
        <v>0</v>
      </c>
      <c r="AU70" s="1" t="n">
        <v>0</v>
      </c>
      <c r="AV70" s="1" t="n">
        <v>0</v>
      </c>
      <c r="AW70" s="1" t="n">
        <v>0</v>
      </c>
      <c r="AX70" s="1" t="n">
        <v>0</v>
      </c>
      <c r="AY70" s="1" t="n">
        <v>0</v>
      </c>
      <c r="AZ70" s="1" t="n">
        <v>0</v>
      </c>
      <c r="BA70" s="1" t="n">
        <v>0</v>
      </c>
      <c r="BB70" s="1" t="n">
        <v>0</v>
      </c>
      <c r="BC70" s="1" t="n">
        <v>0</v>
      </c>
      <c r="BD70" s="1" t="n">
        <v>0</v>
      </c>
      <c r="BE70" s="1" t="n">
        <v>0</v>
      </c>
      <c r="BF70" s="1" t="n">
        <v>0</v>
      </c>
      <c r="BG70" s="1" t="n">
        <v>0</v>
      </c>
      <c r="BH70" s="1" t="n">
        <v>0</v>
      </c>
      <c r="BI70" s="1" t="n">
        <v>0</v>
      </c>
      <c r="BJ70" s="1" t="n">
        <v>0</v>
      </c>
      <c r="BK70" s="1" t="n">
        <v>0</v>
      </c>
      <c r="BL70" s="1" t="n">
        <v>0</v>
      </c>
      <c r="BM70" s="1" t="n">
        <v>0</v>
      </c>
      <c r="BN70" s="1" t="n">
        <v>0</v>
      </c>
      <c r="BO70" s="1" t="n">
        <v>0</v>
      </c>
      <c r="BP70" s="1" t="n">
        <v>0</v>
      </c>
      <c r="BQ70" s="1" t="n">
        <v>0</v>
      </c>
      <c r="BR70" s="1" t="n">
        <v>0</v>
      </c>
      <c r="BS70" s="1" t="n">
        <v>0</v>
      </c>
      <c r="BT70" s="10" t="n">
        <f aca="false">Overlay!$G$12</f>
        <v>-440.833333333333</v>
      </c>
      <c r="BU70" s="10" t="n">
        <f aca="false">Overlay!$G$13</f>
        <v>-440.833333333333</v>
      </c>
      <c r="BV70" s="10" t="n">
        <f aca="false">Overlay!$G$14</f>
        <v>-440.833333333333</v>
      </c>
      <c r="BW70" s="10" t="n">
        <f aca="false">Overlay!$G$15</f>
        <v>-440.833333333333</v>
      </c>
      <c r="BX70" s="10" t="n">
        <f aca="false">Overlay!$G$16</f>
        <v>-1690.83333333333</v>
      </c>
      <c r="BY70" s="10" t="n">
        <f aca="false">Overlay!$G$17</f>
        <v>-440.833333333333</v>
      </c>
      <c r="BZ70" s="10" t="n">
        <f aca="false">Overlay!$G$18</f>
        <v>-440.833333333333</v>
      </c>
      <c r="CA70" s="10" t="n">
        <f aca="false">Overlay!$G$19</f>
        <v>-440.833333333333</v>
      </c>
      <c r="CB70" s="10" t="n">
        <f aca="false">Overlay!$G$20</f>
        <v>-440.833333333333</v>
      </c>
      <c r="CC70" s="10" t="n">
        <f aca="false">Overlay!$G$21</f>
        <v>-440.833333333333</v>
      </c>
      <c r="CD70" s="10" t="n">
        <f aca="false">Overlay!$G$22</f>
        <v>-440.833333333333</v>
      </c>
      <c r="CE70" s="10" t="n">
        <f aca="false">Overlay!$G$23</f>
        <v>-440.833333333333</v>
      </c>
      <c r="CF70" s="10" t="n">
        <f aca="false">Overlay!$G$24</f>
        <v>-1690.83333333333</v>
      </c>
      <c r="CG70" s="10" t="n">
        <f aca="false">Overlay!$G$25</f>
        <v>-590.833333333333</v>
      </c>
      <c r="CH70" s="10" t="n">
        <f aca="false">Overlay!$G$26</f>
        <v>-590.833333333333</v>
      </c>
      <c r="CI70" s="10" t="n">
        <f aca="false">Overlay!$G$27</f>
        <v>-7990.83333333333</v>
      </c>
      <c r="CJ70" s="10" t="n">
        <f aca="false">Overlay!$G$28</f>
        <v>-590.833333333333</v>
      </c>
      <c r="CK70" s="10" t="n">
        <f aca="false">Overlay!$G$29</f>
        <v>-590.833333333333</v>
      </c>
      <c r="CL70" s="10" t="n">
        <f aca="false">Overlay!$G$30</f>
        <v>-590.833333333333</v>
      </c>
      <c r="CM70" s="10" t="n">
        <f aca="false">Overlay!$G$31</f>
        <v>146721.166666667</v>
      </c>
      <c r="CN70" s="1" t="n">
        <v>0</v>
      </c>
      <c r="CO70" s="1" t="n">
        <v>0</v>
      </c>
      <c r="CP70" s="1" t="n">
        <v>0</v>
      </c>
      <c r="CQ70" s="1" t="n">
        <v>0</v>
      </c>
      <c r="CR70" s="1" t="n">
        <v>0</v>
      </c>
      <c r="CS70" s="1" t="n">
        <v>0</v>
      </c>
      <c r="CT70" s="1" t="n">
        <v>0</v>
      </c>
      <c r="CU70" s="1" t="n">
        <v>0</v>
      </c>
      <c r="CV70" s="1" t="n">
        <v>0</v>
      </c>
      <c r="CW70" s="1" t="n">
        <v>0</v>
      </c>
      <c r="CX70" s="1" t="n">
        <v>0</v>
      </c>
      <c r="CY70" s="1" t="n">
        <v>0</v>
      </c>
      <c r="CZ70" s="1" t="n">
        <v>0</v>
      </c>
      <c r="DA70" s="1" t="n">
        <v>0</v>
      </c>
      <c r="DB70" s="1" t="n">
        <v>0</v>
      </c>
      <c r="DC70" s="1" t="n">
        <v>0</v>
      </c>
      <c r="DD70" s="1" t="n">
        <v>0</v>
      </c>
      <c r="DE70" s="1" t="n">
        <v>0</v>
      </c>
      <c r="DF70" s="1" t="n">
        <v>0</v>
      </c>
      <c r="DG70" s="1" t="n">
        <v>0</v>
      </c>
      <c r="DH70" s="1" t="n">
        <v>0</v>
      </c>
      <c r="DI70" s="1" t="n">
        <v>0</v>
      </c>
      <c r="DJ70" s="1" t="n">
        <v>0</v>
      </c>
      <c r="DK70" s="1" t="n">
        <v>0</v>
      </c>
      <c r="DL70" s="1" t="n">
        <v>0</v>
      </c>
      <c r="DM70" s="1" t="n">
        <v>0</v>
      </c>
      <c r="DN70" s="1" t="n">
        <v>0</v>
      </c>
      <c r="DO70" s="1" t="n">
        <v>0</v>
      </c>
      <c r="DP70" s="1" t="n">
        <v>0</v>
      </c>
      <c r="DQ70" s="1" t="n">
        <v>0</v>
      </c>
      <c r="DR70" s="1" t="n">
        <v>0</v>
      </c>
      <c r="DS70" s="1" t="n">
        <v>0</v>
      </c>
      <c r="DT70" s="1" t="n">
        <v>0</v>
      </c>
      <c r="DU70" s="1" t="n">
        <v>0</v>
      </c>
      <c r="DV70" s="1" t="n">
        <v>0</v>
      </c>
      <c r="DW70" s="1" t="n">
        <v>0</v>
      </c>
      <c r="DX70" s="1" t="n">
        <v>0</v>
      </c>
      <c r="DY70" s="1" t="n">
        <v>0</v>
      </c>
      <c r="DZ70" s="1" t="n">
        <v>0</v>
      </c>
      <c r="EA70" s="1" t="n">
        <v>0</v>
      </c>
      <c r="EB70" s="1" t="n">
        <v>0</v>
      </c>
      <c r="EC70" s="1" t="n">
        <v>0</v>
      </c>
      <c r="ED70" s="1" t="n">
        <v>0</v>
      </c>
      <c r="EE70" s="1" t="n">
        <v>0</v>
      </c>
      <c r="EF70" s="1" t="n">
        <v>0</v>
      </c>
      <c r="EG70" s="1" t="n">
        <v>0</v>
      </c>
      <c r="EH70" s="1" t="n">
        <v>0</v>
      </c>
      <c r="EI70" s="1" t="n">
        <v>0</v>
      </c>
      <c r="EJ70" s="1" t="n">
        <v>0</v>
      </c>
    </row>
    <row r="71" customFormat="false" ht="15" hidden="false" customHeight="true" outlineLevel="0" collapsed="false">
      <c r="C71" s="1" t="n">
        <v>0</v>
      </c>
      <c r="D71" s="1" t="n">
        <v>0</v>
      </c>
      <c r="E71" s="1" t="n">
        <v>0</v>
      </c>
      <c r="F71" s="1" t="n">
        <v>0</v>
      </c>
      <c r="G71" s="1" t="n">
        <v>0</v>
      </c>
      <c r="H71" s="1" t="n">
        <v>0</v>
      </c>
      <c r="I71" s="1" t="n">
        <v>0</v>
      </c>
      <c r="J71" s="1" t="n">
        <v>0</v>
      </c>
      <c r="K71" s="1" t="n">
        <v>0</v>
      </c>
      <c r="L71" s="1" t="n">
        <v>0</v>
      </c>
      <c r="M71" s="1" t="n">
        <v>0</v>
      </c>
      <c r="N71" s="1" t="n">
        <v>0</v>
      </c>
      <c r="O71" s="1" t="n">
        <v>0</v>
      </c>
      <c r="P71" s="1" t="n">
        <v>0</v>
      </c>
      <c r="Q71" s="1" t="n">
        <v>0</v>
      </c>
      <c r="R71" s="1" t="n">
        <v>0</v>
      </c>
      <c r="S71" s="1" t="n">
        <v>0</v>
      </c>
      <c r="T71" s="1" t="n">
        <v>0</v>
      </c>
      <c r="U71" s="1" t="n">
        <v>0</v>
      </c>
      <c r="V71" s="1" t="n">
        <v>0</v>
      </c>
      <c r="W71" s="1" t="n">
        <v>0</v>
      </c>
      <c r="X71" s="1" t="n">
        <v>0</v>
      </c>
      <c r="Y71" s="1" t="n">
        <v>0</v>
      </c>
      <c r="Z71" s="1" t="n">
        <v>0</v>
      </c>
      <c r="AA71" s="1" t="n">
        <v>0</v>
      </c>
      <c r="AB71" s="1" t="n">
        <v>0</v>
      </c>
      <c r="AC71" s="1" t="n">
        <v>0</v>
      </c>
      <c r="AD71" s="1" t="n">
        <v>0</v>
      </c>
      <c r="AE71" s="1" t="n">
        <v>0</v>
      </c>
      <c r="AF71" s="1" t="n">
        <v>0</v>
      </c>
      <c r="AG71" s="1" t="n">
        <v>0</v>
      </c>
      <c r="AH71" s="1" t="n">
        <v>0</v>
      </c>
      <c r="AI71" s="1" t="n">
        <v>0</v>
      </c>
      <c r="AJ71" s="1" t="n">
        <v>0</v>
      </c>
      <c r="AK71" s="1" t="n">
        <v>0</v>
      </c>
      <c r="AL71" s="1" t="n">
        <v>0</v>
      </c>
      <c r="AM71" s="1" t="n">
        <v>0</v>
      </c>
      <c r="AN71" s="1" t="n">
        <v>0</v>
      </c>
      <c r="AO71" s="1" t="n">
        <v>0</v>
      </c>
      <c r="AP71" s="1" t="n">
        <v>0</v>
      </c>
      <c r="AQ71" s="1" t="n">
        <v>0</v>
      </c>
      <c r="AR71" s="1" t="n">
        <v>0</v>
      </c>
      <c r="AS71" s="1" t="n">
        <v>0</v>
      </c>
      <c r="AT71" s="1" t="n">
        <v>0</v>
      </c>
      <c r="AU71" s="1" t="n">
        <v>0</v>
      </c>
      <c r="AV71" s="1" t="n">
        <v>0</v>
      </c>
      <c r="AW71" s="1" t="n">
        <v>0</v>
      </c>
      <c r="AX71" s="1" t="n">
        <v>0</v>
      </c>
      <c r="AY71" s="1" t="n">
        <v>0</v>
      </c>
      <c r="AZ71" s="1" t="n">
        <v>0</v>
      </c>
      <c r="BA71" s="1" t="n">
        <v>0</v>
      </c>
      <c r="BB71" s="1" t="n">
        <v>0</v>
      </c>
      <c r="BC71" s="1" t="n">
        <v>0</v>
      </c>
      <c r="BD71" s="1" t="n">
        <v>0</v>
      </c>
      <c r="BE71" s="1" t="n">
        <v>0</v>
      </c>
      <c r="BF71" s="1" t="n">
        <v>0</v>
      </c>
      <c r="BG71" s="1" t="n">
        <v>0</v>
      </c>
      <c r="BH71" s="1" t="n">
        <v>0</v>
      </c>
      <c r="BI71" s="1" t="n">
        <v>0</v>
      </c>
      <c r="BJ71" s="1" t="n">
        <v>0</v>
      </c>
      <c r="BK71" s="1" t="n">
        <v>0</v>
      </c>
      <c r="BL71" s="1" t="n">
        <v>0</v>
      </c>
      <c r="BM71" s="1" t="n">
        <v>0</v>
      </c>
      <c r="BN71" s="1" t="n">
        <v>0</v>
      </c>
      <c r="BO71" s="1" t="n">
        <v>0</v>
      </c>
      <c r="BP71" s="1" t="n">
        <v>0</v>
      </c>
      <c r="BQ71" s="1" t="n">
        <v>0</v>
      </c>
      <c r="BR71" s="1" t="n">
        <v>0</v>
      </c>
      <c r="BS71" s="1" t="n">
        <v>0</v>
      </c>
      <c r="BT71" s="1" t="n">
        <v>0</v>
      </c>
      <c r="BU71" s="10" t="n">
        <f aca="false">Overlay!$G$12</f>
        <v>-440.833333333333</v>
      </c>
      <c r="BV71" s="10" t="n">
        <f aca="false">Overlay!$G$13</f>
        <v>-440.833333333333</v>
      </c>
      <c r="BW71" s="10" t="n">
        <f aca="false">Overlay!$G$14</f>
        <v>-440.833333333333</v>
      </c>
      <c r="BX71" s="10" t="n">
        <f aca="false">Overlay!$G$15</f>
        <v>-440.833333333333</v>
      </c>
      <c r="BY71" s="10" t="n">
        <f aca="false">Overlay!$G$16</f>
        <v>-1690.83333333333</v>
      </c>
      <c r="BZ71" s="10" t="n">
        <f aca="false">Overlay!$G$17</f>
        <v>-440.833333333333</v>
      </c>
      <c r="CA71" s="10" t="n">
        <f aca="false">Overlay!$G$18</f>
        <v>-440.833333333333</v>
      </c>
      <c r="CB71" s="10" t="n">
        <f aca="false">Overlay!$G$19</f>
        <v>-440.833333333333</v>
      </c>
      <c r="CC71" s="10" t="n">
        <f aca="false">Overlay!$G$20</f>
        <v>-440.833333333333</v>
      </c>
      <c r="CD71" s="10" t="n">
        <f aca="false">Overlay!$G$21</f>
        <v>-440.833333333333</v>
      </c>
      <c r="CE71" s="10" t="n">
        <f aca="false">Overlay!$G$22</f>
        <v>-440.833333333333</v>
      </c>
      <c r="CF71" s="10" t="n">
        <f aca="false">Overlay!$G$23</f>
        <v>-440.833333333333</v>
      </c>
      <c r="CG71" s="10" t="n">
        <f aca="false">Overlay!$G$24</f>
        <v>-1690.83333333333</v>
      </c>
      <c r="CH71" s="10" t="n">
        <f aca="false">Overlay!$G$25</f>
        <v>-590.833333333333</v>
      </c>
      <c r="CI71" s="10" t="n">
        <f aca="false">Overlay!$G$26</f>
        <v>-590.833333333333</v>
      </c>
      <c r="CJ71" s="10" t="n">
        <f aca="false">Overlay!$G$27</f>
        <v>-7990.83333333333</v>
      </c>
      <c r="CK71" s="10" t="n">
        <f aca="false">Overlay!$G$28</f>
        <v>-590.833333333333</v>
      </c>
      <c r="CL71" s="10" t="n">
        <f aca="false">Overlay!$G$29</f>
        <v>-590.833333333333</v>
      </c>
      <c r="CM71" s="10" t="n">
        <f aca="false">Overlay!$G$30</f>
        <v>-590.833333333333</v>
      </c>
      <c r="CN71" s="10" t="n">
        <f aca="false">Overlay!$G$31</f>
        <v>146721.166666667</v>
      </c>
      <c r="CO71" s="1" t="n">
        <v>0</v>
      </c>
      <c r="CP71" s="1" t="n">
        <v>0</v>
      </c>
      <c r="CQ71" s="1" t="n">
        <v>0</v>
      </c>
      <c r="CR71" s="1" t="n">
        <v>0</v>
      </c>
      <c r="CS71" s="1" t="n">
        <v>0</v>
      </c>
      <c r="CT71" s="1" t="n">
        <v>0</v>
      </c>
      <c r="CU71" s="1" t="n">
        <v>0</v>
      </c>
      <c r="CV71" s="1" t="n">
        <v>0</v>
      </c>
      <c r="CW71" s="1" t="n">
        <v>0</v>
      </c>
      <c r="CX71" s="1" t="n">
        <v>0</v>
      </c>
      <c r="CY71" s="1" t="n">
        <v>0</v>
      </c>
      <c r="CZ71" s="1" t="n">
        <v>0</v>
      </c>
      <c r="DA71" s="1" t="n">
        <v>0</v>
      </c>
      <c r="DB71" s="1" t="n">
        <v>0</v>
      </c>
      <c r="DC71" s="1" t="n">
        <v>0</v>
      </c>
      <c r="DD71" s="1" t="n">
        <v>0</v>
      </c>
      <c r="DE71" s="1" t="n">
        <v>0</v>
      </c>
      <c r="DF71" s="1" t="n">
        <v>0</v>
      </c>
      <c r="DG71" s="1" t="n">
        <v>0</v>
      </c>
      <c r="DH71" s="1" t="n">
        <v>0</v>
      </c>
      <c r="DI71" s="1" t="n">
        <v>0</v>
      </c>
      <c r="DJ71" s="1" t="n">
        <v>0</v>
      </c>
      <c r="DK71" s="1" t="n">
        <v>0</v>
      </c>
      <c r="DL71" s="1" t="n">
        <v>0</v>
      </c>
      <c r="DM71" s="1" t="n">
        <v>0</v>
      </c>
      <c r="DN71" s="1" t="n">
        <v>0</v>
      </c>
      <c r="DO71" s="1" t="n">
        <v>0</v>
      </c>
      <c r="DP71" s="1" t="n">
        <v>0</v>
      </c>
      <c r="DQ71" s="1" t="n">
        <v>0</v>
      </c>
      <c r="DR71" s="1" t="n">
        <v>0</v>
      </c>
      <c r="DS71" s="1" t="n">
        <v>0</v>
      </c>
      <c r="DT71" s="1" t="n">
        <v>0</v>
      </c>
      <c r="DU71" s="1" t="n">
        <v>0</v>
      </c>
      <c r="DV71" s="1" t="n">
        <v>0</v>
      </c>
      <c r="DW71" s="1" t="n">
        <v>0</v>
      </c>
      <c r="DX71" s="1" t="n">
        <v>0</v>
      </c>
      <c r="DY71" s="1" t="n">
        <v>0</v>
      </c>
      <c r="DZ71" s="1" t="n">
        <v>0</v>
      </c>
      <c r="EA71" s="1" t="n">
        <v>0</v>
      </c>
      <c r="EB71" s="1" t="n">
        <v>0</v>
      </c>
      <c r="EC71" s="1" t="n">
        <v>0</v>
      </c>
      <c r="ED71" s="1" t="n">
        <v>0</v>
      </c>
      <c r="EE71" s="1" t="n">
        <v>0</v>
      </c>
      <c r="EF71" s="1" t="n">
        <v>0</v>
      </c>
      <c r="EG71" s="1" t="n">
        <v>0</v>
      </c>
      <c r="EH71" s="1" t="n">
        <v>0</v>
      </c>
      <c r="EI71" s="1" t="n">
        <v>0</v>
      </c>
      <c r="EJ71" s="1" t="n">
        <v>0</v>
      </c>
    </row>
    <row r="72" customFormat="false" ht="15" hidden="false" customHeight="true" outlineLevel="0" collapsed="false">
      <c r="C72" s="1" t="n">
        <v>0</v>
      </c>
      <c r="D72" s="1" t="n">
        <v>0</v>
      </c>
      <c r="E72" s="1" t="n">
        <v>0</v>
      </c>
      <c r="F72" s="1" t="n">
        <v>0</v>
      </c>
      <c r="G72" s="1" t="n">
        <v>0</v>
      </c>
      <c r="H72" s="1" t="n">
        <v>0</v>
      </c>
      <c r="I72" s="1" t="n">
        <v>0</v>
      </c>
      <c r="J72" s="1" t="n">
        <v>0</v>
      </c>
      <c r="K72" s="1" t="n">
        <v>0</v>
      </c>
      <c r="L72" s="1" t="n">
        <v>0</v>
      </c>
      <c r="M72" s="1" t="n">
        <v>0</v>
      </c>
      <c r="N72" s="1" t="n">
        <v>0</v>
      </c>
      <c r="O72" s="1" t="n">
        <v>0</v>
      </c>
      <c r="P72" s="1" t="n">
        <v>0</v>
      </c>
      <c r="Q72" s="1" t="n">
        <v>0</v>
      </c>
      <c r="R72" s="1" t="n">
        <v>0</v>
      </c>
      <c r="S72" s="1" t="n">
        <v>0</v>
      </c>
      <c r="T72" s="1" t="n">
        <v>0</v>
      </c>
      <c r="U72" s="1" t="n">
        <v>0</v>
      </c>
      <c r="V72" s="1" t="n">
        <v>0</v>
      </c>
      <c r="W72" s="1" t="n">
        <v>0</v>
      </c>
      <c r="X72" s="1" t="n">
        <v>0</v>
      </c>
      <c r="Y72" s="1" t="n">
        <v>0</v>
      </c>
      <c r="Z72" s="1" t="n">
        <v>0</v>
      </c>
      <c r="AA72" s="1" t="n">
        <v>0</v>
      </c>
      <c r="AB72" s="1" t="n">
        <v>0</v>
      </c>
      <c r="AC72" s="1" t="n">
        <v>0</v>
      </c>
      <c r="AD72" s="1" t="n">
        <v>0</v>
      </c>
      <c r="AE72" s="1" t="n">
        <v>0</v>
      </c>
      <c r="AF72" s="1" t="n">
        <v>0</v>
      </c>
      <c r="AG72" s="1" t="n">
        <v>0</v>
      </c>
      <c r="AH72" s="1" t="n">
        <v>0</v>
      </c>
      <c r="AI72" s="1" t="n">
        <v>0</v>
      </c>
      <c r="AJ72" s="1" t="n">
        <v>0</v>
      </c>
      <c r="AK72" s="1" t="n">
        <v>0</v>
      </c>
      <c r="AL72" s="1" t="n">
        <v>0</v>
      </c>
      <c r="AM72" s="1" t="n">
        <v>0</v>
      </c>
      <c r="AN72" s="1" t="n">
        <v>0</v>
      </c>
      <c r="AO72" s="1" t="n">
        <v>0</v>
      </c>
      <c r="AP72" s="1" t="n">
        <v>0</v>
      </c>
      <c r="AQ72" s="1" t="n">
        <v>0</v>
      </c>
      <c r="AR72" s="1" t="n">
        <v>0</v>
      </c>
      <c r="AS72" s="1" t="n">
        <v>0</v>
      </c>
      <c r="AT72" s="1" t="n">
        <v>0</v>
      </c>
      <c r="AU72" s="1" t="n">
        <v>0</v>
      </c>
      <c r="AV72" s="1" t="n">
        <v>0</v>
      </c>
      <c r="AW72" s="1" t="n">
        <v>0</v>
      </c>
      <c r="AX72" s="1" t="n">
        <v>0</v>
      </c>
      <c r="AY72" s="1" t="n">
        <v>0</v>
      </c>
      <c r="AZ72" s="1" t="n">
        <v>0</v>
      </c>
      <c r="BA72" s="1" t="n">
        <v>0</v>
      </c>
      <c r="BB72" s="1" t="n">
        <v>0</v>
      </c>
      <c r="BC72" s="1" t="n">
        <v>0</v>
      </c>
      <c r="BD72" s="1" t="n">
        <v>0</v>
      </c>
      <c r="BE72" s="1" t="n">
        <v>0</v>
      </c>
      <c r="BF72" s="1" t="n">
        <v>0</v>
      </c>
      <c r="BG72" s="1" t="n">
        <v>0</v>
      </c>
      <c r="BH72" s="1" t="n">
        <v>0</v>
      </c>
      <c r="BI72" s="1" t="n">
        <v>0</v>
      </c>
      <c r="BJ72" s="1" t="n">
        <v>0</v>
      </c>
      <c r="BK72" s="1" t="n">
        <v>0</v>
      </c>
      <c r="BL72" s="1" t="n">
        <v>0</v>
      </c>
      <c r="BM72" s="1" t="n">
        <v>0</v>
      </c>
      <c r="BN72" s="1" t="n">
        <v>0</v>
      </c>
      <c r="BO72" s="1" t="n">
        <v>0</v>
      </c>
      <c r="BP72" s="1" t="n">
        <v>0</v>
      </c>
      <c r="BQ72" s="1" t="n">
        <v>0</v>
      </c>
      <c r="BR72" s="1" t="n">
        <v>0</v>
      </c>
      <c r="BS72" s="1" t="n">
        <v>0</v>
      </c>
      <c r="BT72" s="1" t="n">
        <v>0</v>
      </c>
      <c r="BU72" s="1" t="n">
        <v>0</v>
      </c>
      <c r="BV72" s="10" t="n">
        <f aca="false">Overlay!$G$12</f>
        <v>-440.833333333333</v>
      </c>
      <c r="BW72" s="10" t="n">
        <f aca="false">Overlay!$G$13</f>
        <v>-440.833333333333</v>
      </c>
      <c r="BX72" s="10" t="n">
        <f aca="false">Overlay!$G$14</f>
        <v>-440.833333333333</v>
      </c>
      <c r="BY72" s="10" t="n">
        <f aca="false">Overlay!$G$15</f>
        <v>-440.833333333333</v>
      </c>
      <c r="BZ72" s="10" t="n">
        <f aca="false">Overlay!$G$16</f>
        <v>-1690.83333333333</v>
      </c>
      <c r="CA72" s="10" t="n">
        <f aca="false">Overlay!$G$17</f>
        <v>-440.833333333333</v>
      </c>
      <c r="CB72" s="10" t="n">
        <f aca="false">Overlay!$G$18</f>
        <v>-440.833333333333</v>
      </c>
      <c r="CC72" s="10" t="n">
        <f aca="false">Overlay!$G$19</f>
        <v>-440.833333333333</v>
      </c>
      <c r="CD72" s="10" t="n">
        <f aca="false">Overlay!$G$20</f>
        <v>-440.833333333333</v>
      </c>
      <c r="CE72" s="10" t="n">
        <f aca="false">Overlay!$G$21</f>
        <v>-440.833333333333</v>
      </c>
      <c r="CF72" s="10" t="n">
        <f aca="false">Overlay!$G$22</f>
        <v>-440.833333333333</v>
      </c>
      <c r="CG72" s="10" t="n">
        <f aca="false">Overlay!$G$23</f>
        <v>-440.833333333333</v>
      </c>
      <c r="CH72" s="10" t="n">
        <f aca="false">Overlay!$G$24</f>
        <v>-1690.83333333333</v>
      </c>
      <c r="CI72" s="10" t="n">
        <f aca="false">Overlay!$G$25</f>
        <v>-590.833333333333</v>
      </c>
      <c r="CJ72" s="10" t="n">
        <f aca="false">Overlay!$G$26</f>
        <v>-590.833333333333</v>
      </c>
      <c r="CK72" s="10" t="n">
        <f aca="false">Overlay!$G$27</f>
        <v>-7990.83333333333</v>
      </c>
      <c r="CL72" s="10" t="n">
        <f aca="false">Overlay!$G$28</f>
        <v>-590.833333333333</v>
      </c>
      <c r="CM72" s="10" t="n">
        <f aca="false">Overlay!$G$29</f>
        <v>-590.833333333333</v>
      </c>
      <c r="CN72" s="10" t="n">
        <f aca="false">Overlay!$G$30</f>
        <v>-590.833333333333</v>
      </c>
      <c r="CO72" s="10" t="n">
        <f aca="false">Overlay!$G$31</f>
        <v>146721.166666667</v>
      </c>
      <c r="CP72" s="1" t="n">
        <v>0</v>
      </c>
      <c r="CQ72" s="1" t="n">
        <v>0</v>
      </c>
      <c r="CR72" s="1" t="n">
        <v>0</v>
      </c>
      <c r="CS72" s="1" t="n">
        <v>0</v>
      </c>
      <c r="CT72" s="1" t="n">
        <v>0</v>
      </c>
      <c r="CU72" s="1" t="n">
        <v>0</v>
      </c>
      <c r="CV72" s="1" t="n">
        <v>0</v>
      </c>
      <c r="CW72" s="1" t="n">
        <v>0</v>
      </c>
      <c r="CX72" s="1" t="n">
        <v>0</v>
      </c>
      <c r="CY72" s="1" t="n">
        <v>0</v>
      </c>
      <c r="CZ72" s="1" t="n">
        <v>0</v>
      </c>
      <c r="DA72" s="1" t="n">
        <v>0</v>
      </c>
      <c r="DB72" s="1" t="n">
        <v>0</v>
      </c>
      <c r="DC72" s="1" t="n">
        <v>0</v>
      </c>
      <c r="DD72" s="1" t="n">
        <v>0</v>
      </c>
      <c r="DE72" s="1" t="n">
        <v>0</v>
      </c>
      <c r="DF72" s="1" t="n">
        <v>0</v>
      </c>
      <c r="DG72" s="1" t="n">
        <v>0</v>
      </c>
      <c r="DH72" s="1" t="n">
        <v>0</v>
      </c>
      <c r="DI72" s="1" t="n">
        <v>0</v>
      </c>
      <c r="DJ72" s="1" t="n">
        <v>0</v>
      </c>
      <c r="DK72" s="1" t="n">
        <v>0</v>
      </c>
      <c r="DL72" s="1" t="n">
        <v>0</v>
      </c>
      <c r="DM72" s="1" t="n">
        <v>0</v>
      </c>
      <c r="DN72" s="1" t="n">
        <v>0</v>
      </c>
      <c r="DO72" s="1" t="n">
        <v>0</v>
      </c>
      <c r="DP72" s="1" t="n">
        <v>0</v>
      </c>
      <c r="DQ72" s="1" t="n">
        <v>0</v>
      </c>
      <c r="DR72" s="1" t="n">
        <v>0</v>
      </c>
      <c r="DS72" s="1" t="n">
        <v>0</v>
      </c>
      <c r="DT72" s="1" t="n">
        <v>0</v>
      </c>
      <c r="DU72" s="1" t="n">
        <v>0</v>
      </c>
      <c r="DV72" s="1" t="n">
        <v>0</v>
      </c>
      <c r="DW72" s="1" t="n">
        <v>0</v>
      </c>
      <c r="DX72" s="1" t="n">
        <v>0</v>
      </c>
      <c r="DY72" s="1" t="n">
        <v>0</v>
      </c>
      <c r="DZ72" s="1" t="n">
        <v>0</v>
      </c>
      <c r="EA72" s="1" t="n">
        <v>0</v>
      </c>
      <c r="EB72" s="1" t="n">
        <v>0</v>
      </c>
      <c r="EC72" s="1" t="n">
        <v>0</v>
      </c>
      <c r="ED72" s="1" t="n">
        <v>0</v>
      </c>
      <c r="EE72" s="1" t="n">
        <v>0</v>
      </c>
      <c r="EF72" s="1" t="n">
        <v>0</v>
      </c>
      <c r="EG72" s="1" t="n">
        <v>0</v>
      </c>
      <c r="EH72" s="1" t="n">
        <v>0</v>
      </c>
      <c r="EI72" s="1" t="n">
        <v>0</v>
      </c>
      <c r="EJ72" s="1" t="n">
        <v>0</v>
      </c>
    </row>
    <row r="73" customFormat="false" ht="15" hidden="false" customHeight="true" outlineLevel="0" collapsed="false">
      <c r="C73" s="1" t="n">
        <v>0</v>
      </c>
      <c r="D73" s="1" t="n">
        <v>0</v>
      </c>
      <c r="E73" s="1" t="n">
        <v>0</v>
      </c>
      <c r="F73" s="1" t="n">
        <v>0</v>
      </c>
      <c r="G73" s="1" t="n">
        <v>0</v>
      </c>
      <c r="H73" s="1" t="n">
        <v>0</v>
      </c>
      <c r="I73" s="1" t="n">
        <v>0</v>
      </c>
      <c r="J73" s="1" t="n">
        <v>0</v>
      </c>
      <c r="K73" s="1" t="n">
        <v>0</v>
      </c>
      <c r="L73" s="1" t="n">
        <v>0</v>
      </c>
      <c r="M73" s="1" t="n">
        <v>0</v>
      </c>
      <c r="N73" s="1" t="n">
        <v>0</v>
      </c>
      <c r="O73" s="1" t="n">
        <v>0</v>
      </c>
      <c r="P73" s="1" t="n">
        <v>0</v>
      </c>
      <c r="Q73" s="1" t="n">
        <v>0</v>
      </c>
      <c r="R73" s="1" t="n">
        <v>0</v>
      </c>
      <c r="S73" s="1" t="n">
        <v>0</v>
      </c>
      <c r="T73" s="1" t="n">
        <v>0</v>
      </c>
      <c r="U73" s="1" t="n">
        <v>0</v>
      </c>
      <c r="V73" s="1" t="n">
        <v>0</v>
      </c>
      <c r="W73" s="1" t="n">
        <v>0</v>
      </c>
      <c r="X73" s="1" t="n">
        <v>0</v>
      </c>
      <c r="Y73" s="1" t="n">
        <v>0</v>
      </c>
      <c r="Z73" s="1" t="n">
        <v>0</v>
      </c>
      <c r="AA73" s="1" t="n">
        <v>0</v>
      </c>
      <c r="AB73" s="1" t="n">
        <v>0</v>
      </c>
      <c r="AC73" s="1" t="n">
        <v>0</v>
      </c>
      <c r="AD73" s="1" t="n">
        <v>0</v>
      </c>
      <c r="AE73" s="1" t="n">
        <v>0</v>
      </c>
      <c r="AF73" s="1" t="n">
        <v>0</v>
      </c>
      <c r="AG73" s="1" t="n">
        <v>0</v>
      </c>
      <c r="AH73" s="1" t="n">
        <v>0</v>
      </c>
      <c r="AI73" s="1" t="n">
        <v>0</v>
      </c>
      <c r="AJ73" s="1" t="n">
        <v>0</v>
      </c>
      <c r="AK73" s="1" t="n">
        <v>0</v>
      </c>
      <c r="AL73" s="1" t="n">
        <v>0</v>
      </c>
      <c r="AM73" s="1" t="n">
        <v>0</v>
      </c>
      <c r="AN73" s="1" t="n">
        <v>0</v>
      </c>
      <c r="AO73" s="1" t="n">
        <v>0</v>
      </c>
      <c r="AP73" s="1" t="n">
        <v>0</v>
      </c>
      <c r="AQ73" s="1" t="n">
        <v>0</v>
      </c>
      <c r="AR73" s="1" t="n">
        <v>0</v>
      </c>
      <c r="AS73" s="1" t="n">
        <v>0</v>
      </c>
      <c r="AT73" s="1" t="n">
        <v>0</v>
      </c>
      <c r="AU73" s="1" t="n">
        <v>0</v>
      </c>
      <c r="AV73" s="1" t="n">
        <v>0</v>
      </c>
      <c r="AW73" s="1" t="n">
        <v>0</v>
      </c>
      <c r="AX73" s="1" t="n">
        <v>0</v>
      </c>
      <c r="AY73" s="1" t="n">
        <v>0</v>
      </c>
      <c r="AZ73" s="1" t="n">
        <v>0</v>
      </c>
      <c r="BA73" s="1" t="n">
        <v>0</v>
      </c>
      <c r="BB73" s="1" t="n">
        <v>0</v>
      </c>
      <c r="BC73" s="1" t="n">
        <v>0</v>
      </c>
      <c r="BD73" s="1" t="n">
        <v>0</v>
      </c>
      <c r="BE73" s="1" t="n">
        <v>0</v>
      </c>
      <c r="BF73" s="1" t="n">
        <v>0</v>
      </c>
      <c r="BG73" s="1" t="n">
        <v>0</v>
      </c>
      <c r="BH73" s="1" t="n">
        <v>0</v>
      </c>
      <c r="BI73" s="1" t="n">
        <v>0</v>
      </c>
      <c r="BJ73" s="1" t="n">
        <v>0</v>
      </c>
      <c r="BK73" s="1" t="n">
        <v>0</v>
      </c>
      <c r="BL73" s="1" t="n">
        <v>0</v>
      </c>
      <c r="BM73" s="1" t="n">
        <v>0</v>
      </c>
      <c r="BN73" s="1" t="n">
        <v>0</v>
      </c>
      <c r="BO73" s="1" t="n">
        <v>0</v>
      </c>
      <c r="BP73" s="1" t="n">
        <v>0</v>
      </c>
      <c r="BQ73" s="1" t="n">
        <v>0</v>
      </c>
      <c r="BR73" s="1" t="n">
        <v>0</v>
      </c>
      <c r="BS73" s="1" t="n">
        <v>0</v>
      </c>
      <c r="BT73" s="1" t="n">
        <v>0</v>
      </c>
      <c r="BU73" s="1" t="n">
        <v>0</v>
      </c>
      <c r="BV73" s="1" t="n">
        <v>0</v>
      </c>
      <c r="BW73" s="10" t="n">
        <f aca="false">Overlay!$G$12</f>
        <v>-440.833333333333</v>
      </c>
      <c r="BX73" s="10" t="n">
        <f aca="false">Overlay!$G$13</f>
        <v>-440.833333333333</v>
      </c>
      <c r="BY73" s="10" t="n">
        <f aca="false">Overlay!$G$14</f>
        <v>-440.833333333333</v>
      </c>
      <c r="BZ73" s="10" t="n">
        <f aca="false">Overlay!$G$15</f>
        <v>-440.833333333333</v>
      </c>
      <c r="CA73" s="10" t="n">
        <f aca="false">Overlay!$G$16</f>
        <v>-1690.83333333333</v>
      </c>
      <c r="CB73" s="10" t="n">
        <f aca="false">Overlay!$G$17</f>
        <v>-440.833333333333</v>
      </c>
      <c r="CC73" s="10" t="n">
        <f aca="false">Overlay!$G$18</f>
        <v>-440.833333333333</v>
      </c>
      <c r="CD73" s="10" t="n">
        <f aca="false">Overlay!$G$19</f>
        <v>-440.833333333333</v>
      </c>
      <c r="CE73" s="10" t="n">
        <f aca="false">Overlay!$G$20</f>
        <v>-440.833333333333</v>
      </c>
      <c r="CF73" s="10" t="n">
        <f aca="false">Overlay!$G$21</f>
        <v>-440.833333333333</v>
      </c>
      <c r="CG73" s="10" t="n">
        <f aca="false">Overlay!$G$22</f>
        <v>-440.833333333333</v>
      </c>
      <c r="CH73" s="10" t="n">
        <f aca="false">Overlay!$G$23</f>
        <v>-440.833333333333</v>
      </c>
      <c r="CI73" s="10" t="n">
        <f aca="false">Overlay!$G$24</f>
        <v>-1690.83333333333</v>
      </c>
      <c r="CJ73" s="10" t="n">
        <f aca="false">Overlay!$G$25</f>
        <v>-590.833333333333</v>
      </c>
      <c r="CK73" s="10" t="n">
        <f aca="false">Overlay!$G$26</f>
        <v>-590.833333333333</v>
      </c>
      <c r="CL73" s="10" t="n">
        <f aca="false">Overlay!$G$27</f>
        <v>-7990.83333333333</v>
      </c>
      <c r="CM73" s="10" t="n">
        <f aca="false">Overlay!$G$28</f>
        <v>-590.833333333333</v>
      </c>
      <c r="CN73" s="10" t="n">
        <f aca="false">Overlay!$G$29</f>
        <v>-590.833333333333</v>
      </c>
      <c r="CO73" s="10" t="n">
        <f aca="false">Overlay!$G$30</f>
        <v>-590.833333333333</v>
      </c>
      <c r="CP73" s="10" t="n">
        <f aca="false">Overlay!$G$31</f>
        <v>146721.166666667</v>
      </c>
      <c r="CQ73" s="1" t="n">
        <v>0</v>
      </c>
      <c r="CR73" s="1" t="n">
        <v>0</v>
      </c>
      <c r="CS73" s="1" t="n">
        <v>0</v>
      </c>
      <c r="CT73" s="1" t="n">
        <v>0</v>
      </c>
      <c r="CU73" s="1" t="n">
        <v>0</v>
      </c>
      <c r="CV73" s="1" t="n">
        <v>0</v>
      </c>
      <c r="CW73" s="1" t="n">
        <v>0</v>
      </c>
      <c r="CX73" s="1" t="n">
        <v>0</v>
      </c>
      <c r="CY73" s="1" t="n">
        <v>0</v>
      </c>
      <c r="CZ73" s="1" t="n">
        <v>0</v>
      </c>
      <c r="DA73" s="1" t="n">
        <v>0</v>
      </c>
      <c r="DB73" s="1" t="n">
        <v>0</v>
      </c>
      <c r="DC73" s="1" t="n">
        <v>0</v>
      </c>
      <c r="DD73" s="1" t="n">
        <v>0</v>
      </c>
      <c r="DE73" s="1" t="n">
        <v>0</v>
      </c>
      <c r="DF73" s="1" t="n">
        <v>0</v>
      </c>
      <c r="DG73" s="1" t="n">
        <v>0</v>
      </c>
      <c r="DH73" s="1" t="n">
        <v>0</v>
      </c>
      <c r="DI73" s="1" t="n">
        <v>0</v>
      </c>
      <c r="DJ73" s="1" t="n">
        <v>0</v>
      </c>
      <c r="DK73" s="1" t="n">
        <v>0</v>
      </c>
      <c r="DL73" s="1" t="n">
        <v>0</v>
      </c>
      <c r="DM73" s="1" t="n">
        <v>0</v>
      </c>
      <c r="DN73" s="1" t="n">
        <v>0</v>
      </c>
      <c r="DO73" s="1" t="n">
        <v>0</v>
      </c>
      <c r="DP73" s="1" t="n">
        <v>0</v>
      </c>
      <c r="DQ73" s="1" t="n">
        <v>0</v>
      </c>
      <c r="DR73" s="1" t="n">
        <v>0</v>
      </c>
      <c r="DS73" s="1" t="n">
        <v>0</v>
      </c>
      <c r="DT73" s="1" t="n">
        <v>0</v>
      </c>
      <c r="DU73" s="1" t="n">
        <v>0</v>
      </c>
      <c r="DV73" s="1" t="n">
        <v>0</v>
      </c>
      <c r="DW73" s="1" t="n">
        <v>0</v>
      </c>
      <c r="DX73" s="1" t="n">
        <v>0</v>
      </c>
      <c r="DY73" s="1" t="n">
        <v>0</v>
      </c>
      <c r="DZ73" s="1" t="n">
        <v>0</v>
      </c>
      <c r="EA73" s="1" t="n">
        <v>0</v>
      </c>
      <c r="EB73" s="1" t="n">
        <v>0</v>
      </c>
      <c r="EC73" s="1" t="n">
        <v>0</v>
      </c>
      <c r="ED73" s="1" t="n">
        <v>0</v>
      </c>
      <c r="EE73" s="1" t="n">
        <v>0</v>
      </c>
      <c r="EF73" s="1" t="n">
        <v>0</v>
      </c>
      <c r="EG73" s="1" t="n">
        <v>0</v>
      </c>
      <c r="EH73" s="1" t="n">
        <v>0</v>
      </c>
      <c r="EI73" s="1" t="n">
        <v>0</v>
      </c>
      <c r="EJ73" s="1" t="n">
        <v>0</v>
      </c>
    </row>
    <row r="74" customFormat="false" ht="15" hidden="false" customHeight="true" outlineLevel="0" collapsed="false">
      <c r="C74" s="1" t="n">
        <v>0</v>
      </c>
      <c r="D74" s="1" t="n">
        <v>0</v>
      </c>
      <c r="E74" s="1" t="n">
        <v>0</v>
      </c>
      <c r="F74" s="1" t="n">
        <v>0</v>
      </c>
      <c r="G74" s="1" t="n">
        <v>0</v>
      </c>
      <c r="H74" s="1" t="n">
        <v>0</v>
      </c>
      <c r="I74" s="1" t="n">
        <v>0</v>
      </c>
      <c r="J74" s="1" t="n">
        <v>0</v>
      </c>
      <c r="K74" s="1" t="n">
        <v>0</v>
      </c>
      <c r="L74" s="1" t="n">
        <v>0</v>
      </c>
      <c r="M74" s="1" t="n">
        <v>0</v>
      </c>
      <c r="N74" s="1" t="n">
        <v>0</v>
      </c>
      <c r="O74" s="1" t="n">
        <v>0</v>
      </c>
      <c r="P74" s="1" t="n">
        <v>0</v>
      </c>
      <c r="Q74" s="1" t="n">
        <v>0</v>
      </c>
      <c r="R74" s="1" t="n">
        <v>0</v>
      </c>
      <c r="S74" s="1" t="n">
        <v>0</v>
      </c>
      <c r="T74" s="1" t="n">
        <v>0</v>
      </c>
      <c r="U74" s="1" t="n">
        <v>0</v>
      </c>
      <c r="V74" s="1" t="n">
        <v>0</v>
      </c>
      <c r="W74" s="1" t="n">
        <v>0</v>
      </c>
      <c r="X74" s="1" t="n">
        <v>0</v>
      </c>
      <c r="Y74" s="1" t="n">
        <v>0</v>
      </c>
      <c r="Z74" s="1" t="n">
        <v>0</v>
      </c>
      <c r="AA74" s="1" t="n">
        <v>0</v>
      </c>
      <c r="AB74" s="1" t="n">
        <v>0</v>
      </c>
      <c r="AC74" s="1" t="n">
        <v>0</v>
      </c>
      <c r="AD74" s="1" t="n">
        <v>0</v>
      </c>
      <c r="AE74" s="1" t="n">
        <v>0</v>
      </c>
      <c r="AF74" s="1" t="n">
        <v>0</v>
      </c>
      <c r="AG74" s="1" t="n">
        <v>0</v>
      </c>
      <c r="AH74" s="1" t="n">
        <v>0</v>
      </c>
      <c r="AI74" s="1" t="n">
        <v>0</v>
      </c>
      <c r="AJ74" s="1" t="n">
        <v>0</v>
      </c>
      <c r="AK74" s="1" t="n">
        <v>0</v>
      </c>
      <c r="AL74" s="1" t="n">
        <v>0</v>
      </c>
      <c r="AM74" s="1" t="n">
        <v>0</v>
      </c>
      <c r="AN74" s="1" t="n">
        <v>0</v>
      </c>
      <c r="AO74" s="1" t="n">
        <v>0</v>
      </c>
      <c r="AP74" s="1" t="n">
        <v>0</v>
      </c>
      <c r="AQ74" s="1" t="n">
        <v>0</v>
      </c>
      <c r="AR74" s="1" t="n">
        <v>0</v>
      </c>
      <c r="AS74" s="1" t="n">
        <v>0</v>
      </c>
      <c r="AT74" s="1" t="n">
        <v>0</v>
      </c>
      <c r="AU74" s="1" t="n">
        <v>0</v>
      </c>
      <c r="AV74" s="1" t="n">
        <v>0</v>
      </c>
      <c r="AW74" s="1" t="n">
        <v>0</v>
      </c>
      <c r="AX74" s="1" t="n">
        <v>0</v>
      </c>
      <c r="AY74" s="1" t="n">
        <v>0</v>
      </c>
      <c r="AZ74" s="1" t="n">
        <v>0</v>
      </c>
      <c r="BA74" s="1" t="n">
        <v>0</v>
      </c>
      <c r="BB74" s="1" t="n">
        <v>0</v>
      </c>
      <c r="BC74" s="1" t="n">
        <v>0</v>
      </c>
      <c r="BD74" s="1" t="n">
        <v>0</v>
      </c>
      <c r="BE74" s="1" t="n">
        <v>0</v>
      </c>
      <c r="BF74" s="1" t="n">
        <v>0</v>
      </c>
      <c r="BG74" s="1" t="n">
        <v>0</v>
      </c>
      <c r="BH74" s="1" t="n">
        <v>0</v>
      </c>
      <c r="BI74" s="1" t="n">
        <v>0</v>
      </c>
      <c r="BJ74" s="1" t="n">
        <v>0</v>
      </c>
      <c r="BK74" s="1" t="n">
        <v>0</v>
      </c>
      <c r="BL74" s="1" t="n">
        <v>0</v>
      </c>
      <c r="BM74" s="1" t="n">
        <v>0</v>
      </c>
      <c r="BN74" s="1" t="n">
        <v>0</v>
      </c>
      <c r="BO74" s="1" t="n">
        <v>0</v>
      </c>
      <c r="BP74" s="1" t="n">
        <v>0</v>
      </c>
      <c r="BQ74" s="1" t="n">
        <v>0</v>
      </c>
      <c r="BR74" s="1" t="n">
        <v>0</v>
      </c>
      <c r="BS74" s="1" t="n">
        <v>0</v>
      </c>
      <c r="BT74" s="1" t="n">
        <v>0</v>
      </c>
      <c r="BU74" s="1" t="n">
        <v>0</v>
      </c>
      <c r="BV74" s="1" t="n">
        <v>0</v>
      </c>
      <c r="BW74" s="1" t="n">
        <v>0</v>
      </c>
      <c r="BX74" s="10" t="n">
        <f aca="false">Overlay!$G$12</f>
        <v>-440.833333333333</v>
      </c>
      <c r="BY74" s="10" t="n">
        <f aca="false">Overlay!$G$13</f>
        <v>-440.833333333333</v>
      </c>
      <c r="BZ74" s="10" t="n">
        <f aca="false">Overlay!$G$14</f>
        <v>-440.833333333333</v>
      </c>
      <c r="CA74" s="10" t="n">
        <f aca="false">Overlay!$G$15</f>
        <v>-440.833333333333</v>
      </c>
      <c r="CB74" s="10" t="n">
        <f aca="false">Overlay!$G$16</f>
        <v>-1690.83333333333</v>
      </c>
      <c r="CC74" s="10" t="n">
        <f aca="false">Overlay!$G$17</f>
        <v>-440.833333333333</v>
      </c>
      <c r="CD74" s="10" t="n">
        <f aca="false">Overlay!$G$18</f>
        <v>-440.833333333333</v>
      </c>
      <c r="CE74" s="10" t="n">
        <f aca="false">Overlay!$G$19</f>
        <v>-440.833333333333</v>
      </c>
      <c r="CF74" s="10" t="n">
        <f aca="false">Overlay!$G$20</f>
        <v>-440.833333333333</v>
      </c>
      <c r="CG74" s="10" t="n">
        <f aca="false">Overlay!$G$21</f>
        <v>-440.833333333333</v>
      </c>
      <c r="CH74" s="10" t="n">
        <f aca="false">Overlay!$G$22</f>
        <v>-440.833333333333</v>
      </c>
      <c r="CI74" s="10" t="n">
        <f aca="false">Overlay!$G$23</f>
        <v>-440.833333333333</v>
      </c>
      <c r="CJ74" s="10" t="n">
        <f aca="false">Overlay!$G$24</f>
        <v>-1690.83333333333</v>
      </c>
      <c r="CK74" s="10" t="n">
        <f aca="false">Overlay!$G$25</f>
        <v>-590.833333333333</v>
      </c>
      <c r="CL74" s="10" t="n">
        <f aca="false">Overlay!$G$26</f>
        <v>-590.833333333333</v>
      </c>
      <c r="CM74" s="10" t="n">
        <f aca="false">Overlay!$G$27</f>
        <v>-7990.83333333333</v>
      </c>
      <c r="CN74" s="10" t="n">
        <f aca="false">Overlay!$G$28</f>
        <v>-590.833333333333</v>
      </c>
      <c r="CO74" s="10" t="n">
        <f aca="false">Overlay!$G$29</f>
        <v>-590.833333333333</v>
      </c>
      <c r="CP74" s="10" t="n">
        <f aca="false">Overlay!$G$30</f>
        <v>-590.833333333333</v>
      </c>
      <c r="CQ74" s="10" t="n">
        <f aca="false">Overlay!$G$31</f>
        <v>146721.166666667</v>
      </c>
      <c r="CR74" s="1" t="n">
        <v>0</v>
      </c>
      <c r="CS74" s="1" t="n">
        <v>0</v>
      </c>
      <c r="CT74" s="1" t="n">
        <v>0</v>
      </c>
      <c r="CU74" s="1" t="n">
        <v>0</v>
      </c>
      <c r="CV74" s="1" t="n">
        <v>0</v>
      </c>
      <c r="CW74" s="1" t="n">
        <v>0</v>
      </c>
      <c r="CX74" s="1" t="n">
        <v>0</v>
      </c>
      <c r="CY74" s="1" t="n">
        <v>0</v>
      </c>
      <c r="CZ74" s="1" t="n">
        <v>0</v>
      </c>
      <c r="DA74" s="1" t="n">
        <v>0</v>
      </c>
      <c r="DB74" s="1" t="n">
        <v>0</v>
      </c>
      <c r="DC74" s="1" t="n">
        <v>0</v>
      </c>
      <c r="DD74" s="1" t="n">
        <v>0</v>
      </c>
      <c r="DE74" s="1" t="n">
        <v>0</v>
      </c>
      <c r="DF74" s="1" t="n">
        <v>0</v>
      </c>
      <c r="DG74" s="1" t="n">
        <v>0</v>
      </c>
      <c r="DH74" s="1" t="n">
        <v>0</v>
      </c>
      <c r="DI74" s="1" t="n">
        <v>0</v>
      </c>
      <c r="DJ74" s="1" t="n">
        <v>0</v>
      </c>
      <c r="DK74" s="1" t="n">
        <v>0</v>
      </c>
      <c r="DL74" s="1" t="n">
        <v>0</v>
      </c>
      <c r="DM74" s="1" t="n">
        <v>0</v>
      </c>
      <c r="DN74" s="1" t="n">
        <v>0</v>
      </c>
      <c r="DO74" s="1" t="n">
        <v>0</v>
      </c>
      <c r="DP74" s="1" t="n">
        <v>0</v>
      </c>
      <c r="DQ74" s="1" t="n">
        <v>0</v>
      </c>
      <c r="DR74" s="1" t="n">
        <v>0</v>
      </c>
      <c r="DS74" s="1" t="n">
        <v>0</v>
      </c>
      <c r="DT74" s="1" t="n">
        <v>0</v>
      </c>
      <c r="DU74" s="1" t="n">
        <v>0</v>
      </c>
      <c r="DV74" s="1" t="n">
        <v>0</v>
      </c>
      <c r="DW74" s="1" t="n">
        <v>0</v>
      </c>
      <c r="DX74" s="1" t="n">
        <v>0</v>
      </c>
      <c r="DY74" s="1" t="n">
        <v>0</v>
      </c>
      <c r="DZ74" s="1" t="n">
        <v>0</v>
      </c>
      <c r="EA74" s="1" t="n">
        <v>0</v>
      </c>
      <c r="EB74" s="1" t="n">
        <v>0</v>
      </c>
      <c r="EC74" s="1" t="n">
        <v>0</v>
      </c>
      <c r="ED74" s="1" t="n">
        <v>0</v>
      </c>
      <c r="EE74" s="1" t="n">
        <v>0</v>
      </c>
      <c r="EF74" s="1" t="n">
        <v>0</v>
      </c>
      <c r="EG74" s="1" t="n">
        <v>0</v>
      </c>
      <c r="EH74" s="1" t="n">
        <v>0</v>
      </c>
      <c r="EI74" s="1" t="n">
        <v>0</v>
      </c>
      <c r="EJ74" s="1" t="n">
        <v>0</v>
      </c>
    </row>
    <row r="75" customFormat="false" ht="15" hidden="false" customHeight="true" outlineLevel="0" collapsed="false">
      <c r="C75" s="1" t="n">
        <v>0</v>
      </c>
      <c r="D75" s="1" t="n">
        <v>0</v>
      </c>
      <c r="E75" s="1" t="n">
        <v>0</v>
      </c>
      <c r="F75" s="1" t="n">
        <v>0</v>
      </c>
      <c r="G75" s="1" t="n">
        <v>0</v>
      </c>
      <c r="H75" s="1" t="n">
        <v>0</v>
      </c>
      <c r="I75" s="1" t="n">
        <v>0</v>
      </c>
      <c r="J75" s="1" t="n">
        <v>0</v>
      </c>
      <c r="K75" s="1" t="n">
        <v>0</v>
      </c>
      <c r="L75" s="1" t="n">
        <v>0</v>
      </c>
      <c r="M75" s="1" t="n">
        <v>0</v>
      </c>
      <c r="N75" s="1" t="n">
        <v>0</v>
      </c>
      <c r="O75" s="1" t="n">
        <v>0</v>
      </c>
      <c r="P75" s="1" t="n">
        <v>0</v>
      </c>
      <c r="Q75" s="1" t="n">
        <v>0</v>
      </c>
      <c r="R75" s="1" t="n">
        <v>0</v>
      </c>
      <c r="S75" s="1" t="n">
        <v>0</v>
      </c>
      <c r="T75" s="1" t="n">
        <v>0</v>
      </c>
      <c r="U75" s="1" t="n">
        <v>0</v>
      </c>
      <c r="V75" s="1" t="n">
        <v>0</v>
      </c>
      <c r="W75" s="1" t="n">
        <v>0</v>
      </c>
      <c r="X75" s="1" t="n">
        <v>0</v>
      </c>
      <c r="Y75" s="1" t="n">
        <v>0</v>
      </c>
      <c r="Z75" s="1" t="n">
        <v>0</v>
      </c>
      <c r="AA75" s="1" t="n">
        <v>0</v>
      </c>
      <c r="AB75" s="1" t="n">
        <v>0</v>
      </c>
      <c r="AC75" s="1" t="n">
        <v>0</v>
      </c>
      <c r="AD75" s="1" t="n">
        <v>0</v>
      </c>
      <c r="AE75" s="1" t="n">
        <v>0</v>
      </c>
      <c r="AF75" s="1" t="n">
        <v>0</v>
      </c>
      <c r="AG75" s="1" t="n">
        <v>0</v>
      </c>
      <c r="AH75" s="1" t="n">
        <v>0</v>
      </c>
      <c r="AI75" s="1" t="n">
        <v>0</v>
      </c>
      <c r="AJ75" s="1" t="n">
        <v>0</v>
      </c>
      <c r="AK75" s="1" t="n">
        <v>0</v>
      </c>
      <c r="AL75" s="1" t="n">
        <v>0</v>
      </c>
      <c r="AM75" s="1" t="n">
        <v>0</v>
      </c>
      <c r="AN75" s="1" t="n">
        <v>0</v>
      </c>
      <c r="AO75" s="1" t="n">
        <v>0</v>
      </c>
      <c r="AP75" s="1" t="n">
        <v>0</v>
      </c>
      <c r="AQ75" s="1" t="n">
        <v>0</v>
      </c>
      <c r="AR75" s="1" t="n">
        <v>0</v>
      </c>
      <c r="AS75" s="1" t="n">
        <v>0</v>
      </c>
      <c r="AT75" s="1" t="n">
        <v>0</v>
      </c>
      <c r="AU75" s="1" t="n">
        <v>0</v>
      </c>
      <c r="AV75" s="1" t="n">
        <v>0</v>
      </c>
      <c r="AW75" s="1" t="n">
        <v>0</v>
      </c>
      <c r="AX75" s="1" t="n">
        <v>0</v>
      </c>
      <c r="AY75" s="1" t="n">
        <v>0</v>
      </c>
      <c r="AZ75" s="1" t="n">
        <v>0</v>
      </c>
      <c r="BA75" s="1" t="n">
        <v>0</v>
      </c>
      <c r="BB75" s="1" t="n">
        <v>0</v>
      </c>
      <c r="BC75" s="1" t="n">
        <v>0</v>
      </c>
      <c r="BD75" s="1" t="n">
        <v>0</v>
      </c>
      <c r="BE75" s="1" t="n">
        <v>0</v>
      </c>
      <c r="BF75" s="1" t="n">
        <v>0</v>
      </c>
      <c r="BG75" s="1" t="n">
        <v>0</v>
      </c>
      <c r="BH75" s="1" t="n">
        <v>0</v>
      </c>
      <c r="BI75" s="1" t="n">
        <v>0</v>
      </c>
      <c r="BJ75" s="1" t="n">
        <v>0</v>
      </c>
      <c r="BK75" s="1" t="n">
        <v>0</v>
      </c>
      <c r="BL75" s="1" t="n">
        <v>0</v>
      </c>
      <c r="BM75" s="1" t="n">
        <v>0</v>
      </c>
      <c r="BN75" s="1" t="n">
        <v>0</v>
      </c>
      <c r="BO75" s="1" t="n">
        <v>0</v>
      </c>
      <c r="BP75" s="1" t="n">
        <v>0</v>
      </c>
      <c r="BQ75" s="1" t="n">
        <v>0</v>
      </c>
      <c r="BR75" s="1" t="n">
        <v>0</v>
      </c>
      <c r="BS75" s="1" t="n">
        <v>0</v>
      </c>
      <c r="BT75" s="1" t="n">
        <v>0</v>
      </c>
      <c r="BU75" s="1" t="n">
        <v>0</v>
      </c>
      <c r="BV75" s="1" t="n">
        <v>0</v>
      </c>
      <c r="BW75" s="1" t="n">
        <v>0</v>
      </c>
      <c r="BX75" s="1" t="n">
        <v>0</v>
      </c>
      <c r="BY75" s="10" t="n">
        <f aca="false">Overlay!$G$12</f>
        <v>-440.833333333333</v>
      </c>
      <c r="BZ75" s="10" t="n">
        <f aca="false">Overlay!$G$13</f>
        <v>-440.833333333333</v>
      </c>
      <c r="CA75" s="10" t="n">
        <f aca="false">Overlay!$G$14</f>
        <v>-440.833333333333</v>
      </c>
      <c r="CB75" s="10" t="n">
        <f aca="false">Overlay!$G$15</f>
        <v>-440.833333333333</v>
      </c>
      <c r="CC75" s="10" t="n">
        <f aca="false">Overlay!$G$16</f>
        <v>-1690.83333333333</v>
      </c>
      <c r="CD75" s="10" t="n">
        <f aca="false">Overlay!$G$17</f>
        <v>-440.833333333333</v>
      </c>
      <c r="CE75" s="10" t="n">
        <f aca="false">Overlay!$G$18</f>
        <v>-440.833333333333</v>
      </c>
      <c r="CF75" s="10" t="n">
        <f aca="false">Overlay!$G$19</f>
        <v>-440.833333333333</v>
      </c>
      <c r="CG75" s="10" t="n">
        <f aca="false">Overlay!$G$20</f>
        <v>-440.833333333333</v>
      </c>
      <c r="CH75" s="10" t="n">
        <f aca="false">Overlay!$G$21</f>
        <v>-440.833333333333</v>
      </c>
      <c r="CI75" s="10" t="n">
        <f aca="false">Overlay!$G$22</f>
        <v>-440.833333333333</v>
      </c>
      <c r="CJ75" s="10" t="n">
        <f aca="false">Overlay!$G$23</f>
        <v>-440.833333333333</v>
      </c>
      <c r="CK75" s="10" t="n">
        <f aca="false">Overlay!$G$24</f>
        <v>-1690.83333333333</v>
      </c>
      <c r="CL75" s="10" t="n">
        <f aca="false">Overlay!$G$25</f>
        <v>-590.833333333333</v>
      </c>
      <c r="CM75" s="10" t="n">
        <f aca="false">Overlay!$G$26</f>
        <v>-590.833333333333</v>
      </c>
      <c r="CN75" s="10" t="n">
        <f aca="false">Overlay!$G$27</f>
        <v>-7990.83333333333</v>
      </c>
      <c r="CO75" s="10" t="n">
        <f aca="false">Overlay!$G$28</f>
        <v>-590.833333333333</v>
      </c>
      <c r="CP75" s="10" t="n">
        <f aca="false">Overlay!$G$29</f>
        <v>-590.833333333333</v>
      </c>
      <c r="CQ75" s="10" t="n">
        <f aca="false">Overlay!$G$30</f>
        <v>-590.833333333333</v>
      </c>
      <c r="CR75" s="10" t="n">
        <f aca="false">Overlay!$G$31</f>
        <v>146721.166666667</v>
      </c>
      <c r="CS75" s="1" t="n">
        <v>0</v>
      </c>
      <c r="CT75" s="1" t="n">
        <v>0</v>
      </c>
      <c r="CU75" s="1" t="n">
        <v>0</v>
      </c>
      <c r="CV75" s="1" t="n">
        <v>0</v>
      </c>
      <c r="CW75" s="1" t="n">
        <v>0</v>
      </c>
      <c r="CX75" s="1" t="n">
        <v>0</v>
      </c>
      <c r="CY75" s="1" t="n">
        <v>0</v>
      </c>
      <c r="CZ75" s="1" t="n">
        <v>0</v>
      </c>
      <c r="DA75" s="1" t="n">
        <v>0</v>
      </c>
      <c r="DB75" s="1" t="n">
        <v>0</v>
      </c>
      <c r="DC75" s="1" t="n">
        <v>0</v>
      </c>
      <c r="DD75" s="1" t="n">
        <v>0</v>
      </c>
      <c r="DE75" s="1" t="n">
        <v>0</v>
      </c>
      <c r="DF75" s="1" t="n">
        <v>0</v>
      </c>
      <c r="DG75" s="1" t="n">
        <v>0</v>
      </c>
      <c r="DH75" s="1" t="n">
        <v>0</v>
      </c>
      <c r="DI75" s="1" t="n">
        <v>0</v>
      </c>
      <c r="DJ75" s="1" t="n">
        <v>0</v>
      </c>
      <c r="DK75" s="1" t="n">
        <v>0</v>
      </c>
      <c r="DL75" s="1" t="n">
        <v>0</v>
      </c>
      <c r="DM75" s="1" t="n">
        <v>0</v>
      </c>
      <c r="DN75" s="1" t="n">
        <v>0</v>
      </c>
      <c r="DO75" s="1" t="n">
        <v>0</v>
      </c>
      <c r="DP75" s="1" t="n">
        <v>0</v>
      </c>
      <c r="DQ75" s="1" t="n">
        <v>0</v>
      </c>
      <c r="DR75" s="1" t="n">
        <v>0</v>
      </c>
      <c r="DS75" s="1" t="n">
        <v>0</v>
      </c>
      <c r="DT75" s="1" t="n">
        <v>0</v>
      </c>
      <c r="DU75" s="1" t="n">
        <v>0</v>
      </c>
      <c r="DV75" s="1" t="n">
        <v>0</v>
      </c>
      <c r="DW75" s="1" t="n">
        <v>0</v>
      </c>
      <c r="DX75" s="1" t="n">
        <v>0</v>
      </c>
      <c r="DY75" s="1" t="n">
        <v>0</v>
      </c>
      <c r="DZ75" s="1" t="n">
        <v>0</v>
      </c>
      <c r="EA75" s="1" t="n">
        <v>0</v>
      </c>
      <c r="EB75" s="1" t="n">
        <v>0</v>
      </c>
      <c r="EC75" s="1" t="n">
        <v>0</v>
      </c>
      <c r="ED75" s="1" t="n">
        <v>0</v>
      </c>
      <c r="EE75" s="1" t="n">
        <v>0</v>
      </c>
      <c r="EF75" s="1" t="n">
        <v>0</v>
      </c>
      <c r="EG75" s="1" t="n">
        <v>0</v>
      </c>
      <c r="EH75" s="1" t="n">
        <v>0</v>
      </c>
      <c r="EI75" s="1" t="n">
        <v>0</v>
      </c>
      <c r="EJ75" s="1" t="n">
        <v>0</v>
      </c>
    </row>
    <row r="76" customFormat="false" ht="15" hidden="false" customHeight="true" outlineLevel="0" collapsed="false">
      <c r="C76" s="1" t="n">
        <v>0</v>
      </c>
      <c r="D76" s="1" t="n">
        <v>0</v>
      </c>
      <c r="E76" s="1" t="n">
        <v>0</v>
      </c>
      <c r="F76" s="1" t="n">
        <v>0</v>
      </c>
      <c r="G76" s="1" t="n">
        <v>0</v>
      </c>
      <c r="H76" s="1" t="n">
        <v>0</v>
      </c>
      <c r="I76" s="1" t="n">
        <v>0</v>
      </c>
      <c r="J76" s="1" t="n">
        <v>0</v>
      </c>
      <c r="K76" s="1" t="n">
        <v>0</v>
      </c>
      <c r="L76" s="1" t="n">
        <v>0</v>
      </c>
      <c r="M76" s="1" t="n">
        <v>0</v>
      </c>
      <c r="N76" s="1" t="n">
        <v>0</v>
      </c>
      <c r="O76" s="1" t="n">
        <v>0</v>
      </c>
      <c r="P76" s="1" t="n">
        <v>0</v>
      </c>
      <c r="Q76" s="1" t="n">
        <v>0</v>
      </c>
      <c r="R76" s="1" t="n">
        <v>0</v>
      </c>
      <c r="S76" s="1" t="n">
        <v>0</v>
      </c>
      <c r="T76" s="1" t="n">
        <v>0</v>
      </c>
      <c r="U76" s="1" t="n">
        <v>0</v>
      </c>
      <c r="V76" s="1" t="n">
        <v>0</v>
      </c>
      <c r="W76" s="1" t="n">
        <v>0</v>
      </c>
      <c r="X76" s="1" t="n">
        <v>0</v>
      </c>
      <c r="Y76" s="1" t="n">
        <v>0</v>
      </c>
      <c r="Z76" s="1" t="n">
        <v>0</v>
      </c>
      <c r="AA76" s="1" t="n">
        <v>0</v>
      </c>
      <c r="AB76" s="1" t="n">
        <v>0</v>
      </c>
      <c r="AC76" s="1" t="n">
        <v>0</v>
      </c>
      <c r="AD76" s="1" t="n">
        <v>0</v>
      </c>
      <c r="AE76" s="1" t="n">
        <v>0</v>
      </c>
      <c r="AF76" s="1" t="n">
        <v>0</v>
      </c>
      <c r="AG76" s="1" t="n">
        <v>0</v>
      </c>
      <c r="AH76" s="1" t="n">
        <v>0</v>
      </c>
      <c r="AI76" s="1" t="n">
        <v>0</v>
      </c>
      <c r="AJ76" s="1" t="n">
        <v>0</v>
      </c>
      <c r="AK76" s="1" t="n">
        <v>0</v>
      </c>
      <c r="AL76" s="1" t="n">
        <v>0</v>
      </c>
      <c r="AM76" s="1" t="n">
        <v>0</v>
      </c>
      <c r="AN76" s="1" t="n">
        <v>0</v>
      </c>
      <c r="AO76" s="1" t="n">
        <v>0</v>
      </c>
      <c r="AP76" s="1" t="n">
        <v>0</v>
      </c>
      <c r="AQ76" s="1" t="n">
        <v>0</v>
      </c>
      <c r="AR76" s="1" t="n">
        <v>0</v>
      </c>
      <c r="AS76" s="1" t="n">
        <v>0</v>
      </c>
      <c r="AT76" s="1" t="n">
        <v>0</v>
      </c>
      <c r="AU76" s="1" t="n">
        <v>0</v>
      </c>
      <c r="AV76" s="1" t="n">
        <v>0</v>
      </c>
      <c r="AW76" s="1" t="n">
        <v>0</v>
      </c>
      <c r="AX76" s="1" t="n">
        <v>0</v>
      </c>
      <c r="AY76" s="1" t="n">
        <v>0</v>
      </c>
      <c r="AZ76" s="1" t="n">
        <v>0</v>
      </c>
      <c r="BA76" s="1" t="n">
        <v>0</v>
      </c>
      <c r="BB76" s="1" t="n">
        <v>0</v>
      </c>
      <c r="BC76" s="1" t="n">
        <v>0</v>
      </c>
      <c r="BD76" s="1" t="n">
        <v>0</v>
      </c>
      <c r="BE76" s="1" t="n">
        <v>0</v>
      </c>
      <c r="BF76" s="1" t="n">
        <v>0</v>
      </c>
      <c r="BG76" s="1" t="n">
        <v>0</v>
      </c>
      <c r="BH76" s="1" t="n">
        <v>0</v>
      </c>
      <c r="BI76" s="1" t="n">
        <v>0</v>
      </c>
      <c r="BJ76" s="1" t="n">
        <v>0</v>
      </c>
      <c r="BK76" s="1" t="n">
        <v>0</v>
      </c>
      <c r="BL76" s="1" t="n">
        <v>0</v>
      </c>
      <c r="BM76" s="1" t="n">
        <v>0</v>
      </c>
      <c r="BN76" s="1" t="n">
        <v>0</v>
      </c>
      <c r="BO76" s="1" t="n">
        <v>0</v>
      </c>
      <c r="BP76" s="1" t="n">
        <v>0</v>
      </c>
      <c r="BQ76" s="1" t="n">
        <v>0</v>
      </c>
      <c r="BR76" s="1" t="n">
        <v>0</v>
      </c>
      <c r="BS76" s="1" t="n">
        <v>0</v>
      </c>
      <c r="BT76" s="1" t="n">
        <v>0</v>
      </c>
      <c r="BU76" s="1" t="n">
        <v>0</v>
      </c>
      <c r="BV76" s="1" t="n">
        <v>0</v>
      </c>
      <c r="BW76" s="1" t="n">
        <v>0</v>
      </c>
      <c r="BX76" s="1" t="n">
        <v>0</v>
      </c>
      <c r="BY76" s="1" t="n">
        <v>0</v>
      </c>
      <c r="BZ76" s="10" t="n">
        <f aca="false">Overlay!$G$12</f>
        <v>-440.833333333333</v>
      </c>
      <c r="CA76" s="10" t="n">
        <f aca="false">Overlay!$G$13</f>
        <v>-440.833333333333</v>
      </c>
      <c r="CB76" s="10" t="n">
        <f aca="false">Overlay!$G$14</f>
        <v>-440.833333333333</v>
      </c>
      <c r="CC76" s="10" t="n">
        <f aca="false">Overlay!$G$15</f>
        <v>-440.833333333333</v>
      </c>
      <c r="CD76" s="10" t="n">
        <f aca="false">Overlay!$G$16</f>
        <v>-1690.83333333333</v>
      </c>
      <c r="CE76" s="10" t="n">
        <f aca="false">Overlay!$G$17</f>
        <v>-440.833333333333</v>
      </c>
      <c r="CF76" s="10" t="n">
        <f aca="false">Overlay!$G$18</f>
        <v>-440.833333333333</v>
      </c>
      <c r="CG76" s="10" t="n">
        <f aca="false">Overlay!$G$19</f>
        <v>-440.833333333333</v>
      </c>
      <c r="CH76" s="10" t="n">
        <f aca="false">Overlay!$G$20</f>
        <v>-440.833333333333</v>
      </c>
      <c r="CI76" s="10" t="n">
        <f aca="false">Overlay!$G$21</f>
        <v>-440.833333333333</v>
      </c>
      <c r="CJ76" s="10" t="n">
        <f aca="false">Overlay!$G$22</f>
        <v>-440.833333333333</v>
      </c>
      <c r="CK76" s="10" t="n">
        <f aca="false">Overlay!$G$23</f>
        <v>-440.833333333333</v>
      </c>
      <c r="CL76" s="10" t="n">
        <f aca="false">Overlay!$G$24</f>
        <v>-1690.83333333333</v>
      </c>
      <c r="CM76" s="10" t="n">
        <f aca="false">Overlay!$G$25</f>
        <v>-590.833333333333</v>
      </c>
      <c r="CN76" s="10" t="n">
        <f aca="false">Overlay!$G$26</f>
        <v>-590.833333333333</v>
      </c>
      <c r="CO76" s="10" t="n">
        <f aca="false">Overlay!$G$27</f>
        <v>-7990.83333333333</v>
      </c>
      <c r="CP76" s="10" t="n">
        <f aca="false">Overlay!$G$28</f>
        <v>-590.833333333333</v>
      </c>
      <c r="CQ76" s="10" t="n">
        <f aca="false">Overlay!$G$29</f>
        <v>-590.833333333333</v>
      </c>
      <c r="CR76" s="10" t="n">
        <f aca="false">Overlay!$G$30</f>
        <v>-590.833333333333</v>
      </c>
      <c r="CS76" s="10" t="n">
        <f aca="false">Overlay!$G$31</f>
        <v>146721.166666667</v>
      </c>
      <c r="CT76" s="1" t="n">
        <v>0</v>
      </c>
      <c r="CU76" s="1" t="n">
        <v>0</v>
      </c>
      <c r="CV76" s="1" t="n">
        <v>0</v>
      </c>
      <c r="CW76" s="1" t="n">
        <v>0</v>
      </c>
      <c r="CX76" s="1" t="n">
        <v>0</v>
      </c>
      <c r="CY76" s="1" t="n">
        <v>0</v>
      </c>
      <c r="CZ76" s="1" t="n">
        <v>0</v>
      </c>
      <c r="DA76" s="1" t="n">
        <v>0</v>
      </c>
      <c r="DB76" s="1" t="n">
        <v>0</v>
      </c>
      <c r="DC76" s="1" t="n">
        <v>0</v>
      </c>
      <c r="DD76" s="1" t="n">
        <v>0</v>
      </c>
      <c r="DE76" s="1" t="n">
        <v>0</v>
      </c>
      <c r="DF76" s="1" t="n">
        <v>0</v>
      </c>
      <c r="DG76" s="1" t="n">
        <v>0</v>
      </c>
      <c r="DH76" s="1" t="n">
        <v>0</v>
      </c>
      <c r="DI76" s="1" t="n">
        <v>0</v>
      </c>
      <c r="DJ76" s="1" t="n">
        <v>0</v>
      </c>
      <c r="DK76" s="1" t="n">
        <v>0</v>
      </c>
      <c r="DL76" s="1" t="n">
        <v>0</v>
      </c>
      <c r="DM76" s="1" t="n">
        <v>0</v>
      </c>
      <c r="DN76" s="1" t="n">
        <v>0</v>
      </c>
      <c r="DO76" s="1" t="n">
        <v>0</v>
      </c>
      <c r="DP76" s="1" t="n">
        <v>0</v>
      </c>
      <c r="DQ76" s="1" t="n">
        <v>0</v>
      </c>
      <c r="DR76" s="1" t="n">
        <v>0</v>
      </c>
      <c r="DS76" s="1" t="n">
        <v>0</v>
      </c>
      <c r="DT76" s="1" t="n">
        <v>0</v>
      </c>
      <c r="DU76" s="1" t="n">
        <v>0</v>
      </c>
      <c r="DV76" s="1" t="n">
        <v>0</v>
      </c>
      <c r="DW76" s="1" t="n">
        <v>0</v>
      </c>
      <c r="DX76" s="1" t="n">
        <v>0</v>
      </c>
      <c r="DY76" s="1" t="n">
        <v>0</v>
      </c>
      <c r="DZ76" s="1" t="n">
        <v>0</v>
      </c>
      <c r="EA76" s="1" t="n">
        <v>0</v>
      </c>
      <c r="EB76" s="1" t="n">
        <v>0</v>
      </c>
      <c r="EC76" s="1" t="n">
        <v>0</v>
      </c>
      <c r="ED76" s="1" t="n">
        <v>0</v>
      </c>
      <c r="EE76" s="1" t="n">
        <v>0</v>
      </c>
      <c r="EF76" s="1" t="n">
        <v>0</v>
      </c>
      <c r="EG76" s="1" t="n">
        <v>0</v>
      </c>
      <c r="EH76" s="1" t="n">
        <v>0</v>
      </c>
      <c r="EI76" s="1" t="n">
        <v>0</v>
      </c>
      <c r="EJ76" s="1" t="n">
        <v>0</v>
      </c>
    </row>
    <row r="77" customFormat="false" ht="15" hidden="false" customHeight="true" outlineLevel="0" collapsed="false">
      <c r="C77" s="1" t="n">
        <v>0</v>
      </c>
      <c r="D77" s="1" t="n">
        <v>0</v>
      </c>
      <c r="E77" s="1" t="n">
        <v>0</v>
      </c>
      <c r="F77" s="1" t="n">
        <v>0</v>
      </c>
      <c r="G77" s="1" t="n">
        <v>0</v>
      </c>
      <c r="H77" s="1" t="n">
        <v>0</v>
      </c>
      <c r="I77" s="1" t="n">
        <v>0</v>
      </c>
      <c r="J77" s="1" t="n">
        <v>0</v>
      </c>
      <c r="K77" s="1" t="n">
        <v>0</v>
      </c>
      <c r="L77" s="1" t="n">
        <v>0</v>
      </c>
      <c r="M77" s="1" t="n">
        <v>0</v>
      </c>
      <c r="N77" s="1" t="n">
        <v>0</v>
      </c>
      <c r="O77" s="1" t="n">
        <v>0</v>
      </c>
      <c r="P77" s="1" t="n">
        <v>0</v>
      </c>
      <c r="Q77" s="1" t="n">
        <v>0</v>
      </c>
      <c r="R77" s="1" t="n">
        <v>0</v>
      </c>
      <c r="S77" s="1" t="n">
        <v>0</v>
      </c>
      <c r="T77" s="1" t="n">
        <v>0</v>
      </c>
      <c r="U77" s="1" t="n">
        <v>0</v>
      </c>
      <c r="V77" s="1" t="n">
        <v>0</v>
      </c>
      <c r="W77" s="1" t="n">
        <v>0</v>
      </c>
      <c r="X77" s="1" t="n">
        <v>0</v>
      </c>
      <c r="Y77" s="1" t="n">
        <v>0</v>
      </c>
      <c r="Z77" s="1" t="n">
        <v>0</v>
      </c>
      <c r="AA77" s="1" t="n">
        <v>0</v>
      </c>
      <c r="AB77" s="1" t="n">
        <v>0</v>
      </c>
      <c r="AC77" s="1" t="n">
        <v>0</v>
      </c>
      <c r="AD77" s="1" t="n">
        <v>0</v>
      </c>
      <c r="AE77" s="1" t="n">
        <v>0</v>
      </c>
      <c r="AF77" s="1" t="n">
        <v>0</v>
      </c>
      <c r="AG77" s="1" t="n">
        <v>0</v>
      </c>
      <c r="AH77" s="1" t="n">
        <v>0</v>
      </c>
      <c r="AI77" s="1" t="n">
        <v>0</v>
      </c>
      <c r="AJ77" s="1" t="n">
        <v>0</v>
      </c>
      <c r="AK77" s="1" t="n">
        <v>0</v>
      </c>
      <c r="AL77" s="1" t="n">
        <v>0</v>
      </c>
      <c r="AM77" s="1" t="n">
        <v>0</v>
      </c>
      <c r="AN77" s="1" t="n">
        <v>0</v>
      </c>
      <c r="AO77" s="1" t="n">
        <v>0</v>
      </c>
      <c r="AP77" s="1" t="n">
        <v>0</v>
      </c>
      <c r="AQ77" s="1" t="n">
        <v>0</v>
      </c>
      <c r="AR77" s="1" t="n">
        <v>0</v>
      </c>
      <c r="AS77" s="1" t="n">
        <v>0</v>
      </c>
      <c r="AT77" s="1" t="n">
        <v>0</v>
      </c>
      <c r="AU77" s="1" t="n">
        <v>0</v>
      </c>
      <c r="AV77" s="1" t="n">
        <v>0</v>
      </c>
      <c r="AW77" s="1" t="n">
        <v>0</v>
      </c>
      <c r="AX77" s="1" t="n">
        <v>0</v>
      </c>
      <c r="AY77" s="1" t="n">
        <v>0</v>
      </c>
      <c r="AZ77" s="1" t="n">
        <v>0</v>
      </c>
      <c r="BA77" s="1" t="n">
        <v>0</v>
      </c>
      <c r="BB77" s="1" t="n">
        <v>0</v>
      </c>
      <c r="BC77" s="1" t="n">
        <v>0</v>
      </c>
      <c r="BD77" s="1" t="n">
        <v>0</v>
      </c>
      <c r="BE77" s="1" t="n">
        <v>0</v>
      </c>
      <c r="BF77" s="1" t="n">
        <v>0</v>
      </c>
      <c r="BG77" s="1" t="n">
        <v>0</v>
      </c>
      <c r="BH77" s="1" t="n">
        <v>0</v>
      </c>
      <c r="BI77" s="1" t="n">
        <v>0</v>
      </c>
      <c r="BJ77" s="1" t="n">
        <v>0</v>
      </c>
      <c r="BK77" s="1" t="n">
        <v>0</v>
      </c>
      <c r="BL77" s="1" t="n">
        <v>0</v>
      </c>
      <c r="BM77" s="1" t="n">
        <v>0</v>
      </c>
      <c r="BN77" s="1" t="n">
        <v>0</v>
      </c>
      <c r="BO77" s="1" t="n">
        <v>0</v>
      </c>
      <c r="BP77" s="1" t="n">
        <v>0</v>
      </c>
      <c r="BQ77" s="1" t="n">
        <v>0</v>
      </c>
      <c r="BR77" s="1" t="n">
        <v>0</v>
      </c>
      <c r="BS77" s="1" t="n">
        <v>0</v>
      </c>
      <c r="BT77" s="1" t="n">
        <v>0</v>
      </c>
      <c r="BU77" s="1" t="n">
        <v>0</v>
      </c>
      <c r="BV77" s="1" t="n">
        <v>0</v>
      </c>
      <c r="BW77" s="1" t="n">
        <v>0</v>
      </c>
      <c r="BX77" s="1" t="n">
        <v>0</v>
      </c>
      <c r="BY77" s="1" t="n">
        <v>0</v>
      </c>
      <c r="BZ77" s="1" t="n">
        <v>0</v>
      </c>
      <c r="CA77" s="10" t="n">
        <f aca="false">Overlay!$G$12</f>
        <v>-440.833333333333</v>
      </c>
      <c r="CB77" s="10" t="n">
        <f aca="false">Overlay!$G$13</f>
        <v>-440.833333333333</v>
      </c>
      <c r="CC77" s="10" t="n">
        <f aca="false">Overlay!$G$14</f>
        <v>-440.833333333333</v>
      </c>
      <c r="CD77" s="10" t="n">
        <f aca="false">Overlay!$G$15</f>
        <v>-440.833333333333</v>
      </c>
      <c r="CE77" s="10" t="n">
        <f aca="false">Overlay!$G$16</f>
        <v>-1690.83333333333</v>
      </c>
      <c r="CF77" s="10" t="n">
        <f aca="false">Overlay!$G$17</f>
        <v>-440.833333333333</v>
      </c>
      <c r="CG77" s="10" t="n">
        <f aca="false">Overlay!$G$18</f>
        <v>-440.833333333333</v>
      </c>
      <c r="CH77" s="10" t="n">
        <f aca="false">Overlay!$G$19</f>
        <v>-440.833333333333</v>
      </c>
      <c r="CI77" s="10" t="n">
        <f aca="false">Overlay!$G$20</f>
        <v>-440.833333333333</v>
      </c>
      <c r="CJ77" s="10" t="n">
        <f aca="false">Overlay!$G$21</f>
        <v>-440.833333333333</v>
      </c>
      <c r="CK77" s="10" t="n">
        <f aca="false">Overlay!$G$22</f>
        <v>-440.833333333333</v>
      </c>
      <c r="CL77" s="10" t="n">
        <f aca="false">Overlay!$G$23</f>
        <v>-440.833333333333</v>
      </c>
      <c r="CM77" s="10" t="n">
        <f aca="false">Overlay!$G$24</f>
        <v>-1690.83333333333</v>
      </c>
      <c r="CN77" s="10" t="n">
        <f aca="false">Overlay!$G$25</f>
        <v>-590.833333333333</v>
      </c>
      <c r="CO77" s="10" t="n">
        <f aca="false">Overlay!$G$26</f>
        <v>-590.833333333333</v>
      </c>
      <c r="CP77" s="10" t="n">
        <f aca="false">Overlay!$G$27</f>
        <v>-7990.83333333333</v>
      </c>
      <c r="CQ77" s="10" t="n">
        <f aca="false">Overlay!$G$28</f>
        <v>-590.833333333333</v>
      </c>
      <c r="CR77" s="10" t="n">
        <f aca="false">Overlay!$G$29</f>
        <v>-590.833333333333</v>
      </c>
      <c r="CS77" s="10" t="n">
        <f aca="false">Overlay!$G$30</f>
        <v>-590.833333333333</v>
      </c>
      <c r="CT77" s="10" t="n">
        <f aca="false">Overlay!$G$31</f>
        <v>146721.166666667</v>
      </c>
      <c r="CU77" s="1" t="n">
        <v>0</v>
      </c>
      <c r="CV77" s="1" t="n">
        <v>0</v>
      </c>
      <c r="CW77" s="1" t="n">
        <v>0</v>
      </c>
      <c r="CX77" s="1" t="n">
        <v>0</v>
      </c>
      <c r="CY77" s="1" t="n">
        <v>0</v>
      </c>
      <c r="CZ77" s="1" t="n">
        <v>0</v>
      </c>
      <c r="DA77" s="1" t="n">
        <v>0</v>
      </c>
      <c r="DB77" s="1" t="n">
        <v>0</v>
      </c>
      <c r="DC77" s="1" t="n">
        <v>0</v>
      </c>
      <c r="DD77" s="1" t="n">
        <v>0</v>
      </c>
      <c r="DE77" s="1" t="n">
        <v>0</v>
      </c>
      <c r="DF77" s="1" t="n">
        <v>0</v>
      </c>
      <c r="DG77" s="1" t="n">
        <v>0</v>
      </c>
      <c r="DH77" s="1" t="n">
        <v>0</v>
      </c>
      <c r="DI77" s="1" t="n">
        <v>0</v>
      </c>
      <c r="DJ77" s="1" t="n">
        <v>0</v>
      </c>
      <c r="DK77" s="1" t="n">
        <v>0</v>
      </c>
      <c r="DL77" s="1" t="n">
        <v>0</v>
      </c>
      <c r="DM77" s="1" t="n">
        <v>0</v>
      </c>
      <c r="DN77" s="1" t="n">
        <v>0</v>
      </c>
      <c r="DO77" s="1" t="n">
        <v>0</v>
      </c>
      <c r="DP77" s="1" t="n">
        <v>0</v>
      </c>
      <c r="DQ77" s="1" t="n">
        <v>0</v>
      </c>
      <c r="DR77" s="1" t="n">
        <v>0</v>
      </c>
      <c r="DS77" s="1" t="n">
        <v>0</v>
      </c>
      <c r="DT77" s="1" t="n">
        <v>0</v>
      </c>
      <c r="DU77" s="1" t="n">
        <v>0</v>
      </c>
      <c r="DV77" s="1" t="n">
        <v>0</v>
      </c>
      <c r="DW77" s="1" t="n">
        <v>0</v>
      </c>
      <c r="DX77" s="1" t="n">
        <v>0</v>
      </c>
      <c r="DY77" s="1" t="n">
        <v>0</v>
      </c>
      <c r="DZ77" s="1" t="n">
        <v>0</v>
      </c>
      <c r="EA77" s="1" t="n">
        <v>0</v>
      </c>
      <c r="EB77" s="1" t="n">
        <v>0</v>
      </c>
      <c r="EC77" s="1" t="n">
        <v>0</v>
      </c>
      <c r="ED77" s="1" t="n">
        <v>0</v>
      </c>
      <c r="EE77" s="1" t="n">
        <v>0</v>
      </c>
      <c r="EF77" s="1" t="n">
        <v>0</v>
      </c>
      <c r="EG77" s="1" t="n">
        <v>0</v>
      </c>
      <c r="EH77" s="1" t="n">
        <v>0</v>
      </c>
      <c r="EI77" s="1" t="n">
        <v>0</v>
      </c>
      <c r="EJ77" s="1" t="n">
        <v>0</v>
      </c>
    </row>
    <row r="78" customFormat="false" ht="15" hidden="false" customHeight="true" outlineLevel="0" collapsed="false">
      <c r="C78" s="1" t="n">
        <v>0</v>
      </c>
      <c r="D78" s="1" t="n">
        <v>0</v>
      </c>
      <c r="E78" s="1" t="n">
        <v>0</v>
      </c>
      <c r="F78" s="1" t="n">
        <v>0</v>
      </c>
      <c r="G78" s="1" t="n">
        <v>0</v>
      </c>
      <c r="H78" s="1" t="n">
        <v>0</v>
      </c>
      <c r="I78" s="1" t="n">
        <v>0</v>
      </c>
      <c r="J78" s="1" t="n">
        <v>0</v>
      </c>
      <c r="K78" s="1" t="n">
        <v>0</v>
      </c>
      <c r="L78" s="1" t="n">
        <v>0</v>
      </c>
      <c r="M78" s="1" t="n">
        <v>0</v>
      </c>
      <c r="N78" s="1" t="n">
        <v>0</v>
      </c>
      <c r="O78" s="1" t="n">
        <v>0</v>
      </c>
      <c r="P78" s="1" t="n">
        <v>0</v>
      </c>
      <c r="Q78" s="1" t="n">
        <v>0</v>
      </c>
      <c r="R78" s="1" t="n">
        <v>0</v>
      </c>
      <c r="S78" s="1" t="n">
        <v>0</v>
      </c>
      <c r="T78" s="1" t="n">
        <v>0</v>
      </c>
      <c r="U78" s="1" t="n">
        <v>0</v>
      </c>
      <c r="V78" s="1" t="n">
        <v>0</v>
      </c>
      <c r="W78" s="1" t="n">
        <v>0</v>
      </c>
      <c r="X78" s="1" t="n">
        <v>0</v>
      </c>
      <c r="Y78" s="1" t="n">
        <v>0</v>
      </c>
      <c r="Z78" s="1" t="n">
        <v>0</v>
      </c>
      <c r="AA78" s="1" t="n">
        <v>0</v>
      </c>
      <c r="AB78" s="1" t="n">
        <v>0</v>
      </c>
      <c r="AC78" s="1" t="n">
        <v>0</v>
      </c>
      <c r="AD78" s="1" t="n">
        <v>0</v>
      </c>
      <c r="AE78" s="1" t="n">
        <v>0</v>
      </c>
      <c r="AF78" s="1" t="n">
        <v>0</v>
      </c>
      <c r="AG78" s="1" t="n">
        <v>0</v>
      </c>
      <c r="AH78" s="1" t="n">
        <v>0</v>
      </c>
      <c r="AI78" s="1" t="n">
        <v>0</v>
      </c>
      <c r="AJ78" s="1" t="n">
        <v>0</v>
      </c>
      <c r="AK78" s="1" t="n">
        <v>0</v>
      </c>
      <c r="AL78" s="1" t="n">
        <v>0</v>
      </c>
      <c r="AM78" s="1" t="n">
        <v>0</v>
      </c>
      <c r="AN78" s="1" t="n">
        <v>0</v>
      </c>
      <c r="AO78" s="1" t="n">
        <v>0</v>
      </c>
      <c r="AP78" s="1" t="n">
        <v>0</v>
      </c>
      <c r="AQ78" s="1" t="n">
        <v>0</v>
      </c>
      <c r="AR78" s="1" t="n">
        <v>0</v>
      </c>
      <c r="AS78" s="1" t="n">
        <v>0</v>
      </c>
      <c r="AT78" s="1" t="n">
        <v>0</v>
      </c>
      <c r="AU78" s="1" t="n">
        <v>0</v>
      </c>
      <c r="AV78" s="1" t="n">
        <v>0</v>
      </c>
      <c r="AW78" s="1" t="n">
        <v>0</v>
      </c>
      <c r="AX78" s="1" t="n">
        <v>0</v>
      </c>
      <c r="AY78" s="1" t="n">
        <v>0</v>
      </c>
      <c r="AZ78" s="1" t="n">
        <v>0</v>
      </c>
      <c r="BA78" s="1" t="n">
        <v>0</v>
      </c>
      <c r="BB78" s="1" t="n">
        <v>0</v>
      </c>
      <c r="BC78" s="1" t="n">
        <v>0</v>
      </c>
      <c r="BD78" s="1" t="n">
        <v>0</v>
      </c>
      <c r="BE78" s="1" t="n">
        <v>0</v>
      </c>
      <c r="BF78" s="1" t="n">
        <v>0</v>
      </c>
      <c r="BG78" s="1" t="n">
        <v>0</v>
      </c>
      <c r="BH78" s="1" t="n">
        <v>0</v>
      </c>
      <c r="BI78" s="1" t="n">
        <v>0</v>
      </c>
      <c r="BJ78" s="1" t="n">
        <v>0</v>
      </c>
      <c r="BK78" s="1" t="n">
        <v>0</v>
      </c>
      <c r="BL78" s="1" t="n">
        <v>0</v>
      </c>
      <c r="BM78" s="1" t="n">
        <v>0</v>
      </c>
      <c r="BN78" s="1" t="n">
        <v>0</v>
      </c>
      <c r="BO78" s="1" t="n">
        <v>0</v>
      </c>
      <c r="BP78" s="1" t="n">
        <v>0</v>
      </c>
      <c r="BQ78" s="1" t="n">
        <v>0</v>
      </c>
      <c r="BR78" s="1" t="n">
        <v>0</v>
      </c>
      <c r="BS78" s="1" t="n">
        <v>0</v>
      </c>
      <c r="BT78" s="1" t="n">
        <v>0</v>
      </c>
      <c r="BU78" s="1" t="n">
        <v>0</v>
      </c>
      <c r="BV78" s="1" t="n">
        <v>0</v>
      </c>
      <c r="BW78" s="1" t="n">
        <v>0</v>
      </c>
      <c r="BX78" s="1" t="n">
        <v>0</v>
      </c>
      <c r="BY78" s="1" t="n">
        <v>0</v>
      </c>
      <c r="BZ78" s="1" t="n">
        <v>0</v>
      </c>
      <c r="CA78" s="1" t="n">
        <v>0</v>
      </c>
      <c r="CB78" s="10" t="n">
        <f aca="false">Overlay!$G$12</f>
        <v>-440.833333333333</v>
      </c>
      <c r="CC78" s="10" t="n">
        <f aca="false">Overlay!$G$13</f>
        <v>-440.833333333333</v>
      </c>
      <c r="CD78" s="10" t="n">
        <f aca="false">Overlay!$G$14</f>
        <v>-440.833333333333</v>
      </c>
      <c r="CE78" s="10" t="n">
        <f aca="false">Overlay!$G$15</f>
        <v>-440.833333333333</v>
      </c>
      <c r="CF78" s="10" t="n">
        <f aca="false">Overlay!$G$16</f>
        <v>-1690.83333333333</v>
      </c>
      <c r="CG78" s="10" t="n">
        <f aca="false">Overlay!$G$17</f>
        <v>-440.833333333333</v>
      </c>
      <c r="CH78" s="10" t="n">
        <f aca="false">Overlay!$G$18</f>
        <v>-440.833333333333</v>
      </c>
      <c r="CI78" s="10" t="n">
        <f aca="false">Overlay!$G$19</f>
        <v>-440.833333333333</v>
      </c>
      <c r="CJ78" s="10" t="n">
        <f aca="false">Overlay!$G$20</f>
        <v>-440.833333333333</v>
      </c>
      <c r="CK78" s="10" t="n">
        <f aca="false">Overlay!$G$21</f>
        <v>-440.833333333333</v>
      </c>
      <c r="CL78" s="10" t="n">
        <f aca="false">Overlay!$G$22</f>
        <v>-440.833333333333</v>
      </c>
      <c r="CM78" s="10" t="n">
        <f aca="false">Overlay!$G$23</f>
        <v>-440.833333333333</v>
      </c>
      <c r="CN78" s="10" t="n">
        <f aca="false">Overlay!$G$24</f>
        <v>-1690.83333333333</v>
      </c>
      <c r="CO78" s="10" t="n">
        <f aca="false">Overlay!$G$25</f>
        <v>-590.833333333333</v>
      </c>
      <c r="CP78" s="10" t="n">
        <f aca="false">Overlay!$G$26</f>
        <v>-590.833333333333</v>
      </c>
      <c r="CQ78" s="10" t="n">
        <f aca="false">Overlay!$G$27</f>
        <v>-7990.83333333333</v>
      </c>
      <c r="CR78" s="10" t="n">
        <f aca="false">Overlay!$G$28</f>
        <v>-590.833333333333</v>
      </c>
      <c r="CS78" s="10" t="n">
        <f aca="false">Overlay!$G$29</f>
        <v>-590.833333333333</v>
      </c>
      <c r="CT78" s="10" t="n">
        <f aca="false">Overlay!$G$30</f>
        <v>-590.833333333333</v>
      </c>
      <c r="CU78" s="10" t="n">
        <f aca="false">Overlay!$G$31</f>
        <v>146721.166666667</v>
      </c>
      <c r="CV78" s="1" t="n">
        <v>0</v>
      </c>
      <c r="CW78" s="1" t="n">
        <v>0</v>
      </c>
      <c r="CX78" s="1" t="n">
        <v>0</v>
      </c>
      <c r="CY78" s="1" t="n">
        <v>0</v>
      </c>
      <c r="CZ78" s="1" t="n">
        <v>0</v>
      </c>
      <c r="DA78" s="1" t="n">
        <v>0</v>
      </c>
      <c r="DB78" s="1" t="n">
        <v>0</v>
      </c>
      <c r="DC78" s="1" t="n">
        <v>0</v>
      </c>
      <c r="DD78" s="1" t="n">
        <v>0</v>
      </c>
      <c r="DE78" s="1" t="n">
        <v>0</v>
      </c>
      <c r="DF78" s="1" t="n">
        <v>0</v>
      </c>
      <c r="DG78" s="1" t="n">
        <v>0</v>
      </c>
      <c r="DH78" s="1" t="n">
        <v>0</v>
      </c>
      <c r="DI78" s="1" t="n">
        <v>0</v>
      </c>
      <c r="DJ78" s="1" t="n">
        <v>0</v>
      </c>
      <c r="DK78" s="1" t="n">
        <v>0</v>
      </c>
      <c r="DL78" s="1" t="n">
        <v>0</v>
      </c>
      <c r="DM78" s="1" t="n">
        <v>0</v>
      </c>
      <c r="DN78" s="1" t="n">
        <v>0</v>
      </c>
      <c r="DO78" s="1" t="n">
        <v>0</v>
      </c>
      <c r="DP78" s="1" t="n">
        <v>0</v>
      </c>
      <c r="DQ78" s="1" t="n">
        <v>0</v>
      </c>
      <c r="DR78" s="1" t="n">
        <v>0</v>
      </c>
      <c r="DS78" s="1" t="n">
        <v>0</v>
      </c>
      <c r="DT78" s="1" t="n">
        <v>0</v>
      </c>
      <c r="DU78" s="1" t="n">
        <v>0</v>
      </c>
      <c r="DV78" s="1" t="n">
        <v>0</v>
      </c>
      <c r="DW78" s="1" t="n">
        <v>0</v>
      </c>
      <c r="DX78" s="1" t="n">
        <v>0</v>
      </c>
      <c r="DY78" s="1" t="n">
        <v>0</v>
      </c>
      <c r="DZ78" s="1" t="n">
        <v>0</v>
      </c>
      <c r="EA78" s="1" t="n">
        <v>0</v>
      </c>
      <c r="EB78" s="1" t="n">
        <v>0</v>
      </c>
      <c r="EC78" s="1" t="n">
        <v>0</v>
      </c>
      <c r="ED78" s="1" t="n">
        <v>0</v>
      </c>
      <c r="EE78" s="1" t="n">
        <v>0</v>
      </c>
      <c r="EF78" s="1" t="n">
        <v>0</v>
      </c>
      <c r="EG78" s="1" t="n">
        <v>0</v>
      </c>
      <c r="EH78" s="1" t="n">
        <v>0</v>
      </c>
      <c r="EI78" s="1" t="n">
        <v>0</v>
      </c>
      <c r="EJ78" s="1" t="n">
        <v>0</v>
      </c>
    </row>
    <row r="79" customFormat="false" ht="15" hidden="false" customHeight="true" outlineLevel="0" collapsed="false">
      <c r="C79" s="1" t="n">
        <v>0</v>
      </c>
      <c r="D79" s="1" t="n">
        <v>0</v>
      </c>
      <c r="E79" s="1" t="n">
        <v>0</v>
      </c>
      <c r="F79" s="1" t="n">
        <v>0</v>
      </c>
      <c r="G79" s="1" t="n">
        <v>0</v>
      </c>
      <c r="H79" s="1" t="n">
        <v>0</v>
      </c>
      <c r="I79" s="1" t="n">
        <v>0</v>
      </c>
      <c r="J79" s="1" t="n">
        <v>0</v>
      </c>
      <c r="K79" s="1" t="n">
        <v>0</v>
      </c>
      <c r="L79" s="1" t="n">
        <v>0</v>
      </c>
      <c r="M79" s="1" t="n">
        <v>0</v>
      </c>
      <c r="N79" s="1" t="n">
        <v>0</v>
      </c>
      <c r="O79" s="1" t="n">
        <v>0</v>
      </c>
      <c r="P79" s="1" t="n">
        <v>0</v>
      </c>
      <c r="Q79" s="1" t="n">
        <v>0</v>
      </c>
      <c r="R79" s="1" t="n">
        <v>0</v>
      </c>
      <c r="S79" s="1" t="n">
        <v>0</v>
      </c>
      <c r="T79" s="1" t="n">
        <v>0</v>
      </c>
      <c r="U79" s="1" t="n">
        <v>0</v>
      </c>
      <c r="V79" s="1" t="n">
        <v>0</v>
      </c>
      <c r="W79" s="1" t="n">
        <v>0</v>
      </c>
      <c r="X79" s="1" t="n">
        <v>0</v>
      </c>
      <c r="Y79" s="1" t="n">
        <v>0</v>
      </c>
      <c r="Z79" s="1" t="n">
        <v>0</v>
      </c>
      <c r="AA79" s="1" t="n">
        <v>0</v>
      </c>
      <c r="AB79" s="1" t="n">
        <v>0</v>
      </c>
      <c r="AC79" s="1" t="n">
        <v>0</v>
      </c>
      <c r="AD79" s="1" t="n">
        <v>0</v>
      </c>
      <c r="AE79" s="1" t="n">
        <v>0</v>
      </c>
      <c r="AF79" s="1" t="n">
        <v>0</v>
      </c>
      <c r="AG79" s="1" t="n">
        <v>0</v>
      </c>
      <c r="AH79" s="1" t="n">
        <v>0</v>
      </c>
      <c r="AI79" s="1" t="n">
        <v>0</v>
      </c>
      <c r="AJ79" s="1" t="n">
        <v>0</v>
      </c>
      <c r="AK79" s="1" t="n">
        <v>0</v>
      </c>
      <c r="AL79" s="1" t="n">
        <v>0</v>
      </c>
      <c r="AM79" s="1" t="n">
        <v>0</v>
      </c>
      <c r="AN79" s="1" t="n">
        <v>0</v>
      </c>
      <c r="AO79" s="1" t="n">
        <v>0</v>
      </c>
      <c r="AP79" s="1" t="n">
        <v>0</v>
      </c>
      <c r="AQ79" s="1" t="n">
        <v>0</v>
      </c>
      <c r="AR79" s="1" t="n">
        <v>0</v>
      </c>
      <c r="AS79" s="1" t="n">
        <v>0</v>
      </c>
      <c r="AT79" s="1" t="n">
        <v>0</v>
      </c>
      <c r="AU79" s="1" t="n">
        <v>0</v>
      </c>
      <c r="AV79" s="1" t="n">
        <v>0</v>
      </c>
      <c r="AW79" s="1" t="n">
        <v>0</v>
      </c>
      <c r="AX79" s="1" t="n">
        <v>0</v>
      </c>
      <c r="AY79" s="1" t="n">
        <v>0</v>
      </c>
      <c r="AZ79" s="1" t="n">
        <v>0</v>
      </c>
      <c r="BA79" s="1" t="n">
        <v>0</v>
      </c>
      <c r="BB79" s="1" t="n">
        <v>0</v>
      </c>
      <c r="BC79" s="1" t="n">
        <v>0</v>
      </c>
      <c r="BD79" s="1" t="n">
        <v>0</v>
      </c>
      <c r="BE79" s="1" t="n">
        <v>0</v>
      </c>
      <c r="BF79" s="1" t="n">
        <v>0</v>
      </c>
      <c r="BG79" s="1" t="n">
        <v>0</v>
      </c>
      <c r="BH79" s="1" t="n">
        <v>0</v>
      </c>
      <c r="BI79" s="1" t="n">
        <v>0</v>
      </c>
      <c r="BJ79" s="1" t="n">
        <v>0</v>
      </c>
      <c r="BK79" s="1" t="n">
        <v>0</v>
      </c>
      <c r="BL79" s="1" t="n">
        <v>0</v>
      </c>
      <c r="BM79" s="1" t="n">
        <v>0</v>
      </c>
      <c r="BN79" s="1" t="n">
        <v>0</v>
      </c>
      <c r="BO79" s="1" t="n">
        <v>0</v>
      </c>
      <c r="BP79" s="1" t="n">
        <v>0</v>
      </c>
      <c r="BQ79" s="1" t="n">
        <v>0</v>
      </c>
      <c r="BR79" s="1" t="n">
        <v>0</v>
      </c>
      <c r="BS79" s="1" t="n">
        <v>0</v>
      </c>
      <c r="BT79" s="1" t="n">
        <v>0</v>
      </c>
      <c r="BU79" s="1" t="n">
        <v>0</v>
      </c>
      <c r="BV79" s="1" t="n">
        <v>0</v>
      </c>
      <c r="BW79" s="1" t="n">
        <v>0</v>
      </c>
      <c r="BX79" s="1" t="n">
        <v>0</v>
      </c>
      <c r="BY79" s="1" t="n">
        <v>0</v>
      </c>
      <c r="BZ79" s="1" t="n">
        <v>0</v>
      </c>
      <c r="CA79" s="1" t="n">
        <v>0</v>
      </c>
      <c r="CB79" s="1" t="n">
        <v>0</v>
      </c>
      <c r="CC79" s="10" t="n">
        <f aca="false">Overlay!$G$12</f>
        <v>-440.833333333333</v>
      </c>
      <c r="CD79" s="10" t="n">
        <f aca="false">Overlay!$G$13</f>
        <v>-440.833333333333</v>
      </c>
      <c r="CE79" s="10" t="n">
        <f aca="false">Overlay!$G$14</f>
        <v>-440.833333333333</v>
      </c>
      <c r="CF79" s="10" t="n">
        <f aca="false">Overlay!$G$15</f>
        <v>-440.833333333333</v>
      </c>
      <c r="CG79" s="10" t="n">
        <f aca="false">Overlay!$G$16</f>
        <v>-1690.83333333333</v>
      </c>
      <c r="CH79" s="10" t="n">
        <f aca="false">Overlay!$G$17</f>
        <v>-440.833333333333</v>
      </c>
      <c r="CI79" s="10" t="n">
        <f aca="false">Overlay!$G$18</f>
        <v>-440.833333333333</v>
      </c>
      <c r="CJ79" s="10" t="n">
        <f aca="false">Overlay!$G$19</f>
        <v>-440.833333333333</v>
      </c>
      <c r="CK79" s="10" t="n">
        <f aca="false">Overlay!$G$20</f>
        <v>-440.833333333333</v>
      </c>
      <c r="CL79" s="10" t="n">
        <f aca="false">Overlay!$G$21</f>
        <v>-440.833333333333</v>
      </c>
      <c r="CM79" s="10" t="n">
        <f aca="false">Overlay!$G$22</f>
        <v>-440.833333333333</v>
      </c>
      <c r="CN79" s="10" t="n">
        <f aca="false">Overlay!$G$23</f>
        <v>-440.833333333333</v>
      </c>
      <c r="CO79" s="10" t="n">
        <f aca="false">Overlay!$G$24</f>
        <v>-1690.83333333333</v>
      </c>
      <c r="CP79" s="10" t="n">
        <f aca="false">Overlay!$G$25</f>
        <v>-590.833333333333</v>
      </c>
      <c r="CQ79" s="10" t="n">
        <f aca="false">Overlay!$G$26</f>
        <v>-590.833333333333</v>
      </c>
      <c r="CR79" s="10" t="n">
        <f aca="false">Overlay!$G$27</f>
        <v>-7990.83333333333</v>
      </c>
      <c r="CS79" s="10" t="n">
        <f aca="false">Overlay!$G$28</f>
        <v>-590.833333333333</v>
      </c>
      <c r="CT79" s="10" t="n">
        <f aca="false">Overlay!$G$29</f>
        <v>-590.833333333333</v>
      </c>
      <c r="CU79" s="10" t="n">
        <f aca="false">Overlay!$G$30</f>
        <v>-590.833333333333</v>
      </c>
      <c r="CV79" s="10" t="n">
        <f aca="false">Overlay!$G$31</f>
        <v>146721.166666667</v>
      </c>
      <c r="CW79" s="1" t="n">
        <v>0</v>
      </c>
      <c r="CX79" s="1" t="n">
        <v>0</v>
      </c>
      <c r="CY79" s="1" t="n">
        <v>0</v>
      </c>
      <c r="CZ79" s="1" t="n">
        <v>0</v>
      </c>
      <c r="DA79" s="1" t="n">
        <v>0</v>
      </c>
      <c r="DB79" s="1" t="n">
        <v>0</v>
      </c>
      <c r="DC79" s="1" t="n">
        <v>0</v>
      </c>
      <c r="DD79" s="1" t="n">
        <v>0</v>
      </c>
      <c r="DE79" s="1" t="n">
        <v>0</v>
      </c>
      <c r="DF79" s="1" t="n">
        <v>0</v>
      </c>
      <c r="DG79" s="1" t="n">
        <v>0</v>
      </c>
      <c r="DH79" s="1" t="n">
        <v>0</v>
      </c>
      <c r="DI79" s="1" t="n">
        <v>0</v>
      </c>
      <c r="DJ79" s="1" t="n">
        <v>0</v>
      </c>
      <c r="DK79" s="1" t="n">
        <v>0</v>
      </c>
      <c r="DL79" s="1" t="n">
        <v>0</v>
      </c>
      <c r="DM79" s="1" t="n">
        <v>0</v>
      </c>
      <c r="DN79" s="1" t="n">
        <v>0</v>
      </c>
      <c r="DO79" s="1" t="n">
        <v>0</v>
      </c>
      <c r="DP79" s="1" t="n">
        <v>0</v>
      </c>
      <c r="DQ79" s="1" t="n">
        <v>0</v>
      </c>
      <c r="DR79" s="1" t="n">
        <v>0</v>
      </c>
      <c r="DS79" s="1" t="n">
        <v>0</v>
      </c>
      <c r="DT79" s="1" t="n">
        <v>0</v>
      </c>
      <c r="DU79" s="1" t="n">
        <v>0</v>
      </c>
      <c r="DV79" s="1" t="n">
        <v>0</v>
      </c>
      <c r="DW79" s="1" t="n">
        <v>0</v>
      </c>
      <c r="DX79" s="1" t="n">
        <v>0</v>
      </c>
      <c r="DY79" s="1" t="n">
        <v>0</v>
      </c>
      <c r="DZ79" s="1" t="n">
        <v>0</v>
      </c>
      <c r="EA79" s="1" t="n">
        <v>0</v>
      </c>
      <c r="EB79" s="1" t="n">
        <v>0</v>
      </c>
      <c r="EC79" s="1" t="n">
        <v>0</v>
      </c>
      <c r="ED79" s="1" t="n">
        <v>0</v>
      </c>
      <c r="EE79" s="1" t="n">
        <v>0</v>
      </c>
      <c r="EF79" s="1" t="n">
        <v>0</v>
      </c>
      <c r="EG79" s="1" t="n">
        <v>0</v>
      </c>
      <c r="EH79" s="1" t="n">
        <v>0</v>
      </c>
      <c r="EI79" s="1" t="n">
        <v>0</v>
      </c>
      <c r="EJ79" s="1" t="n">
        <v>0</v>
      </c>
    </row>
    <row r="80" customFormat="false" ht="15" hidden="false" customHeight="true" outlineLevel="0" collapsed="false">
      <c r="C80" s="1" t="n">
        <v>0</v>
      </c>
      <c r="D80" s="1" t="n">
        <v>0</v>
      </c>
      <c r="E80" s="1" t="n">
        <v>0</v>
      </c>
      <c r="F80" s="1" t="n">
        <v>0</v>
      </c>
      <c r="G80" s="1" t="n">
        <v>0</v>
      </c>
      <c r="H80" s="1" t="n">
        <v>0</v>
      </c>
      <c r="I80" s="1" t="n">
        <v>0</v>
      </c>
      <c r="J80" s="1" t="n">
        <v>0</v>
      </c>
      <c r="K80" s="1" t="n">
        <v>0</v>
      </c>
      <c r="L80" s="1" t="n">
        <v>0</v>
      </c>
      <c r="M80" s="1" t="n">
        <v>0</v>
      </c>
      <c r="N80" s="1" t="n">
        <v>0</v>
      </c>
      <c r="O80" s="1" t="n">
        <v>0</v>
      </c>
      <c r="P80" s="1" t="n">
        <v>0</v>
      </c>
      <c r="Q80" s="1" t="n">
        <v>0</v>
      </c>
      <c r="R80" s="1" t="n">
        <v>0</v>
      </c>
      <c r="S80" s="1" t="n">
        <v>0</v>
      </c>
      <c r="T80" s="1" t="n">
        <v>0</v>
      </c>
      <c r="U80" s="1" t="n">
        <v>0</v>
      </c>
      <c r="V80" s="1" t="n">
        <v>0</v>
      </c>
      <c r="W80" s="1" t="n">
        <v>0</v>
      </c>
      <c r="X80" s="1" t="n">
        <v>0</v>
      </c>
      <c r="Y80" s="1" t="n">
        <v>0</v>
      </c>
      <c r="Z80" s="1" t="n">
        <v>0</v>
      </c>
      <c r="AA80" s="1" t="n">
        <v>0</v>
      </c>
      <c r="AB80" s="1" t="n">
        <v>0</v>
      </c>
      <c r="AC80" s="1" t="n">
        <v>0</v>
      </c>
      <c r="AD80" s="1" t="n">
        <v>0</v>
      </c>
      <c r="AE80" s="1" t="n">
        <v>0</v>
      </c>
      <c r="AF80" s="1" t="n">
        <v>0</v>
      </c>
      <c r="AG80" s="1" t="n">
        <v>0</v>
      </c>
      <c r="AH80" s="1" t="n">
        <v>0</v>
      </c>
      <c r="AI80" s="1" t="n">
        <v>0</v>
      </c>
      <c r="AJ80" s="1" t="n">
        <v>0</v>
      </c>
      <c r="AK80" s="1" t="n">
        <v>0</v>
      </c>
      <c r="AL80" s="1" t="n">
        <v>0</v>
      </c>
      <c r="AM80" s="1" t="n">
        <v>0</v>
      </c>
      <c r="AN80" s="1" t="n">
        <v>0</v>
      </c>
      <c r="AO80" s="1" t="n">
        <v>0</v>
      </c>
      <c r="AP80" s="1" t="n">
        <v>0</v>
      </c>
      <c r="AQ80" s="1" t="n">
        <v>0</v>
      </c>
      <c r="AR80" s="1" t="n">
        <v>0</v>
      </c>
      <c r="AS80" s="1" t="n">
        <v>0</v>
      </c>
      <c r="AT80" s="1" t="n">
        <v>0</v>
      </c>
      <c r="AU80" s="1" t="n">
        <v>0</v>
      </c>
      <c r="AV80" s="1" t="n">
        <v>0</v>
      </c>
      <c r="AW80" s="1" t="n">
        <v>0</v>
      </c>
      <c r="AX80" s="1" t="n">
        <v>0</v>
      </c>
      <c r="AY80" s="1" t="n">
        <v>0</v>
      </c>
      <c r="AZ80" s="1" t="n">
        <v>0</v>
      </c>
      <c r="BA80" s="1" t="n">
        <v>0</v>
      </c>
      <c r="BB80" s="1" t="n">
        <v>0</v>
      </c>
      <c r="BC80" s="1" t="n">
        <v>0</v>
      </c>
      <c r="BD80" s="1" t="n">
        <v>0</v>
      </c>
      <c r="BE80" s="1" t="n">
        <v>0</v>
      </c>
      <c r="BF80" s="1" t="n">
        <v>0</v>
      </c>
      <c r="BG80" s="1" t="n">
        <v>0</v>
      </c>
      <c r="BH80" s="1" t="n">
        <v>0</v>
      </c>
      <c r="BI80" s="1" t="n">
        <v>0</v>
      </c>
      <c r="BJ80" s="1" t="n">
        <v>0</v>
      </c>
      <c r="BK80" s="1" t="n">
        <v>0</v>
      </c>
      <c r="BL80" s="1" t="n">
        <v>0</v>
      </c>
      <c r="BM80" s="1" t="n">
        <v>0</v>
      </c>
      <c r="BN80" s="1" t="n">
        <v>0</v>
      </c>
      <c r="BO80" s="1" t="n">
        <v>0</v>
      </c>
      <c r="BP80" s="1" t="n">
        <v>0</v>
      </c>
      <c r="BQ80" s="1" t="n">
        <v>0</v>
      </c>
      <c r="BR80" s="1" t="n">
        <v>0</v>
      </c>
      <c r="BS80" s="1" t="n">
        <v>0</v>
      </c>
      <c r="BT80" s="1" t="n">
        <v>0</v>
      </c>
      <c r="BU80" s="1" t="n">
        <v>0</v>
      </c>
      <c r="BV80" s="1" t="n">
        <v>0</v>
      </c>
      <c r="BW80" s="1" t="n">
        <v>0</v>
      </c>
      <c r="BX80" s="1" t="n">
        <v>0</v>
      </c>
      <c r="BY80" s="1" t="n">
        <v>0</v>
      </c>
      <c r="BZ80" s="1" t="n">
        <v>0</v>
      </c>
      <c r="CA80" s="1" t="n">
        <v>0</v>
      </c>
      <c r="CB80" s="1" t="n">
        <v>0</v>
      </c>
      <c r="CC80" s="1" t="n">
        <v>0</v>
      </c>
      <c r="CD80" s="10" t="n">
        <f aca="false">Overlay!$G$12</f>
        <v>-440.833333333333</v>
      </c>
      <c r="CE80" s="10" t="n">
        <f aca="false">Overlay!$G$13</f>
        <v>-440.833333333333</v>
      </c>
      <c r="CF80" s="10" t="n">
        <f aca="false">Overlay!$G$14</f>
        <v>-440.833333333333</v>
      </c>
      <c r="CG80" s="10" t="n">
        <f aca="false">Overlay!$G$15</f>
        <v>-440.833333333333</v>
      </c>
      <c r="CH80" s="10" t="n">
        <f aca="false">Overlay!$G$16</f>
        <v>-1690.83333333333</v>
      </c>
      <c r="CI80" s="10" t="n">
        <f aca="false">Overlay!$G$17</f>
        <v>-440.833333333333</v>
      </c>
      <c r="CJ80" s="10" t="n">
        <f aca="false">Overlay!$G$18</f>
        <v>-440.833333333333</v>
      </c>
      <c r="CK80" s="10" t="n">
        <f aca="false">Overlay!$G$19</f>
        <v>-440.833333333333</v>
      </c>
      <c r="CL80" s="10" t="n">
        <f aca="false">Overlay!$G$20</f>
        <v>-440.833333333333</v>
      </c>
      <c r="CM80" s="10" t="n">
        <f aca="false">Overlay!$G$21</f>
        <v>-440.833333333333</v>
      </c>
      <c r="CN80" s="10" t="n">
        <f aca="false">Overlay!$G$22</f>
        <v>-440.833333333333</v>
      </c>
      <c r="CO80" s="10" t="n">
        <f aca="false">Overlay!$G$23</f>
        <v>-440.833333333333</v>
      </c>
      <c r="CP80" s="10" t="n">
        <f aca="false">Overlay!$G$24</f>
        <v>-1690.83333333333</v>
      </c>
      <c r="CQ80" s="10" t="n">
        <f aca="false">Overlay!$G$25</f>
        <v>-590.833333333333</v>
      </c>
      <c r="CR80" s="10" t="n">
        <f aca="false">Overlay!$G$26</f>
        <v>-590.833333333333</v>
      </c>
      <c r="CS80" s="10" t="n">
        <f aca="false">Overlay!$G$27</f>
        <v>-7990.83333333333</v>
      </c>
      <c r="CT80" s="10" t="n">
        <f aca="false">Overlay!$G$28</f>
        <v>-590.833333333333</v>
      </c>
      <c r="CU80" s="10" t="n">
        <f aca="false">Overlay!$G$29</f>
        <v>-590.833333333333</v>
      </c>
      <c r="CV80" s="10" t="n">
        <f aca="false">Overlay!$G$30</f>
        <v>-590.833333333333</v>
      </c>
      <c r="CW80" s="10" t="n">
        <f aca="false">Overlay!$G$31</f>
        <v>146721.166666667</v>
      </c>
      <c r="CX80" s="1" t="n">
        <v>0</v>
      </c>
      <c r="CY80" s="1" t="n">
        <v>0</v>
      </c>
      <c r="CZ80" s="1" t="n">
        <v>0</v>
      </c>
      <c r="DA80" s="1" t="n">
        <v>0</v>
      </c>
      <c r="DB80" s="1" t="n">
        <v>0</v>
      </c>
      <c r="DC80" s="1" t="n">
        <v>0</v>
      </c>
      <c r="DD80" s="1" t="n">
        <v>0</v>
      </c>
      <c r="DE80" s="1" t="n">
        <v>0</v>
      </c>
      <c r="DF80" s="1" t="n">
        <v>0</v>
      </c>
      <c r="DG80" s="1" t="n">
        <v>0</v>
      </c>
      <c r="DH80" s="1" t="n">
        <v>0</v>
      </c>
      <c r="DI80" s="1" t="n">
        <v>0</v>
      </c>
      <c r="DJ80" s="1" t="n">
        <v>0</v>
      </c>
      <c r="DK80" s="1" t="n">
        <v>0</v>
      </c>
      <c r="DL80" s="1" t="n">
        <v>0</v>
      </c>
      <c r="DM80" s="1" t="n">
        <v>0</v>
      </c>
      <c r="DN80" s="1" t="n">
        <v>0</v>
      </c>
      <c r="DO80" s="1" t="n">
        <v>0</v>
      </c>
      <c r="DP80" s="1" t="n">
        <v>0</v>
      </c>
      <c r="DQ80" s="1" t="n">
        <v>0</v>
      </c>
      <c r="DR80" s="1" t="n">
        <v>0</v>
      </c>
      <c r="DS80" s="1" t="n">
        <v>0</v>
      </c>
      <c r="DT80" s="1" t="n">
        <v>0</v>
      </c>
      <c r="DU80" s="1" t="n">
        <v>0</v>
      </c>
      <c r="DV80" s="1" t="n">
        <v>0</v>
      </c>
      <c r="DW80" s="1" t="n">
        <v>0</v>
      </c>
      <c r="DX80" s="1" t="n">
        <v>0</v>
      </c>
      <c r="DY80" s="1" t="n">
        <v>0</v>
      </c>
      <c r="DZ80" s="1" t="n">
        <v>0</v>
      </c>
      <c r="EA80" s="1" t="n">
        <v>0</v>
      </c>
      <c r="EB80" s="1" t="n">
        <v>0</v>
      </c>
      <c r="EC80" s="1" t="n">
        <v>0</v>
      </c>
      <c r="ED80" s="1" t="n">
        <v>0</v>
      </c>
      <c r="EE80" s="1" t="n">
        <v>0</v>
      </c>
      <c r="EF80" s="1" t="n">
        <v>0</v>
      </c>
      <c r="EG80" s="1" t="n">
        <v>0</v>
      </c>
      <c r="EH80" s="1" t="n">
        <v>0</v>
      </c>
      <c r="EI80" s="1" t="n">
        <v>0</v>
      </c>
      <c r="EJ80" s="1" t="n">
        <v>0</v>
      </c>
    </row>
    <row r="81" customFormat="false" ht="15" hidden="false" customHeight="true" outlineLevel="0" collapsed="false">
      <c r="C81" s="1" t="n">
        <v>0</v>
      </c>
      <c r="D81" s="1" t="n">
        <v>0</v>
      </c>
      <c r="E81" s="1" t="n">
        <v>0</v>
      </c>
      <c r="F81" s="1" t="n">
        <v>0</v>
      </c>
      <c r="G81" s="1" t="n">
        <v>0</v>
      </c>
      <c r="H81" s="1" t="n">
        <v>0</v>
      </c>
      <c r="I81" s="1" t="n">
        <v>0</v>
      </c>
      <c r="J81" s="1" t="n">
        <v>0</v>
      </c>
      <c r="K81" s="1" t="n">
        <v>0</v>
      </c>
      <c r="L81" s="1" t="n">
        <v>0</v>
      </c>
      <c r="M81" s="1" t="n">
        <v>0</v>
      </c>
      <c r="N81" s="1" t="n">
        <v>0</v>
      </c>
      <c r="O81" s="1" t="n">
        <v>0</v>
      </c>
      <c r="P81" s="1" t="n">
        <v>0</v>
      </c>
      <c r="Q81" s="1" t="n">
        <v>0</v>
      </c>
      <c r="R81" s="1" t="n">
        <v>0</v>
      </c>
      <c r="S81" s="1" t="n">
        <v>0</v>
      </c>
      <c r="T81" s="1" t="n">
        <v>0</v>
      </c>
      <c r="U81" s="1" t="n">
        <v>0</v>
      </c>
      <c r="V81" s="1" t="n">
        <v>0</v>
      </c>
      <c r="W81" s="1" t="n">
        <v>0</v>
      </c>
      <c r="X81" s="1" t="n">
        <v>0</v>
      </c>
      <c r="Y81" s="1" t="n">
        <v>0</v>
      </c>
      <c r="Z81" s="1" t="n">
        <v>0</v>
      </c>
      <c r="AA81" s="1" t="n">
        <v>0</v>
      </c>
      <c r="AB81" s="1" t="n">
        <v>0</v>
      </c>
      <c r="AC81" s="1" t="n">
        <v>0</v>
      </c>
      <c r="AD81" s="1" t="n">
        <v>0</v>
      </c>
      <c r="AE81" s="1" t="n">
        <v>0</v>
      </c>
      <c r="AF81" s="1" t="n">
        <v>0</v>
      </c>
      <c r="AG81" s="1" t="n">
        <v>0</v>
      </c>
      <c r="AH81" s="1" t="n">
        <v>0</v>
      </c>
      <c r="AI81" s="1" t="n">
        <v>0</v>
      </c>
      <c r="AJ81" s="1" t="n">
        <v>0</v>
      </c>
      <c r="AK81" s="1" t="n">
        <v>0</v>
      </c>
      <c r="AL81" s="1" t="n">
        <v>0</v>
      </c>
      <c r="AM81" s="1" t="n">
        <v>0</v>
      </c>
      <c r="AN81" s="1" t="n">
        <v>0</v>
      </c>
      <c r="AO81" s="1" t="n">
        <v>0</v>
      </c>
      <c r="AP81" s="1" t="n">
        <v>0</v>
      </c>
      <c r="AQ81" s="1" t="n">
        <v>0</v>
      </c>
      <c r="AR81" s="1" t="n">
        <v>0</v>
      </c>
      <c r="AS81" s="1" t="n">
        <v>0</v>
      </c>
      <c r="AT81" s="1" t="n">
        <v>0</v>
      </c>
      <c r="AU81" s="1" t="n">
        <v>0</v>
      </c>
      <c r="AV81" s="1" t="n">
        <v>0</v>
      </c>
      <c r="AW81" s="1" t="n">
        <v>0</v>
      </c>
      <c r="AX81" s="1" t="n">
        <v>0</v>
      </c>
      <c r="AY81" s="1" t="n">
        <v>0</v>
      </c>
      <c r="AZ81" s="1" t="n">
        <v>0</v>
      </c>
      <c r="BA81" s="1" t="n">
        <v>0</v>
      </c>
      <c r="BB81" s="1" t="n">
        <v>0</v>
      </c>
      <c r="BC81" s="1" t="n">
        <v>0</v>
      </c>
      <c r="BD81" s="1" t="n">
        <v>0</v>
      </c>
      <c r="BE81" s="1" t="n">
        <v>0</v>
      </c>
      <c r="BF81" s="1" t="n">
        <v>0</v>
      </c>
      <c r="BG81" s="1" t="n">
        <v>0</v>
      </c>
      <c r="BH81" s="1" t="n">
        <v>0</v>
      </c>
      <c r="BI81" s="1" t="n">
        <v>0</v>
      </c>
      <c r="BJ81" s="1" t="n">
        <v>0</v>
      </c>
      <c r="BK81" s="1" t="n">
        <v>0</v>
      </c>
      <c r="BL81" s="1" t="n">
        <v>0</v>
      </c>
      <c r="BM81" s="1" t="n">
        <v>0</v>
      </c>
      <c r="BN81" s="1" t="n">
        <v>0</v>
      </c>
      <c r="BO81" s="1" t="n">
        <v>0</v>
      </c>
      <c r="BP81" s="1" t="n">
        <v>0</v>
      </c>
      <c r="BQ81" s="1" t="n">
        <v>0</v>
      </c>
      <c r="BR81" s="1" t="n">
        <v>0</v>
      </c>
      <c r="BS81" s="1" t="n">
        <v>0</v>
      </c>
      <c r="BT81" s="1" t="n">
        <v>0</v>
      </c>
      <c r="BU81" s="1" t="n">
        <v>0</v>
      </c>
      <c r="BV81" s="1" t="n">
        <v>0</v>
      </c>
      <c r="BW81" s="1" t="n">
        <v>0</v>
      </c>
      <c r="BX81" s="1" t="n">
        <v>0</v>
      </c>
      <c r="BY81" s="1" t="n">
        <v>0</v>
      </c>
      <c r="BZ81" s="1" t="n">
        <v>0</v>
      </c>
      <c r="CA81" s="1" t="n">
        <v>0</v>
      </c>
      <c r="CB81" s="1" t="n">
        <v>0</v>
      </c>
      <c r="CC81" s="1" t="n">
        <v>0</v>
      </c>
      <c r="CD81" s="1" t="n">
        <v>0</v>
      </c>
      <c r="CE81" s="10" t="n">
        <f aca="false">Overlay!$G$12</f>
        <v>-440.833333333333</v>
      </c>
      <c r="CF81" s="10" t="n">
        <f aca="false">Overlay!$G$13</f>
        <v>-440.833333333333</v>
      </c>
      <c r="CG81" s="10" t="n">
        <f aca="false">Overlay!$G$14</f>
        <v>-440.833333333333</v>
      </c>
      <c r="CH81" s="10" t="n">
        <f aca="false">Overlay!$G$15</f>
        <v>-440.833333333333</v>
      </c>
      <c r="CI81" s="10" t="n">
        <f aca="false">Overlay!$G$16</f>
        <v>-1690.83333333333</v>
      </c>
      <c r="CJ81" s="10" t="n">
        <f aca="false">Overlay!$G$17</f>
        <v>-440.833333333333</v>
      </c>
      <c r="CK81" s="10" t="n">
        <f aca="false">Overlay!$G$18</f>
        <v>-440.833333333333</v>
      </c>
      <c r="CL81" s="10" t="n">
        <f aca="false">Overlay!$G$19</f>
        <v>-440.833333333333</v>
      </c>
      <c r="CM81" s="10" t="n">
        <f aca="false">Overlay!$G$20</f>
        <v>-440.833333333333</v>
      </c>
      <c r="CN81" s="10" t="n">
        <f aca="false">Overlay!$G$21</f>
        <v>-440.833333333333</v>
      </c>
      <c r="CO81" s="10" t="n">
        <f aca="false">Overlay!$G$22</f>
        <v>-440.833333333333</v>
      </c>
      <c r="CP81" s="10" t="n">
        <f aca="false">Overlay!$G$23</f>
        <v>-440.833333333333</v>
      </c>
      <c r="CQ81" s="10" t="n">
        <f aca="false">Overlay!$G$24</f>
        <v>-1690.83333333333</v>
      </c>
      <c r="CR81" s="10" t="n">
        <f aca="false">Overlay!$G$25</f>
        <v>-590.833333333333</v>
      </c>
      <c r="CS81" s="10" t="n">
        <f aca="false">Overlay!$G$26</f>
        <v>-590.833333333333</v>
      </c>
      <c r="CT81" s="10" t="n">
        <f aca="false">Overlay!$G$27</f>
        <v>-7990.83333333333</v>
      </c>
      <c r="CU81" s="10" t="n">
        <f aca="false">Overlay!$G$28</f>
        <v>-590.833333333333</v>
      </c>
      <c r="CV81" s="10" t="n">
        <f aca="false">Overlay!$G$29</f>
        <v>-590.833333333333</v>
      </c>
      <c r="CW81" s="10" t="n">
        <f aca="false">Overlay!$G$30</f>
        <v>-590.833333333333</v>
      </c>
      <c r="CX81" s="10" t="n">
        <f aca="false">Overlay!$G$31</f>
        <v>146721.166666667</v>
      </c>
      <c r="CY81" s="1" t="n">
        <v>0</v>
      </c>
      <c r="CZ81" s="1" t="n">
        <v>0</v>
      </c>
      <c r="DA81" s="1" t="n">
        <v>0</v>
      </c>
      <c r="DB81" s="1" t="n">
        <v>0</v>
      </c>
      <c r="DC81" s="1" t="n">
        <v>0</v>
      </c>
      <c r="DD81" s="1" t="n">
        <v>0</v>
      </c>
      <c r="DE81" s="1" t="n">
        <v>0</v>
      </c>
      <c r="DF81" s="1" t="n">
        <v>0</v>
      </c>
      <c r="DG81" s="1" t="n">
        <v>0</v>
      </c>
      <c r="DH81" s="1" t="n">
        <v>0</v>
      </c>
      <c r="DI81" s="1" t="n">
        <v>0</v>
      </c>
      <c r="DJ81" s="1" t="n">
        <v>0</v>
      </c>
      <c r="DK81" s="1" t="n">
        <v>0</v>
      </c>
      <c r="DL81" s="1" t="n">
        <v>0</v>
      </c>
      <c r="DM81" s="1" t="n">
        <v>0</v>
      </c>
      <c r="DN81" s="1" t="n">
        <v>0</v>
      </c>
      <c r="DO81" s="1" t="n">
        <v>0</v>
      </c>
      <c r="DP81" s="1" t="n">
        <v>0</v>
      </c>
      <c r="DQ81" s="1" t="n">
        <v>0</v>
      </c>
      <c r="DR81" s="1" t="n">
        <v>0</v>
      </c>
      <c r="DS81" s="1" t="n">
        <v>0</v>
      </c>
      <c r="DT81" s="1" t="n">
        <v>0</v>
      </c>
      <c r="DU81" s="1" t="n">
        <v>0</v>
      </c>
      <c r="DV81" s="1" t="n">
        <v>0</v>
      </c>
      <c r="DW81" s="1" t="n">
        <v>0</v>
      </c>
      <c r="DX81" s="1" t="n">
        <v>0</v>
      </c>
      <c r="DY81" s="1" t="n">
        <v>0</v>
      </c>
      <c r="DZ81" s="1" t="n">
        <v>0</v>
      </c>
      <c r="EA81" s="1" t="n">
        <v>0</v>
      </c>
      <c r="EB81" s="1" t="n">
        <v>0</v>
      </c>
      <c r="EC81" s="1" t="n">
        <v>0</v>
      </c>
      <c r="ED81" s="1" t="n">
        <v>0</v>
      </c>
      <c r="EE81" s="1" t="n">
        <v>0</v>
      </c>
      <c r="EF81" s="1" t="n">
        <v>0</v>
      </c>
      <c r="EG81" s="1" t="n">
        <v>0</v>
      </c>
      <c r="EH81" s="1" t="n">
        <v>0</v>
      </c>
      <c r="EI81" s="1" t="n">
        <v>0</v>
      </c>
      <c r="EJ81" s="1" t="n">
        <v>0</v>
      </c>
    </row>
    <row r="82" customFormat="false" ht="15" hidden="false" customHeight="true" outlineLevel="0" collapsed="false">
      <c r="C82" s="1" t="n">
        <v>0</v>
      </c>
      <c r="D82" s="1" t="n">
        <v>0</v>
      </c>
      <c r="E82" s="1" t="n">
        <v>0</v>
      </c>
      <c r="F82" s="1" t="n">
        <v>0</v>
      </c>
      <c r="G82" s="1" t="n">
        <v>0</v>
      </c>
      <c r="H82" s="1" t="n">
        <v>0</v>
      </c>
      <c r="I82" s="1" t="n">
        <v>0</v>
      </c>
      <c r="J82" s="1" t="n">
        <v>0</v>
      </c>
      <c r="K82" s="1" t="n">
        <v>0</v>
      </c>
      <c r="L82" s="1" t="n">
        <v>0</v>
      </c>
      <c r="M82" s="1" t="n">
        <v>0</v>
      </c>
      <c r="N82" s="1" t="n">
        <v>0</v>
      </c>
      <c r="O82" s="1" t="n">
        <v>0</v>
      </c>
      <c r="P82" s="1" t="n">
        <v>0</v>
      </c>
      <c r="Q82" s="1" t="n">
        <v>0</v>
      </c>
      <c r="R82" s="1" t="n">
        <v>0</v>
      </c>
      <c r="S82" s="1" t="n">
        <v>0</v>
      </c>
      <c r="T82" s="1" t="n">
        <v>0</v>
      </c>
      <c r="U82" s="1" t="n">
        <v>0</v>
      </c>
      <c r="V82" s="1" t="n">
        <v>0</v>
      </c>
      <c r="W82" s="1" t="n">
        <v>0</v>
      </c>
      <c r="X82" s="1" t="n">
        <v>0</v>
      </c>
      <c r="Y82" s="1" t="n">
        <v>0</v>
      </c>
      <c r="Z82" s="1" t="n">
        <v>0</v>
      </c>
      <c r="AA82" s="1" t="n">
        <v>0</v>
      </c>
      <c r="AB82" s="1" t="n">
        <v>0</v>
      </c>
      <c r="AC82" s="1" t="n">
        <v>0</v>
      </c>
      <c r="AD82" s="1" t="n">
        <v>0</v>
      </c>
      <c r="AE82" s="1" t="n">
        <v>0</v>
      </c>
      <c r="AF82" s="1" t="n">
        <v>0</v>
      </c>
      <c r="AG82" s="1" t="n">
        <v>0</v>
      </c>
      <c r="AH82" s="1" t="n">
        <v>0</v>
      </c>
      <c r="AI82" s="1" t="n">
        <v>0</v>
      </c>
      <c r="AJ82" s="1" t="n">
        <v>0</v>
      </c>
      <c r="AK82" s="1" t="n">
        <v>0</v>
      </c>
      <c r="AL82" s="1" t="n">
        <v>0</v>
      </c>
      <c r="AM82" s="1" t="n">
        <v>0</v>
      </c>
      <c r="AN82" s="1" t="n">
        <v>0</v>
      </c>
      <c r="AO82" s="1" t="n">
        <v>0</v>
      </c>
      <c r="AP82" s="1" t="n">
        <v>0</v>
      </c>
      <c r="AQ82" s="1" t="n">
        <v>0</v>
      </c>
      <c r="AR82" s="1" t="n">
        <v>0</v>
      </c>
      <c r="AS82" s="1" t="n">
        <v>0</v>
      </c>
      <c r="AT82" s="1" t="n">
        <v>0</v>
      </c>
      <c r="AU82" s="1" t="n">
        <v>0</v>
      </c>
      <c r="AV82" s="1" t="n">
        <v>0</v>
      </c>
      <c r="AW82" s="1" t="n">
        <v>0</v>
      </c>
      <c r="AX82" s="1" t="n">
        <v>0</v>
      </c>
      <c r="AY82" s="1" t="n">
        <v>0</v>
      </c>
      <c r="AZ82" s="1" t="n">
        <v>0</v>
      </c>
      <c r="BA82" s="1" t="n">
        <v>0</v>
      </c>
      <c r="BB82" s="1" t="n">
        <v>0</v>
      </c>
      <c r="BC82" s="1" t="n">
        <v>0</v>
      </c>
      <c r="BD82" s="1" t="n">
        <v>0</v>
      </c>
      <c r="BE82" s="1" t="n">
        <v>0</v>
      </c>
      <c r="BF82" s="1" t="n">
        <v>0</v>
      </c>
      <c r="BG82" s="1" t="n">
        <v>0</v>
      </c>
      <c r="BH82" s="1" t="n">
        <v>0</v>
      </c>
      <c r="BI82" s="1" t="n">
        <v>0</v>
      </c>
      <c r="BJ82" s="1" t="n">
        <v>0</v>
      </c>
      <c r="BK82" s="1" t="n">
        <v>0</v>
      </c>
      <c r="BL82" s="1" t="n">
        <v>0</v>
      </c>
      <c r="BM82" s="1" t="n">
        <v>0</v>
      </c>
      <c r="BN82" s="1" t="n">
        <v>0</v>
      </c>
      <c r="BO82" s="1" t="n">
        <v>0</v>
      </c>
      <c r="BP82" s="1" t="n">
        <v>0</v>
      </c>
      <c r="BQ82" s="1" t="n">
        <v>0</v>
      </c>
      <c r="BR82" s="1" t="n">
        <v>0</v>
      </c>
      <c r="BS82" s="1" t="n">
        <v>0</v>
      </c>
      <c r="BT82" s="1" t="n">
        <v>0</v>
      </c>
      <c r="BU82" s="1" t="n">
        <v>0</v>
      </c>
      <c r="BV82" s="1" t="n">
        <v>0</v>
      </c>
      <c r="BW82" s="1" t="n">
        <v>0</v>
      </c>
      <c r="BX82" s="1" t="n">
        <v>0</v>
      </c>
      <c r="BY82" s="1" t="n">
        <v>0</v>
      </c>
      <c r="BZ82" s="1" t="n">
        <v>0</v>
      </c>
      <c r="CA82" s="1" t="n">
        <v>0</v>
      </c>
      <c r="CB82" s="1" t="n">
        <v>0</v>
      </c>
      <c r="CC82" s="1" t="n">
        <v>0</v>
      </c>
      <c r="CD82" s="1" t="n">
        <v>0</v>
      </c>
      <c r="CE82" s="1" t="n">
        <v>0</v>
      </c>
      <c r="CF82" s="10" t="n">
        <f aca="false">Overlay!$G$12</f>
        <v>-440.833333333333</v>
      </c>
      <c r="CG82" s="10" t="n">
        <f aca="false">Overlay!$G$13</f>
        <v>-440.833333333333</v>
      </c>
      <c r="CH82" s="10" t="n">
        <f aca="false">Overlay!$G$14</f>
        <v>-440.833333333333</v>
      </c>
      <c r="CI82" s="10" t="n">
        <f aca="false">Overlay!$G$15</f>
        <v>-440.833333333333</v>
      </c>
      <c r="CJ82" s="10" t="n">
        <f aca="false">Overlay!$G$16</f>
        <v>-1690.83333333333</v>
      </c>
      <c r="CK82" s="10" t="n">
        <f aca="false">Overlay!$G$17</f>
        <v>-440.833333333333</v>
      </c>
      <c r="CL82" s="10" t="n">
        <f aca="false">Overlay!$G$18</f>
        <v>-440.833333333333</v>
      </c>
      <c r="CM82" s="10" t="n">
        <f aca="false">Overlay!$G$19</f>
        <v>-440.833333333333</v>
      </c>
      <c r="CN82" s="10" t="n">
        <f aca="false">Overlay!$G$20</f>
        <v>-440.833333333333</v>
      </c>
      <c r="CO82" s="10" t="n">
        <f aca="false">Overlay!$G$21</f>
        <v>-440.833333333333</v>
      </c>
      <c r="CP82" s="10" t="n">
        <f aca="false">Overlay!$G$22</f>
        <v>-440.833333333333</v>
      </c>
      <c r="CQ82" s="10" t="n">
        <f aca="false">Overlay!$G$23</f>
        <v>-440.833333333333</v>
      </c>
      <c r="CR82" s="10" t="n">
        <f aca="false">Overlay!$G$24</f>
        <v>-1690.83333333333</v>
      </c>
      <c r="CS82" s="10" t="n">
        <f aca="false">Overlay!$G$25</f>
        <v>-590.833333333333</v>
      </c>
      <c r="CT82" s="10" t="n">
        <f aca="false">Overlay!$G$26</f>
        <v>-590.833333333333</v>
      </c>
      <c r="CU82" s="10" t="n">
        <f aca="false">Overlay!$G$27</f>
        <v>-7990.83333333333</v>
      </c>
      <c r="CV82" s="10" t="n">
        <f aca="false">Overlay!$G$28</f>
        <v>-590.833333333333</v>
      </c>
      <c r="CW82" s="10" t="n">
        <f aca="false">Overlay!$G$29</f>
        <v>-590.833333333333</v>
      </c>
      <c r="CX82" s="10" t="n">
        <f aca="false">Overlay!$G$30</f>
        <v>-590.833333333333</v>
      </c>
      <c r="CY82" s="10" t="n">
        <f aca="false">Overlay!$G$31</f>
        <v>146721.166666667</v>
      </c>
      <c r="CZ82" s="1" t="n">
        <v>0</v>
      </c>
      <c r="DA82" s="1" t="n">
        <v>0</v>
      </c>
      <c r="DB82" s="1" t="n">
        <v>0</v>
      </c>
      <c r="DC82" s="1" t="n">
        <v>0</v>
      </c>
      <c r="DD82" s="1" t="n">
        <v>0</v>
      </c>
      <c r="DE82" s="1" t="n">
        <v>0</v>
      </c>
      <c r="DF82" s="1" t="n">
        <v>0</v>
      </c>
      <c r="DG82" s="1" t="n">
        <v>0</v>
      </c>
      <c r="DH82" s="1" t="n">
        <v>0</v>
      </c>
      <c r="DI82" s="1" t="n">
        <v>0</v>
      </c>
      <c r="DJ82" s="1" t="n">
        <v>0</v>
      </c>
      <c r="DK82" s="1" t="n">
        <v>0</v>
      </c>
      <c r="DL82" s="1" t="n">
        <v>0</v>
      </c>
      <c r="DM82" s="1" t="n">
        <v>0</v>
      </c>
      <c r="DN82" s="1" t="n">
        <v>0</v>
      </c>
      <c r="DO82" s="1" t="n">
        <v>0</v>
      </c>
      <c r="DP82" s="1" t="n">
        <v>0</v>
      </c>
      <c r="DQ82" s="1" t="n">
        <v>0</v>
      </c>
      <c r="DR82" s="1" t="n">
        <v>0</v>
      </c>
      <c r="DS82" s="1" t="n">
        <v>0</v>
      </c>
      <c r="DT82" s="1" t="n">
        <v>0</v>
      </c>
      <c r="DU82" s="1" t="n">
        <v>0</v>
      </c>
      <c r="DV82" s="1" t="n">
        <v>0</v>
      </c>
      <c r="DW82" s="1" t="n">
        <v>0</v>
      </c>
      <c r="DX82" s="1" t="n">
        <v>0</v>
      </c>
      <c r="DY82" s="1" t="n">
        <v>0</v>
      </c>
      <c r="DZ82" s="1" t="n">
        <v>0</v>
      </c>
      <c r="EA82" s="1" t="n">
        <v>0</v>
      </c>
      <c r="EB82" s="1" t="n">
        <v>0</v>
      </c>
      <c r="EC82" s="1" t="n">
        <v>0</v>
      </c>
      <c r="ED82" s="1" t="n">
        <v>0</v>
      </c>
      <c r="EE82" s="1" t="n">
        <v>0</v>
      </c>
      <c r="EF82" s="1" t="n">
        <v>0</v>
      </c>
      <c r="EG82" s="1" t="n">
        <v>0</v>
      </c>
      <c r="EH82" s="1" t="n">
        <v>0</v>
      </c>
      <c r="EI82" s="1" t="n">
        <v>0</v>
      </c>
      <c r="EJ82" s="1" t="n">
        <v>0</v>
      </c>
    </row>
    <row r="83" customFormat="false" ht="15" hidden="false" customHeight="true" outlineLevel="0" collapsed="false">
      <c r="C83" s="1" t="n">
        <v>0</v>
      </c>
      <c r="D83" s="1" t="n">
        <v>0</v>
      </c>
      <c r="E83" s="1" t="n">
        <v>0</v>
      </c>
      <c r="F83" s="1" t="n">
        <v>0</v>
      </c>
      <c r="G83" s="1" t="n">
        <v>0</v>
      </c>
      <c r="H83" s="1" t="n">
        <v>0</v>
      </c>
      <c r="I83" s="1" t="n">
        <v>0</v>
      </c>
      <c r="J83" s="1" t="n">
        <v>0</v>
      </c>
      <c r="K83" s="1" t="n">
        <v>0</v>
      </c>
      <c r="L83" s="1" t="n">
        <v>0</v>
      </c>
      <c r="M83" s="1" t="n">
        <v>0</v>
      </c>
      <c r="N83" s="1" t="n">
        <v>0</v>
      </c>
      <c r="O83" s="1" t="n">
        <v>0</v>
      </c>
      <c r="P83" s="1" t="n">
        <v>0</v>
      </c>
      <c r="Q83" s="1" t="n">
        <v>0</v>
      </c>
      <c r="R83" s="1" t="n">
        <v>0</v>
      </c>
      <c r="S83" s="1" t="n">
        <v>0</v>
      </c>
      <c r="T83" s="1" t="n">
        <v>0</v>
      </c>
      <c r="U83" s="1" t="n">
        <v>0</v>
      </c>
      <c r="V83" s="1" t="n">
        <v>0</v>
      </c>
      <c r="W83" s="1" t="n">
        <v>0</v>
      </c>
      <c r="X83" s="1" t="n">
        <v>0</v>
      </c>
      <c r="Y83" s="1" t="n">
        <v>0</v>
      </c>
      <c r="Z83" s="1" t="n">
        <v>0</v>
      </c>
      <c r="AA83" s="1" t="n">
        <v>0</v>
      </c>
      <c r="AB83" s="1" t="n">
        <v>0</v>
      </c>
      <c r="AC83" s="1" t="n">
        <v>0</v>
      </c>
      <c r="AD83" s="1" t="n">
        <v>0</v>
      </c>
      <c r="AE83" s="1" t="n">
        <v>0</v>
      </c>
      <c r="AF83" s="1" t="n">
        <v>0</v>
      </c>
      <c r="AG83" s="1" t="n">
        <v>0</v>
      </c>
      <c r="AH83" s="1" t="n">
        <v>0</v>
      </c>
      <c r="AI83" s="1" t="n">
        <v>0</v>
      </c>
      <c r="AJ83" s="1" t="n">
        <v>0</v>
      </c>
      <c r="AK83" s="1" t="n">
        <v>0</v>
      </c>
      <c r="AL83" s="1" t="n">
        <v>0</v>
      </c>
      <c r="AM83" s="1" t="n">
        <v>0</v>
      </c>
      <c r="AN83" s="1" t="n">
        <v>0</v>
      </c>
      <c r="AO83" s="1" t="n">
        <v>0</v>
      </c>
      <c r="AP83" s="1" t="n">
        <v>0</v>
      </c>
      <c r="AQ83" s="1" t="n">
        <v>0</v>
      </c>
      <c r="AR83" s="1" t="n">
        <v>0</v>
      </c>
      <c r="AS83" s="1" t="n">
        <v>0</v>
      </c>
      <c r="AT83" s="1" t="n">
        <v>0</v>
      </c>
      <c r="AU83" s="1" t="n">
        <v>0</v>
      </c>
      <c r="AV83" s="1" t="n">
        <v>0</v>
      </c>
      <c r="AW83" s="1" t="n">
        <v>0</v>
      </c>
      <c r="AX83" s="1" t="n">
        <v>0</v>
      </c>
      <c r="AY83" s="1" t="n">
        <v>0</v>
      </c>
      <c r="AZ83" s="1" t="n">
        <v>0</v>
      </c>
      <c r="BA83" s="1" t="n">
        <v>0</v>
      </c>
      <c r="BB83" s="1" t="n">
        <v>0</v>
      </c>
      <c r="BC83" s="1" t="n">
        <v>0</v>
      </c>
      <c r="BD83" s="1" t="n">
        <v>0</v>
      </c>
      <c r="BE83" s="1" t="n">
        <v>0</v>
      </c>
      <c r="BF83" s="1" t="n">
        <v>0</v>
      </c>
      <c r="BG83" s="1" t="n">
        <v>0</v>
      </c>
      <c r="BH83" s="1" t="n">
        <v>0</v>
      </c>
      <c r="BI83" s="1" t="n">
        <v>0</v>
      </c>
      <c r="BJ83" s="1" t="n">
        <v>0</v>
      </c>
      <c r="BK83" s="1" t="n">
        <v>0</v>
      </c>
      <c r="BL83" s="1" t="n">
        <v>0</v>
      </c>
      <c r="BM83" s="1" t="n">
        <v>0</v>
      </c>
      <c r="BN83" s="1" t="n">
        <v>0</v>
      </c>
      <c r="BO83" s="1" t="n">
        <v>0</v>
      </c>
      <c r="BP83" s="1" t="n">
        <v>0</v>
      </c>
      <c r="BQ83" s="1" t="n">
        <v>0</v>
      </c>
      <c r="BR83" s="1" t="n">
        <v>0</v>
      </c>
      <c r="BS83" s="1" t="n">
        <v>0</v>
      </c>
      <c r="BT83" s="1" t="n">
        <v>0</v>
      </c>
      <c r="BU83" s="1" t="n">
        <v>0</v>
      </c>
      <c r="BV83" s="1" t="n">
        <v>0</v>
      </c>
      <c r="BW83" s="1" t="n">
        <v>0</v>
      </c>
      <c r="BX83" s="1" t="n">
        <v>0</v>
      </c>
      <c r="BY83" s="1" t="n">
        <v>0</v>
      </c>
      <c r="BZ83" s="1" t="n">
        <v>0</v>
      </c>
      <c r="CA83" s="1" t="n">
        <v>0</v>
      </c>
      <c r="CB83" s="1" t="n">
        <v>0</v>
      </c>
      <c r="CC83" s="1" t="n">
        <v>0</v>
      </c>
      <c r="CD83" s="1" t="n">
        <v>0</v>
      </c>
      <c r="CE83" s="1" t="n">
        <v>0</v>
      </c>
      <c r="CF83" s="1" t="n">
        <v>0</v>
      </c>
      <c r="CG83" s="10" t="n">
        <f aca="false">Overlay!$G$12</f>
        <v>-440.833333333333</v>
      </c>
      <c r="CH83" s="10" t="n">
        <f aca="false">Overlay!$G$13</f>
        <v>-440.833333333333</v>
      </c>
      <c r="CI83" s="10" t="n">
        <f aca="false">Overlay!$G$14</f>
        <v>-440.833333333333</v>
      </c>
      <c r="CJ83" s="10" t="n">
        <f aca="false">Overlay!$G$15</f>
        <v>-440.833333333333</v>
      </c>
      <c r="CK83" s="10" t="n">
        <f aca="false">Overlay!$G$16</f>
        <v>-1690.83333333333</v>
      </c>
      <c r="CL83" s="10" t="n">
        <f aca="false">Overlay!$G$17</f>
        <v>-440.833333333333</v>
      </c>
      <c r="CM83" s="10" t="n">
        <f aca="false">Overlay!$G$18</f>
        <v>-440.833333333333</v>
      </c>
      <c r="CN83" s="10" t="n">
        <f aca="false">Overlay!$G$19</f>
        <v>-440.833333333333</v>
      </c>
      <c r="CO83" s="10" t="n">
        <f aca="false">Overlay!$G$20</f>
        <v>-440.833333333333</v>
      </c>
      <c r="CP83" s="10" t="n">
        <f aca="false">Overlay!$G$21</f>
        <v>-440.833333333333</v>
      </c>
      <c r="CQ83" s="10" t="n">
        <f aca="false">Overlay!$G$22</f>
        <v>-440.833333333333</v>
      </c>
      <c r="CR83" s="10" t="n">
        <f aca="false">Overlay!$G$23</f>
        <v>-440.833333333333</v>
      </c>
      <c r="CS83" s="10" t="n">
        <f aca="false">Overlay!$G$24</f>
        <v>-1690.83333333333</v>
      </c>
      <c r="CT83" s="10" t="n">
        <f aca="false">Overlay!$G$25</f>
        <v>-590.833333333333</v>
      </c>
      <c r="CU83" s="10" t="n">
        <f aca="false">Overlay!$G$26</f>
        <v>-590.833333333333</v>
      </c>
      <c r="CV83" s="10" t="n">
        <f aca="false">Overlay!$G$27</f>
        <v>-7990.83333333333</v>
      </c>
      <c r="CW83" s="10" t="n">
        <f aca="false">Overlay!$G$28</f>
        <v>-590.833333333333</v>
      </c>
      <c r="CX83" s="10" t="n">
        <f aca="false">Overlay!$G$29</f>
        <v>-590.833333333333</v>
      </c>
      <c r="CY83" s="10" t="n">
        <f aca="false">Overlay!$G$30</f>
        <v>-590.833333333333</v>
      </c>
      <c r="CZ83" s="10" t="n">
        <f aca="false">Overlay!$G$31</f>
        <v>146721.166666667</v>
      </c>
      <c r="DA83" s="1" t="n">
        <v>0</v>
      </c>
      <c r="DB83" s="1" t="n">
        <v>0</v>
      </c>
      <c r="DC83" s="1" t="n">
        <v>0</v>
      </c>
      <c r="DD83" s="1" t="n">
        <v>0</v>
      </c>
      <c r="DE83" s="1" t="n">
        <v>0</v>
      </c>
      <c r="DF83" s="1" t="n">
        <v>0</v>
      </c>
      <c r="DG83" s="1" t="n">
        <v>0</v>
      </c>
      <c r="DH83" s="1" t="n">
        <v>0</v>
      </c>
      <c r="DI83" s="1" t="n">
        <v>0</v>
      </c>
      <c r="DJ83" s="1" t="n">
        <v>0</v>
      </c>
      <c r="DK83" s="1" t="n">
        <v>0</v>
      </c>
      <c r="DL83" s="1" t="n">
        <v>0</v>
      </c>
      <c r="DM83" s="1" t="n">
        <v>0</v>
      </c>
      <c r="DN83" s="1" t="n">
        <v>0</v>
      </c>
      <c r="DO83" s="1" t="n">
        <v>0</v>
      </c>
      <c r="DP83" s="1" t="n">
        <v>0</v>
      </c>
      <c r="DQ83" s="1" t="n">
        <v>0</v>
      </c>
      <c r="DR83" s="1" t="n">
        <v>0</v>
      </c>
      <c r="DS83" s="1" t="n">
        <v>0</v>
      </c>
      <c r="DT83" s="1" t="n">
        <v>0</v>
      </c>
      <c r="DU83" s="1" t="n">
        <v>0</v>
      </c>
      <c r="DV83" s="1" t="n">
        <v>0</v>
      </c>
      <c r="DW83" s="1" t="n">
        <v>0</v>
      </c>
      <c r="DX83" s="1" t="n">
        <v>0</v>
      </c>
      <c r="DY83" s="1" t="n">
        <v>0</v>
      </c>
      <c r="DZ83" s="1" t="n">
        <v>0</v>
      </c>
      <c r="EA83" s="1" t="n">
        <v>0</v>
      </c>
      <c r="EB83" s="1" t="n">
        <v>0</v>
      </c>
      <c r="EC83" s="1" t="n">
        <v>0</v>
      </c>
      <c r="ED83" s="1" t="n">
        <v>0</v>
      </c>
      <c r="EE83" s="1" t="n">
        <v>0</v>
      </c>
      <c r="EF83" s="1" t="n">
        <v>0</v>
      </c>
      <c r="EG83" s="1" t="n">
        <v>0</v>
      </c>
      <c r="EH83" s="1" t="n">
        <v>0</v>
      </c>
      <c r="EI83" s="1" t="n">
        <v>0</v>
      </c>
      <c r="EJ83" s="1" t="n">
        <v>0</v>
      </c>
    </row>
    <row r="84" customFormat="false" ht="15" hidden="false" customHeight="true" outlineLevel="0" collapsed="false">
      <c r="C84" s="1" t="n">
        <v>0</v>
      </c>
      <c r="D84" s="1" t="n">
        <v>0</v>
      </c>
      <c r="E84" s="1" t="n">
        <v>0</v>
      </c>
      <c r="F84" s="1" t="n">
        <v>0</v>
      </c>
      <c r="G84" s="1" t="n">
        <v>0</v>
      </c>
      <c r="H84" s="1" t="n">
        <v>0</v>
      </c>
      <c r="I84" s="1" t="n">
        <v>0</v>
      </c>
      <c r="J84" s="1" t="n">
        <v>0</v>
      </c>
      <c r="K84" s="1" t="n">
        <v>0</v>
      </c>
      <c r="L84" s="1" t="n">
        <v>0</v>
      </c>
      <c r="M84" s="1" t="n">
        <v>0</v>
      </c>
      <c r="N84" s="1" t="n">
        <v>0</v>
      </c>
      <c r="O84" s="1" t="n">
        <v>0</v>
      </c>
      <c r="P84" s="1" t="n">
        <v>0</v>
      </c>
      <c r="Q84" s="1" t="n">
        <v>0</v>
      </c>
      <c r="R84" s="1" t="n">
        <v>0</v>
      </c>
      <c r="S84" s="1" t="n">
        <v>0</v>
      </c>
      <c r="T84" s="1" t="n">
        <v>0</v>
      </c>
      <c r="U84" s="1" t="n">
        <v>0</v>
      </c>
      <c r="V84" s="1" t="n">
        <v>0</v>
      </c>
      <c r="W84" s="1" t="n">
        <v>0</v>
      </c>
      <c r="X84" s="1" t="n">
        <v>0</v>
      </c>
      <c r="Y84" s="1" t="n">
        <v>0</v>
      </c>
      <c r="Z84" s="1" t="n">
        <v>0</v>
      </c>
      <c r="AA84" s="1" t="n">
        <v>0</v>
      </c>
      <c r="AB84" s="1" t="n">
        <v>0</v>
      </c>
      <c r="AC84" s="1" t="n">
        <v>0</v>
      </c>
      <c r="AD84" s="1" t="n">
        <v>0</v>
      </c>
      <c r="AE84" s="1" t="n">
        <v>0</v>
      </c>
      <c r="AF84" s="1" t="n">
        <v>0</v>
      </c>
      <c r="AG84" s="1" t="n">
        <v>0</v>
      </c>
      <c r="AH84" s="1" t="n">
        <v>0</v>
      </c>
      <c r="AI84" s="1" t="n">
        <v>0</v>
      </c>
      <c r="AJ84" s="1" t="n">
        <v>0</v>
      </c>
      <c r="AK84" s="1" t="n">
        <v>0</v>
      </c>
      <c r="AL84" s="1" t="n">
        <v>0</v>
      </c>
      <c r="AM84" s="1" t="n">
        <v>0</v>
      </c>
      <c r="AN84" s="1" t="n">
        <v>0</v>
      </c>
      <c r="AO84" s="1" t="n">
        <v>0</v>
      </c>
      <c r="AP84" s="1" t="n">
        <v>0</v>
      </c>
      <c r="AQ84" s="1" t="n">
        <v>0</v>
      </c>
      <c r="AR84" s="1" t="n">
        <v>0</v>
      </c>
      <c r="AS84" s="1" t="n">
        <v>0</v>
      </c>
      <c r="AT84" s="1" t="n">
        <v>0</v>
      </c>
      <c r="AU84" s="1" t="n">
        <v>0</v>
      </c>
      <c r="AV84" s="1" t="n">
        <v>0</v>
      </c>
      <c r="AW84" s="1" t="n">
        <v>0</v>
      </c>
      <c r="AX84" s="1" t="n">
        <v>0</v>
      </c>
      <c r="AY84" s="1" t="n">
        <v>0</v>
      </c>
      <c r="AZ84" s="1" t="n">
        <v>0</v>
      </c>
      <c r="BA84" s="1" t="n">
        <v>0</v>
      </c>
      <c r="BB84" s="1" t="n">
        <v>0</v>
      </c>
      <c r="BC84" s="1" t="n">
        <v>0</v>
      </c>
      <c r="BD84" s="1" t="n">
        <v>0</v>
      </c>
      <c r="BE84" s="1" t="n">
        <v>0</v>
      </c>
      <c r="BF84" s="1" t="n">
        <v>0</v>
      </c>
      <c r="BG84" s="1" t="n">
        <v>0</v>
      </c>
      <c r="BH84" s="1" t="n">
        <v>0</v>
      </c>
      <c r="BI84" s="1" t="n">
        <v>0</v>
      </c>
      <c r="BJ84" s="1" t="n">
        <v>0</v>
      </c>
      <c r="BK84" s="1" t="n">
        <v>0</v>
      </c>
      <c r="BL84" s="1" t="n">
        <v>0</v>
      </c>
      <c r="BM84" s="1" t="n">
        <v>0</v>
      </c>
      <c r="BN84" s="1" t="n">
        <v>0</v>
      </c>
      <c r="BO84" s="1" t="n">
        <v>0</v>
      </c>
      <c r="BP84" s="1" t="n">
        <v>0</v>
      </c>
      <c r="BQ84" s="1" t="n">
        <v>0</v>
      </c>
      <c r="BR84" s="1" t="n">
        <v>0</v>
      </c>
      <c r="BS84" s="1" t="n">
        <v>0</v>
      </c>
      <c r="BT84" s="1" t="n">
        <v>0</v>
      </c>
      <c r="BU84" s="1" t="n">
        <v>0</v>
      </c>
      <c r="BV84" s="1" t="n">
        <v>0</v>
      </c>
      <c r="BW84" s="1" t="n">
        <v>0</v>
      </c>
      <c r="BX84" s="1" t="n">
        <v>0</v>
      </c>
      <c r="BY84" s="1" t="n">
        <v>0</v>
      </c>
      <c r="BZ84" s="1" t="n">
        <v>0</v>
      </c>
      <c r="CA84" s="1" t="n">
        <v>0</v>
      </c>
      <c r="CB84" s="1" t="n">
        <v>0</v>
      </c>
      <c r="CC84" s="1" t="n">
        <v>0</v>
      </c>
      <c r="CD84" s="1" t="n">
        <v>0</v>
      </c>
      <c r="CE84" s="1" t="n">
        <v>0</v>
      </c>
      <c r="CF84" s="1" t="n">
        <v>0</v>
      </c>
      <c r="CG84" s="1" t="n">
        <v>0</v>
      </c>
      <c r="CH84" s="10" t="n">
        <f aca="false">Overlay!$G$12</f>
        <v>-440.833333333333</v>
      </c>
      <c r="CI84" s="10" t="n">
        <f aca="false">Overlay!$G$13</f>
        <v>-440.833333333333</v>
      </c>
      <c r="CJ84" s="10" t="n">
        <f aca="false">Overlay!$G$14</f>
        <v>-440.833333333333</v>
      </c>
      <c r="CK84" s="10" t="n">
        <f aca="false">Overlay!$G$15</f>
        <v>-440.833333333333</v>
      </c>
      <c r="CL84" s="10" t="n">
        <f aca="false">Overlay!$G$16</f>
        <v>-1690.83333333333</v>
      </c>
      <c r="CM84" s="10" t="n">
        <f aca="false">Overlay!$G$17</f>
        <v>-440.833333333333</v>
      </c>
      <c r="CN84" s="10" t="n">
        <f aca="false">Overlay!$G$18</f>
        <v>-440.833333333333</v>
      </c>
      <c r="CO84" s="10" t="n">
        <f aca="false">Overlay!$G$19</f>
        <v>-440.833333333333</v>
      </c>
      <c r="CP84" s="10" t="n">
        <f aca="false">Overlay!$G$20</f>
        <v>-440.833333333333</v>
      </c>
      <c r="CQ84" s="10" t="n">
        <f aca="false">Overlay!$G$21</f>
        <v>-440.833333333333</v>
      </c>
      <c r="CR84" s="10" t="n">
        <f aca="false">Overlay!$G$22</f>
        <v>-440.833333333333</v>
      </c>
      <c r="CS84" s="10" t="n">
        <f aca="false">Overlay!$G$23</f>
        <v>-440.833333333333</v>
      </c>
      <c r="CT84" s="10" t="n">
        <f aca="false">Overlay!$G$24</f>
        <v>-1690.83333333333</v>
      </c>
      <c r="CU84" s="10" t="n">
        <f aca="false">Overlay!$G$25</f>
        <v>-590.833333333333</v>
      </c>
      <c r="CV84" s="10" t="n">
        <f aca="false">Overlay!$G$26</f>
        <v>-590.833333333333</v>
      </c>
      <c r="CW84" s="10" t="n">
        <f aca="false">Overlay!$G$27</f>
        <v>-7990.83333333333</v>
      </c>
      <c r="CX84" s="10" t="n">
        <f aca="false">Overlay!$G$28</f>
        <v>-590.833333333333</v>
      </c>
      <c r="CY84" s="10" t="n">
        <f aca="false">Overlay!$G$29</f>
        <v>-590.833333333333</v>
      </c>
      <c r="CZ84" s="10" t="n">
        <f aca="false">Overlay!$G$30</f>
        <v>-590.833333333333</v>
      </c>
      <c r="DA84" s="10" t="n">
        <f aca="false">Overlay!$G$31</f>
        <v>146721.166666667</v>
      </c>
      <c r="DB84" s="1" t="n">
        <v>0</v>
      </c>
      <c r="DC84" s="1" t="n">
        <v>0</v>
      </c>
      <c r="DD84" s="1" t="n">
        <v>0</v>
      </c>
      <c r="DE84" s="1" t="n">
        <v>0</v>
      </c>
      <c r="DF84" s="1" t="n">
        <v>0</v>
      </c>
      <c r="DG84" s="1" t="n">
        <v>0</v>
      </c>
      <c r="DH84" s="1" t="n">
        <v>0</v>
      </c>
      <c r="DI84" s="1" t="n">
        <v>0</v>
      </c>
      <c r="DJ84" s="1" t="n">
        <v>0</v>
      </c>
      <c r="DK84" s="1" t="n">
        <v>0</v>
      </c>
      <c r="DL84" s="1" t="n">
        <v>0</v>
      </c>
      <c r="DM84" s="1" t="n">
        <v>0</v>
      </c>
      <c r="DN84" s="1" t="n">
        <v>0</v>
      </c>
      <c r="DO84" s="1" t="n">
        <v>0</v>
      </c>
      <c r="DP84" s="1" t="n">
        <v>0</v>
      </c>
      <c r="DQ84" s="1" t="n">
        <v>0</v>
      </c>
      <c r="DR84" s="1" t="n">
        <v>0</v>
      </c>
      <c r="DS84" s="1" t="n">
        <v>0</v>
      </c>
      <c r="DT84" s="1" t="n">
        <v>0</v>
      </c>
      <c r="DU84" s="1" t="n">
        <v>0</v>
      </c>
      <c r="DV84" s="1" t="n">
        <v>0</v>
      </c>
      <c r="DW84" s="1" t="n">
        <v>0</v>
      </c>
      <c r="DX84" s="1" t="n">
        <v>0</v>
      </c>
      <c r="DY84" s="1" t="n">
        <v>0</v>
      </c>
      <c r="DZ84" s="1" t="n">
        <v>0</v>
      </c>
      <c r="EA84" s="1" t="n">
        <v>0</v>
      </c>
      <c r="EB84" s="1" t="n">
        <v>0</v>
      </c>
      <c r="EC84" s="1" t="n">
        <v>0</v>
      </c>
      <c r="ED84" s="1" t="n">
        <v>0</v>
      </c>
      <c r="EE84" s="1" t="n">
        <v>0</v>
      </c>
      <c r="EF84" s="1" t="n">
        <v>0</v>
      </c>
      <c r="EG84" s="1" t="n">
        <v>0</v>
      </c>
      <c r="EH84" s="1" t="n">
        <v>0</v>
      </c>
      <c r="EI84" s="1" t="n">
        <v>0</v>
      </c>
      <c r="EJ84" s="1" t="n">
        <v>0</v>
      </c>
    </row>
    <row r="85" customFormat="false" ht="15" hidden="false" customHeight="true" outlineLevel="0" collapsed="false">
      <c r="C85" s="1" t="n">
        <v>0</v>
      </c>
      <c r="D85" s="1" t="n">
        <v>0</v>
      </c>
      <c r="E85" s="1" t="n">
        <v>0</v>
      </c>
      <c r="F85" s="1" t="n">
        <v>0</v>
      </c>
      <c r="G85" s="1" t="n">
        <v>0</v>
      </c>
      <c r="H85" s="1" t="n">
        <v>0</v>
      </c>
      <c r="I85" s="1" t="n">
        <v>0</v>
      </c>
      <c r="J85" s="1" t="n">
        <v>0</v>
      </c>
      <c r="K85" s="1" t="n">
        <v>0</v>
      </c>
      <c r="L85" s="1" t="n">
        <v>0</v>
      </c>
      <c r="M85" s="1" t="n">
        <v>0</v>
      </c>
      <c r="N85" s="1" t="n">
        <v>0</v>
      </c>
      <c r="O85" s="1" t="n">
        <v>0</v>
      </c>
      <c r="P85" s="1" t="n">
        <v>0</v>
      </c>
      <c r="Q85" s="1" t="n">
        <v>0</v>
      </c>
      <c r="R85" s="1" t="n">
        <v>0</v>
      </c>
      <c r="S85" s="1" t="n">
        <v>0</v>
      </c>
      <c r="T85" s="1" t="n">
        <v>0</v>
      </c>
      <c r="U85" s="1" t="n">
        <v>0</v>
      </c>
      <c r="V85" s="1" t="n">
        <v>0</v>
      </c>
      <c r="W85" s="1" t="n">
        <v>0</v>
      </c>
      <c r="X85" s="1" t="n">
        <v>0</v>
      </c>
      <c r="Y85" s="1" t="n">
        <v>0</v>
      </c>
      <c r="Z85" s="1" t="n">
        <v>0</v>
      </c>
      <c r="AA85" s="1" t="n">
        <v>0</v>
      </c>
      <c r="AB85" s="1" t="n">
        <v>0</v>
      </c>
      <c r="AC85" s="1" t="n">
        <v>0</v>
      </c>
      <c r="AD85" s="1" t="n">
        <v>0</v>
      </c>
      <c r="AE85" s="1" t="n">
        <v>0</v>
      </c>
      <c r="AF85" s="1" t="n">
        <v>0</v>
      </c>
      <c r="AG85" s="1" t="n">
        <v>0</v>
      </c>
      <c r="AH85" s="1" t="n">
        <v>0</v>
      </c>
      <c r="AI85" s="1" t="n">
        <v>0</v>
      </c>
      <c r="AJ85" s="1" t="n">
        <v>0</v>
      </c>
      <c r="AK85" s="1" t="n">
        <v>0</v>
      </c>
      <c r="AL85" s="1" t="n">
        <v>0</v>
      </c>
      <c r="AM85" s="1" t="n">
        <v>0</v>
      </c>
      <c r="AN85" s="1" t="n">
        <v>0</v>
      </c>
      <c r="AO85" s="1" t="n">
        <v>0</v>
      </c>
      <c r="AP85" s="1" t="n">
        <v>0</v>
      </c>
      <c r="AQ85" s="1" t="n">
        <v>0</v>
      </c>
      <c r="AR85" s="1" t="n">
        <v>0</v>
      </c>
      <c r="AS85" s="1" t="n">
        <v>0</v>
      </c>
      <c r="AT85" s="1" t="n">
        <v>0</v>
      </c>
      <c r="AU85" s="1" t="n">
        <v>0</v>
      </c>
      <c r="AV85" s="1" t="n">
        <v>0</v>
      </c>
      <c r="AW85" s="1" t="n">
        <v>0</v>
      </c>
      <c r="AX85" s="1" t="n">
        <v>0</v>
      </c>
      <c r="AY85" s="1" t="n">
        <v>0</v>
      </c>
      <c r="AZ85" s="1" t="n">
        <v>0</v>
      </c>
      <c r="BA85" s="1" t="n">
        <v>0</v>
      </c>
      <c r="BB85" s="1" t="n">
        <v>0</v>
      </c>
      <c r="BC85" s="1" t="n">
        <v>0</v>
      </c>
      <c r="BD85" s="1" t="n">
        <v>0</v>
      </c>
      <c r="BE85" s="1" t="n">
        <v>0</v>
      </c>
      <c r="BF85" s="1" t="n">
        <v>0</v>
      </c>
      <c r="BG85" s="1" t="n">
        <v>0</v>
      </c>
      <c r="BH85" s="1" t="n">
        <v>0</v>
      </c>
      <c r="BI85" s="1" t="n">
        <v>0</v>
      </c>
      <c r="BJ85" s="1" t="n">
        <v>0</v>
      </c>
      <c r="BK85" s="1" t="n">
        <v>0</v>
      </c>
      <c r="BL85" s="1" t="n">
        <v>0</v>
      </c>
      <c r="BM85" s="1" t="n">
        <v>0</v>
      </c>
      <c r="BN85" s="1" t="n">
        <v>0</v>
      </c>
      <c r="BO85" s="1" t="n">
        <v>0</v>
      </c>
      <c r="BP85" s="1" t="n">
        <v>0</v>
      </c>
      <c r="BQ85" s="1" t="n">
        <v>0</v>
      </c>
      <c r="BR85" s="1" t="n">
        <v>0</v>
      </c>
      <c r="BS85" s="1" t="n">
        <v>0</v>
      </c>
      <c r="BT85" s="1" t="n">
        <v>0</v>
      </c>
      <c r="BU85" s="1" t="n">
        <v>0</v>
      </c>
      <c r="BV85" s="1" t="n">
        <v>0</v>
      </c>
      <c r="BW85" s="1" t="n">
        <v>0</v>
      </c>
      <c r="BX85" s="1" t="n">
        <v>0</v>
      </c>
      <c r="BY85" s="1" t="n">
        <v>0</v>
      </c>
      <c r="BZ85" s="1" t="n">
        <v>0</v>
      </c>
      <c r="CA85" s="1" t="n">
        <v>0</v>
      </c>
      <c r="CB85" s="1" t="n">
        <v>0</v>
      </c>
      <c r="CC85" s="1" t="n">
        <v>0</v>
      </c>
      <c r="CD85" s="1" t="n">
        <v>0</v>
      </c>
      <c r="CE85" s="1" t="n">
        <v>0</v>
      </c>
      <c r="CF85" s="1" t="n">
        <v>0</v>
      </c>
      <c r="CG85" s="1" t="n">
        <v>0</v>
      </c>
      <c r="CH85" s="1" t="n">
        <v>0</v>
      </c>
      <c r="CI85" s="10" t="n">
        <f aca="false">Overlay!$G$12</f>
        <v>-440.833333333333</v>
      </c>
      <c r="CJ85" s="10" t="n">
        <f aca="false">Overlay!$G$13</f>
        <v>-440.833333333333</v>
      </c>
      <c r="CK85" s="10" t="n">
        <f aca="false">Overlay!$G$14</f>
        <v>-440.833333333333</v>
      </c>
      <c r="CL85" s="10" t="n">
        <f aca="false">Overlay!$G$15</f>
        <v>-440.833333333333</v>
      </c>
      <c r="CM85" s="10" t="n">
        <f aca="false">Overlay!$G$16</f>
        <v>-1690.83333333333</v>
      </c>
      <c r="CN85" s="10" t="n">
        <f aca="false">Overlay!$G$17</f>
        <v>-440.833333333333</v>
      </c>
      <c r="CO85" s="10" t="n">
        <f aca="false">Overlay!$G$18</f>
        <v>-440.833333333333</v>
      </c>
      <c r="CP85" s="10" t="n">
        <f aca="false">Overlay!$G$19</f>
        <v>-440.833333333333</v>
      </c>
      <c r="CQ85" s="10" t="n">
        <f aca="false">Overlay!$G$20</f>
        <v>-440.833333333333</v>
      </c>
      <c r="CR85" s="10" t="n">
        <f aca="false">Overlay!$G$21</f>
        <v>-440.833333333333</v>
      </c>
      <c r="CS85" s="10" t="n">
        <f aca="false">Overlay!$G$22</f>
        <v>-440.833333333333</v>
      </c>
      <c r="CT85" s="10" t="n">
        <f aca="false">Overlay!$G$23</f>
        <v>-440.833333333333</v>
      </c>
      <c r="CU85" s="10" t="n">
        <f aca="false">Overlay!$G$24</f>
        <v>-1690.83333333333</v>
      </c>
      <c r="CV85" s="10" t="n">
        <f aca="false">Overlay!$G$25</f>
        <v>-590.833333333333</v>
      </c>
      <c r="CW85" s="10" t="n">
        <f aca="false">Overlay!$G$26</f>
        <v>-590.833333333333</v>
      </c>
      <c r="CX85" s="10" t="n">
        <f aca="false">Overlay!$G$27</f>
        <v>-7990.83333333333</v>
      </c>
      <c r="CY85" s="10" t="n">
        <f aca="false">Overlay!$G$28</f>
        <v>-590.833333333333</v>
      </c>
      <c r="CZ85" s="10" t="n">
        <f aca="false">Overlay!$G$29</f>
        <v>-590.833333333333</v>
      </c>
      <c r="DA85" s="10" t="n">
        <f aca="false">Overlay!$G$30</f>
        <v>-590.833333333333</v>
      </c>
      <c r="DB85" s="10" t="n">
        <f aca="false">Overlay!$G$31</f>
        <v>146721.166666667</v>
      </c>
      <c r="DC85" s="1" t="n">
        <v>0</v>
      </c>
      <c r="DD85" s="1" t="n">
        <v>0</v>
      </c>
      <c r="DE85" s="1" t="n">
        <v>0</v>
      </c>
      <c r="DF85" s="1" t="n">
        <v>0</v>
      </c>
      <c r="DG85" s="1" t="n">
        <v>0</v>
      </c>
      <c r="DH85" s="1" t="n">
        <v>0</v>
      </c>
      <c r="DI85" s="1" t="n">
        <v>0</v>
      </c>
      <c r="DJ85" s="1" t="n">
        <v>0</v>
      </c>
      <c r="DK85" s="1" t="n">
        <v>0</v>
      </c>
      <c r="DL85" s="1" t="n">
        <v>0</v>
      </c>
      <c r="DM85" s="1" t="n">
        <v>0</v>
      </c>
      <c r="DN85" s="1" t="n">
        <v>0</v>
      </c>
      <c r="DO85" s="1" t="n">
        <v>0</v>
      </c>
      <c r="DP85" s="1" t="n">
        <v>0</v>
      </c>
      <c r="DQ85" s="1" t="n">
        <v>0</v>
      </c>
      <c r="DR85" s="1" t="n">
        <v>0</v>
      </c>
      <c r="DS85" s="1" t="n">
        <v>0</v>
      </c>
      <c r="DT85" s="1" t="n">
        <v>0</v>
      </c>
      <c r="DU85" s="1" t="n">
        <v>0</v>
      </c>
      <c r="DV85" s="1" t="n">
        <v>0</v>
      </c>
      <c r="DW85" s="1" t="n">
        <v>0</v>
      </c>
      <c r="DX85" s="1" t="n">
        <v>0</v>
      </c>
      <c r="DY85" s="1" t="n">
        <v>0</v>
      </c>
      <c r="DZ85" s="1" t="n">
        <v>0</v>
      </c>
      <c r="EA85" s="1" t="n">
        <v>0</v>
      </c>
      <c r="EB85" s="1" t="n">
        <v>0</v>
      </c>
      <c r="EC85" s="1" t="n">
        <v>0</v>
      </c>
      <c r="ED85" s="1" t="n">
        <v>0</v>
      </c>
      <c r="EE85" s="1" t="n">
        <v>0</v>
      </c>
      <c r="EF85" s="1" t="n">
        <v>0</v>
      </c>
      <c r="EG85" s="1" t="n">
        <v>0</v>
      </c>
      <c r="EH85" s="1" t="n">
        <v>0</v>
      </c>
      <c r="EI85" s="1" t="n">
        <v>0</v>
      </c>
      <c r="EJ85" s="1" t="n">
        <v>0</v>
      </c>
    </row>
    <row r="86" customFormat="false" ht="15" hidden="false" customHeight="true" outlineLevel="0" collapsed="false">
      <c r="C86" s="1" t="n">
        <v>0</v>
      </c>
      <c r="D86" s="1" t="n">
        <v>0</v>
      </c>
      <c r="E86" s="1" t="n">
        <v>0</v>
      </c>
      <c r="F86" s="1" t="n">
        <v>0</v>
      </c>
      <c r="G86" s="1" t="n">
        <v>0</v>
      </c>
      <c r="H86" s="1" t="n">
        <v>0</v>
      </c>
      <c r="I86" s="1" t="n">
        <v>0</v>
      </c>
      <c r="J86" s="1" t="n">
        <v>0</v>
      </c>
      <c r="K86" s="1" t="n">
        <v>0</v>
      </c>
      <c r="L86" s="1" t="n">
        <v>0</v>
      </c>
      <c r="M86" s="1" t="n">
        <v>0</v>
      </c>
      <c r="N86" s="1" t="n">
        <v>0</v>
      </c>
      <c r="O86" s="1" t="n">
        <v>0</v>
      </c>
      <c r="P86" s="1" t="n">
        <v>0</v>
      </c>
      <c r="Q86" s="1" t="n">
        <v>0</v>
      </c>
      <c r="R86" s="1" t="n">
        <v>0</v>
      </c>
      <c r="S86" s="1" t="n">
        <v>0</v>
      </c>
      <c r="T86" s="1" t="n">
        <v>0</v>
      </c>
      <c r="U86" s="1" t="n">
        <v>0</v>
      </c>
      <c r="V86" s="1" t="n">
        <v>0</v>
      </c>
      <c r="W86" s="1" t="n">
        <v>0</v>
      </c>
      <c r="X86" s="1" t="n">
        <v>0</v>
      </c>
      <c r="Y86" s="1" t="n">
        <v>0</v>
      </c>
      <c r="Z86" s="1" t="n">
        <v>0</v>
      </c>
      <c r="AA86" s="1" t="n">
        <v>0</v>
      </c>
      <c r="AB86" s="1" t="n">
        <v>0</v>
      </c>
      <c r="AC86" s="1" t="n">
        <v>0</v>
      </c>
      <c r="AD86" s="1" t="n">
        <v>0</v>
      </c>
      <c r="AE86" s="1" t="n">
        <v>0</v>
      </c>
      <c r="AF86" s="1" t="n">
        <v>0</v>
      </c>
      <c r="AG86" s="1" t="n">
        <v>0</v>
      </c>
      <c r="AH86" s="1" t="n">
        <v>0</v>
      </c>
      <c r="AI86" s="1" t="n">
        <v>0</v>
      </c>
      <c r="AJ86" s="1" t="n">
        <v>0</v>
      </c>
      <c r="AK86" s="1" t="n">
        <v>0</v>
      </c>
      <c r="AL86" s="1" t="n">
        <v>0</v>
      </c>
      <c r="AM86" s="1" t="n">
        <v>0</v>
      </c>
      <c r="AN86" s="1" t="n">
        <v>0</v>
      </c>
      <c r="AO86" s="1" t="n">
        <v>0</v>
      </c>
      <c r="AP86" s="1" t="n">
        <v>0</v>
      </c>
      <c r="AQ86" s="1" t="n">
        <v>0</v>
      </c>
      <c r="AR86" s="1" t="n">
        <v>0</v>
      </c>
      <c r="AS86" s="1" t="n">
        <v>0</v>
      </c>
      <c r="AT86" s="1" t="n">
        <v>0</v>
      </c>
      <c r="AU86" s="1" t="n">
        <v>0</v>
      </c>
      <c r="AV86" s="1" t="n">
        <v>0</v>
      </c>
      <c r="AW86" s="1" t="n">
        <v>0</v>
      </c>
      <c r="AX86" s="1" t="n">
        <v>0</v>
      </c>
      <c r="AY86" s="1" t="n">
        <v>0</v>
      </c>
      <c r="AZ86" s="1" t="n">
        <v>0</v>
      </c>
      <c r="BA86" s="1" t="n">
        <v>0</v>
      </c>
      <c r="BB86" s="1" t="n">
        <v>0</v>
      </c>
      <c r="BC86" s="1" t="n">
        <v>0</v>
      </c>
      <c r="BD86" s="1" t="n">
        <v>0</v>
      </c>
      <c r="BE86" s="1" t="n">
        <v>0</v>
      </c>
      <c r="BF86" s="1" t="n">
        <v>0</v>
      </c>
      <c r="BG86" s="1" t="n">
        <v>0</v>
      </c>
      <c r="BH86" s="1" t="n">
        <v>0</v>
      </c>
      <c r="BI86" s="1" t="n">
        <v>0</v>
      </c>
      <c r="BJ86" s="1" t="n">
        <v>0</v>
      </c>
      <c r="BK86" s="1" t="n">
        <v>0</v>
      </c>
      <c r="BL86" s="1" t="n">
        <v>0</v>
      </c>
      <c r="BM86" s="1" t="n">
        <v>0</v>
      </c>
      <c r="BN86" s="1" t="n">
        <v>0</v>
      </c>
      <c r="BO86" s="1" t="n">
        <v>0</v>
      </c>
      <c r="BP86" s="1" t="n">
        <v>0</v>
      </c>
      <c r="BQ86" s="1" t="n">
        <v>0</v>
      </c>
      <c r="BR86" s="1" t="n">
        <v>0</v>
      </c>
      <c r="BS86" s="1" t="n">
        <v>0</v>
      </c>
      <c r="BT86" s="1" t="n">
        <v>0</v>
      </c>
      <c r="BU86" s="1" t="n">
        <v>0</v>
      </c>
      <c r="BV86" s="1" t="n">
        <v>0</v>
      </c>
      <c r="BW86" s="1" t="n">
        <v>0</v>
      </c>
      <c r="BX86" s="1" t="n">
        <v>0</v>
      </c>
      <c r="BY86" s="1" t="n">
        <v>0</v>
      </c>
      <c r="BZ86" s="1" t="n">
        <v>0</v>
      </c>
      <c r="CA86" s="1" t="n">
        <v>0</v>
      </c>
      <c r="CB86" s="1" t="n">
        <v>0</v>
      </c>
      <c r="CC86" s="1" t="n">
        <v>0</v>
      </c>
      <c r="CD86" s="1" t="n">
        <v>0</v>
      </c>
      <c r="CE86" s="1" t="n">
        <v>0</v>
      </c>
      <c r="CF86" s="1" t="n">
        <v>0</v>
      </c>
      <c r="CG86" s="1" t="n">
        <v>0</v>
      </c>
      <c r="CH86" s="1" t="n">
        <v>0</v>
      </c>
      <c r="CI86" s="1" t="n">
        <v>0</v>
      </c>
      <c r="CJ86" s="10" t="n">
        <f aca="false">Overlay!$G$12</f>
        <v>-440.833333333333</v>
      </c>
      <c r="CK86" s="10" t="n">
        <f aca="false">Overlay!$G$13</f>
        <v>-440.833333333333</v>
      </c>
      <c r="CL86" s="10" t="n">
        <f aca="false">Overlay!$G$14</f>
        <v>-440.833333333333</v>
      </c>
      <c r="CM86" s="10" t="n">
        <f aca="false">Overlay!$G$15</f>
        <v>-440.833333333333</v>
      </c>
      <c r="CN86" s="10" t="n">
        <f aca="false">Overlay!$G$16</f>
        <v>-1690.83333333333</v>
      </c>
      <c r="CO86" s="10" t="n">
        <f aca="false">Overlay!$G$17</f>
        <v>-440.833333333333</v>
      </c>
      <c r="CP86" s="10" t="n">
        <f aca="false">Overlay!$G$18</f>
        <v>-440.833333333333</v>
      </c>
      <c r="CQ86" s="10" t="n">
        <f aca="false">Overlay!$G$19</f>
        <v>-440.833333333333</v>
      </c>
      <c r="CR86" s="10" t="n">
        <f aca="false">Overlay!$G$20</f>
        <v>-440.833333333333</v>
      </c>
      <c r="CS86" s="10" t="n">
        <f aca="false">Overlay!$G$21</f>
        <v>-440.833333333333</v>
      </c>
      <c r="CT86" s="10" t="n">
        <f aca="false">Overlay!$G$22</f>
        <v>-440.833333333333</v>
      </c>
      <c r="CU86" s="10" t="n">
        <f aca="false">Overlay!$G$23</f>
        <v>-440.833333333333</v>
      </c>
      <c r="CV86" s="10" t="n">
        <f aca="false">Overlay!$G$24</f>
        <v>-1690.83333333333</v>
      </c>
      <c r="CW86" s="10" t="n">
        <f aca="false">Overlay!$G$25</f>
        <v>-590.833333333333</v>
      </c>
      <c r="CX86" s="10" t="n">
        <f aca="false">Overlay!$G$26</f>
        <v>-590.833333333333</v>
      </c>
      <c r="CY86" s="10" t="n">
        <f aca="false">Overlay!$G$27</f>
        <v>-7990.83333333333</v>
      </c>
      <c r="CZ86" s="10" t="n">
        <f aca="false">Overlay!$G$28</f>
        <v>-590.833333333333</v>
      </c>
      <c r="DA86" s="10" t="n">
        <f aca="false">Overlay!$G$29</f>
        <v>-590.833333333333</v>
      </c>
      <c r="DB86" s="10" t="n">
        <f aca="false">Overlay!$G$30</f>
        <v>-590.833333333333</v>
      </c>
      <c r="DC86" s="10" t="n">
        <f aca="false">Overlay!$G$31</f>
        <v>146721.166666667</v>
      </c>
      <c r="DD86" s="1" t="n">
        <v>0</v>
      </c>
      <c r="DE86" s="1" t="n">
        <v>0</v>
      </c>
      <c r="DF86" s="1" t="n">
        <v>0</v>
      </c>
      <c r="DG86" s="1" t="n">
        <v>0</v>
      </c>
      <c r="DH86" s="1" t="n">
        <v>0</v>
      </c>
      <c r="DI86" s="1" t="n">
        <v>0</v>
      </c>
      <c r="DJ86" s="1" t="n">
        <v>0</v>
      </c>
      <c r="DK86" s="1" t="n">
        <v>0</v>
      </c>
      <c r="DL86" s="1" t="n">
        <v>0</v>
      </c>
      <c r="DM86" s="1" t="n">
        <v>0</v>
      </c>
      <c r="DN86" s="1" t="n">
        <v>0</v>
      </c>
      <c r="DO86" s="1" t="n">
        <v>0</v>
      </c>
      <c r="DP86" s="1" t="n">
        <v>0</v>
      </c>
      <c r="DQ86" s="1" t="n">
        <v>0</v>
      </c>
      <c r="DR86" s="1" t="n">
        <v>0</v>
      </c>
      <c r="DS86" s="1" t="n">
        <v>0</v>
      </c>
      <c r="DT86" s="1" t="n">
        <v>0</v>
      </c>
      <c r="DU86" s="1" t="n">
        <v>0</v>
      </c>
      <c r="DV86" s="1" t="n">
        <v>0</v>
      </c>
      <c r="DW86" s="1" t="n">
        <v>0</v>
      </c>
      <c r="DX86" s="1" t="n">
        <v>0</v>
      </c>
      <c r="DY86" s="1" t="n">
        <v>0</v>
      </c>
      <c r="DZ86" s="1" t="n">
        <v>0</v>
      </c>
      <c r="EA86" s="1" t="n">
        <v>0</v>
      </c>
      <c r="EB86" s="1" t="n">
        <v>0</v>
      </c>
      <c r="EC86" s="1" t="n">
        <v>0</v>
      </c>
      <c r="ED86" s="1" t="n">
        <v>0</v>
      </c>
      <c r="EE86" s="1" t="n">
        <v>0</v>
      </c>
      <c r="EF86" s="1" t="n">
        <v>0</v>
      </c>
      <c r="EG86" s="1" t="n">
        <v>0</v>
      </c>
      <c r="EH86" s="1" t="n">
        <v>0</v>
      </c>
      <c r="EI86" s="1" t="n">
        <v>0</v>
      </c>
      <c r="EJ86" s="1" t="n">
        <v>0</v>
      </c>
    </row>
    <row r="87" customFormat="false" ht="15" hidden="false" customHeight="true" outlineLevel="0" collapsed="false">
      <c r="C87" s="1" t="n">
        <v>0</v>
      </c>
      <c r="D87" s="1" t="n">
        <v>0</v>
      </c>
      <c r="E87" s="1" t="n">
        <v>0</v>
      </c>
      <c r="F87" s="1" t="n">
        <v>0</v>
      </c>
      <c r="G87" s="1" t="n">
        <v>0</v>
      </c>
      <c r="H87" s="1" t="n">
        <v>0</v>
      </c>
      <c r="I87" s="1" t="n">
        <v>0</v>
      </c>
      <c r="J87" s="1" t="n">
        <v>0</v>
      </c>
      <c r="K87" s="1" t="n">
        <v>0</v>
      </c>
      <c r="L87" s="1" t="n">
        <v>0</v>
      </c>
      <c r="M87" s="1" t="n">
        <v>0</v>
      </c>
      <c r="N87" s="1" t="n">
        <v>0</v>
      </c>
      <c r="O87" s="1" t="n">
        <v>0</v>
      </c>
      <c r="P87" s="1" t="n">
        <v>0</v>
      </c>
      <c r="Q87" s="1" t="n">
        <v>0</v>
      </c>
      <c r="R87" s="1" t="n">
        <v>0</v>
      </c>
      <c r="S87" s="1" t="n">
        <v>0</v>
      </c>
      <c r="T87" s="1" t="n">
        <v>0</v>
      </c>
      <c r="U87" s="1" t="n">
        <v>0</v>
      </c>
      <c r="V87" s="1" t="n">
        <v>0</v>
      </c>
      <c r="W87" s="1" t="n">
        <v>0</v>
      </c>
      <c r="X87" s="1" t="n">
        <v>0</v>
      </c>
      <c r="Y87" s="1" t="n">
        <v>0</v>
      </c>
      <c r="Z87" s="1" t="n">
        <v>0</v>
      </c>
      <c r="AA87" s="1" t="n">
        <v>0</v>
      </c>
      <c r="AB87" s="1" t="n">
        <v>0</v>
      </c>
      <c r="AC87" s="1" t="n">
        <v>0</v>
      </c>
      <c r="AD87" s="1" t="n">
        <v>0</v>
      </c>
      <c r="AE87" s="1" t="n">
        <v>0</v>
      </c>
      <c r="AF87" s="1" t="n">
        <v>0</v>
      </c>
      <c r="AG87" s="1" t="n">
        <v>0</v>
      </c>
      <c r="AH87" s="1" t="n">
        <v>0</v>
      </c>
      <c r="AI87" s="1" t="n">
        <v>0</v>
      </c>
      <c r="AJ87" s="1" t="n">
        <v>0</v>
      </c>
      <c r="AK87" s="1" t="n">
        <v>0</v>
      </c>
      <c r="AL87" s="1" t="n">
        <v>0</v>
      </c>
      <c r="AM87" s="1" t="n">
        <v>0</v>
      </c>
      <c r="AN87" s="1" t="n">
        <v>0</v>
      </c>
      <c r="AO87" s="1" t="n">
        <v>0</v>
      </c>
      <c r="AP87" s="1" t="n">
        <v>0</v>
      </c>
      <c r="AQ87" s="1" t="n">
        <v>0</v>
      </c>
      <c r="AR87" s="1" t="n">
        <v>0</v>
      </c>
      <c r="AS87" s="1" t="n">
        <v>0</v>
      </c>
      <c r="AT87" s="1" t="n">
        <v>0</v>
      </c>
      <c r="AU87" s="1" t="n">
        <v>0</v>
      </c>
      <c r="AV87" s="1" t="n">
        <v>0</v>
      </c>
      <c r="AW87" s="1" t="n">
        <v>0</v>
      </c>
      <c r="AX87" s="1" t="n">
        <v>0</v>
      </c>
      <c r="AY87" s="1" t="n">
        <v>0</v>
      </c>
      <c r="AZ87" s="1" t="n">
        <v>0</v>
      </c>
      <c r="BA87" s="1" t="n">
        <v>0</v>
      </c>
      <c r="BB87" s="1" t="n">
        <v>0</v>
      </c>
      <c r="BC87" s="1" t="n">
        <v>0</v>
      </c>
      <c r="BD87" s="1" t="n">
        <v>0</v>
      </c>
      <c r="BE87" s="1" t="n">
        <v>0</v>
      </c>
      <c r="BF87" s="1" t="n">
        <v>0</v>
      </c>
      <c r="BG87" s="1" t="n">
        <v>0</v>
      </c>
      <c r="BH87" s="1" t="n">
        <v>0</v>
      </c>
      <c r="BI87" s="1" t="n">
        <v>0</v>
      </c>
      <c r="BJ87" s="1" t="n">
        <v>0</v>
      </c>
      <c r="BK87" s="1" t="n">
        <v>0</v>
      </c>
      <c r="BL87" s="1" t="n">
        <v>0</v>
      </c>
      <c r="BM87" s="1" t="n">
        <v>0</v>
      </c>
      <c r="BN87" s="1" t="n">
        <v>0</v>
      </c>
      <c r="BO87" s="1" t="n">
        <v>0</v>
      </c>
      <c r="BP87" s="1" t="n">
        <v>0</v>
      </c>
      <c r="BQ87" s="1" t="n">
        <v>0</v>
      </c>
      <c r="BR87" s="1" t="n">
        <v>0</v>
      </c>
      <c r="BS87" s="1" t="n">
        <v>0</v>
      </c>
      <c r="BT87" s="1" t="n">
        <v>0</v>
      </c>
      <c r="BU87" s="1" t="n">
        <v>0</v>
      </c>
      <c r="BV87" s="1" t="n">
        <v>0</v>
      </c>
      <c r="BW87" s="1" t="n">
        <v>0</v>
      </c>
      <c r="BX87" s="1" t="n">
        <v>0</v>
      </c>
      <c r="BY87" s="1" t="n">
        <v>0</v>
      </c>
      <c r="BZ87" s="1" t="n">
        <v>0</v>
      </c>
      <c r="CA87" s="1" t="n">
        <v>0</v>
      </c>
      <c r="CB87" s="1" t="n">
        <v>0</v>
      </c>
      <c r="CC87" s="1" t="n">
        <v>0</v>
      </c>
      <c r="CD87" s="1" t="n">
        <v>0</v>
      </c>
      <c r="CE87" s="1" t="n">
        <v>0</v>
      </c>
      <c r="CF87" s="1" t="n">
        <v>0</v>
      </c>
      <c r="CG87" s="1" t="n">
        <v>0</v>
      </c>
      <c r="CH87" s="1" t="n">
        <v>0</v>
      </c>
      <c r="CI87" s="1" t="n">
        <v>0</v>
      </c>
      <c r="CJ87" s="1" t="n">
        <v>0</v>
      </c>
      <c r="CK87" s="10" t="n">
        <f aca="false">Overlay!$G$12</f>
        <v>-440.833333333333</v>
      </c>
      <c r="CL87" s="10" t="n">
        <f aca="false">Overlay!$G$13</f>
        <v>-440.833333333333</v>
      </c>
      <c r="CM87" s="10" t="n">
        <f aca="false">Overlay!$G$14</f>
        <v>-440.833333333333</v>
      </c>
      <c r="CN87" s="10" t="n">
        <f aca="false">Overlay!$G$15</f>
        <v>-440.833333333333</v>
      </c>
      <c r="CO87" s="10" t="n">
        <f aca="false">Overlay!$G$16</f>
        <v>-1690.83333333333</v>
      </c>
      <c r="CP87" s="10" t="n">
        <f aca="false">Overlay!$G$17</f>
        <v>-440.833333333333</v>
      </c>
      <c r="CQ87" s="10" t="n">
        <f aca="false">Overlay!$G$18</f>
        <v>-440.833333333333</v>
      </c>
      <c r="CR87" s="10" t="n">
        <f aca="false">Overlay!$G$19</f>
        <v>-440.833333333333</v>
      </c>
      <c r="CS87" s="10" t="n">
        <f aca="false">Overlay!$G$20</f>
        <v>-440.833333333333</v>
      </c>
      <c r="CT87" s="10" t="n">
        <f aca="false">Overlay!$G$21</f>
        <v>-440.833333333333</v>
      </c>
      <c r="CU87" s="10" t="n">
        <f aca="false">Overlay!$G$22</f>
        <v>-440.833333333333</v>
      </c>
      <c r="CV87" s="10" t="n">
        <f aca="false">Overlay!$G$23</f>
        <v>-440.833333333333</v>
      </c>
      <c r="CW87" s="10" t="n">
        <f aca="false">Overlay!$G$24</f>
        <v>-1690.83333333333</v>
      </c>
      <c r="CX87" s="10" t="n">
        <f aca="false">Overlay!$G$25</f>
        <v>-590.833333333333</v>
      </c>
      <c r="CY87" s="10" t="n">
        <f aca="false">Overlay!$G$26</f>
        <v>-590.833333333333</v>
      </c>
      <c r="CZ87" s="10" t="n">
        <f aca="false">Overlay!$G$27</f>
        <v>-7990.83333333333</v>
      </c>
      <c r="DA87" s="10" t="n">
        <f aca="false">Overlay!$G$28</f>
        <v>-590.833333333333</v>
      </c>
      <c r="DB87" s="10" t="n">
        <f aca="false">Overlay!$G$29</f>
        <v>-590.833333333333</v>
      </c>
      <c r="DC87" s="10" t="n">
        <f aca="false">Overlay!$G$30</f>
        <v>-590.833333333333</v>
      </c>
      <c r="DD87" s="10" t="n">
        <f aca="false">Overlay!$G$31</f>
        <v>146721.166666667</v>
      </c>
      <c r="DE87" s="1" t="n">
        <v>0</v>
      </c>
      <c r="DF87" s="1" t="n">
        <v>0</v>
      </c>
      <c r="DG87" s="1" t="n">
        <v>0</v>
      </c>
      <c r="DH87" s="1" t="n">
        <v>0</v>
      </c>
      <c r="DI87" s="1" t="n">
        <v>0</v>
      </c>
      <c r="DJ87" s="1" t="n">
        <v>0</v>
      </c>
      <c r="DK87" s="1" t="n">
        <v>0</v>
      </c>
      <c r="DL87" s="1" t="n">
        <v>0</v>
      </c>
      <c r="DM87" s="1" t="n">
        <v>0</v>
      </c>
      <c r="DN87" s="1" t="n">
        <v>0</v>
      </c>
      <c r="DO87" s="1" t="n">
        <v>0</v>
      </c>
      <c r="DP87" s="1" t="n">
        <v>0</v>
      </c>
      <c r="DQ87" s="1" t="n">
        <v>0</v>
      </c>
      <c r="DR87" s="1" t="n">
        <v>0</v>
      </c>
      <c r="DS87" s="1" t="n">
        <v>0</v>
      </c>
      <c r="DT87" s="1" t="n">
        <v>0</v>
      </c>
      <c r="DU87" s="1" t="n">
        <v>0</v>
      </c>
      <c r="DV87" s="1" t="n">
        <v>0</v>
      </c>
      <c r="DW87" s="1" t="n">
        <v>0</v>
      </c>
      <c r="DX87" s="1" t="n">
        <v>0</v>
      </c>
      <c r="DY87" s="1" t="n">
        <v>0</v>
      </c>
      <c r="DZ87" s="1" t="n">
        <v>0</v>
      </c>
      <c r="EA87" s="1" t="n">
        <v>0</v>
      </c>
      <c r="EB87" s="1" t="n">
        <v>0</v>
      </c>
      <c r="EC87" s="1" t="n">
        <v>0</v>
      </c>
      <c r="ED87" s="1" t="n">
        <v>0</v>
      </c>
      <c r="EE87" s="1" t="n">
        <v>0</v>
      </c>
      <c r="EF87" s="1" t="n">
        <v>0</v>
      </c>
      <c r="EG87" s="1" t="n">
        <v>0</v>
      </c>
      <c r="EH87" s="1" t="n">
        <v>0</v>
      </c>
      <c r="EI87" s="1" t="n">
        <v>0</v>
      </c>
      <c r="EJ87" s="1" t="n">
        <v>0</v>
      </c>
    </row>
    <row r="88" customFormat="false" ht="15" hidden="false" customHeight="true" outlineLevel="0" collapsed="false">
      <c r="C88" s="1" t="n">
        <v>0</v>
      </c>
      <c r="D88" s="1" t="n">
        <v>0</v>
      </c>
      <c r="E88" s="1" t="n">
        <v>0</v>
      </c>
      <c r="F88" s="1" t="n">
        <v>0</v>
      </c>
      <c r="G88" s="1" t="n">
        <v>0</v>
      </c>
      <c r="H88" s="1" t="n">
        <v>0</v>
      </c>
      <c r="I88" s="1" t="n">
        <v>0</v>
      </c>
      <c r="J88" s="1" t="n">
        <v>0</v>
      </c>
      <c r="K88" s="1" t="n">
        <v>0</v>
      </c>
      <c r="L88" s="1" t="n">
        <v>0</v>
      </c>
      <c r="M88" s="1" t="n">
        <v>0</v>
      </c>
      <c r="N88" s="1" t="n">
        <v>0</v>
      </c>
      <c r="O88" s="1" t="n">
        <v>0</v>
      </c>
      <c r="P88" s="1" t="n">
        <v>0</v>
      </c>
      <c r="Q88" s="1" t="n">
        <v>0</v>
      </c>
      <c r="R88" s="1" t="n">
        <v>0</v>
      </c>
      <c r="S88" s="1" t="n">
        <v>0</v>
      </c>
      <c r="T88" s="1" t="n">
        <v>0</v>
      </c>
      <c r="U88" s="1" t="n">
        <v>0</v>
      </c>
      <c r="V88" s="1" t="n">
        <v>0</v>
      </c>
      <c r="W88" s="1" t="n">
        <v>0</v>
      </c>
      <c r="X88" s="1" t="n">
        <v>0</v>
      </c>
      <c r="Y88" s="1" t="n">
        <v>0</v>
      </c>
      <c r="Z88" s="1" t="n">
        <v>0</v>
      </c>
      <c r="AA88" s="1" t="n">
        <v>0</v>
      </c>
      <c r="AB88" s="1" t="n">
        <v>0</v>
      </c>
      <c r="AC88" s="1" t="n">
        <v>0</v>
      </c>
      <c r="AD88" s="1" t="n">
        <v>0</v>
      </c>
      <c r="AE88" s="1" t="n">
        <v>0</v>
      </c>
      <c r="AF88" s="1" t="n">
        <v>0</v>
      </c>
      <c r="AG88" s="1" t="n">
        <v>0</v>
      </c>
      <c r="AH88" s="1" t="n">
        <v>0</v>
      </c>
      <c r="AI88" s="1" t="n">
        <v>0</v>
      </c>
      <c r="AJ88" s="1" t="n">
        <v>0</v>
      </c>
      <c r="AK88" s="1" t="n">
        <v>0</v>
      </c>
      <c r="AL88" s="1" t="n">
        <v>0</v>
      </c>
      <c r="AM88" s="1" t="n">
        <v>0</v>
      </c>
      <c r="AN88" s="1" t="n">
        <v>0</v>
      </c>
      <c r="AO88" s="1" t="n">
        <v>0</v>
      </c>
      <c r="AP88" s="1" t="n">
        <v>0</v>
      </c>
      <c r="AQ88" s="1" t="n">
        <v>0</v>
      </c>
      <c r="AR88" s="1" t="n">
        <v>0</v>
      </c>
      <c r="AS88" s="1" t="n">
        <v>0</v>
      </c>
      <c r="AT88" s="1" t="n">
        <v>0</v>
      </c>
      <c r="AU88" s="1" t="n">
        <v>0</v>
      </c>
      <c r="AV88" s="1" t="n">
        <v>0</v>
      </c>
      <c r="AW88" s="1" t="n">
        <v>0</v>
      </c>
      <c r="AX88" s="1" t="n">
        <v>0</v>
      </c>
      <c r="AY88" s="1" t="n">
        <v>0</v>
      </c>
      <c r="AZ88" s="1" t="n">
        <v>0</v>
      </c>
      <c r="BA88" s="1" t="n">
        <v>0</v>
      </c>
      <c r="BB88" s="1" t="n">
        <v>0</v>
      </c>
      <c r="BC88" s="1" t="n">
        <v>0</v>
      </c>
      <c r="BD88" s="1" t="n">
        <v>0</v>
      </c>
      <c r="BE88" s="1" t="n">
        <v>0</v>
      </c>
      <c r="BF88" s="1" t="n">
        <v>0</v>
      </c>
      <c r="BG88" s="1" t="n">
        <v>0</v>
      </c>
      <c r="BH88" s="1" t="n">
        <v>0</v>
      </c>
      <c r="BI88" s="1" t="n">
        <v>0</v>
      </c>
      <c r="BJ88" s="1" t="n">
        <v>0</v>
      </c>
      <c r="BK88" s="1" t="n">
        <v>0</v>
      </c>
      <c r="BL88" s="1" t="n">
        <v>0</v>
      </c>
      <c r="BM88" s="1" t="n">
        <v>0</v>
      </c>
      <c r="BN88" s="1" t="n">
        <v>0</v>
      </c>
      <c r="BO88" s="1" t="n">
        <v>0</v>
      </c>
      <c r="BP88" s="1" t="n">
        <v>0</v>
      </c>
      <c r="BQ88" s="1" t="n">
        <v>0</v>
      </c>
      <c r="BR88" s="1" t="n">
        <v>0</v>
      </c>
      <c r="BS88" s="1" t="n">
        <v>0</v>
      </c>
      <c r="BT88" s="1" t="n">
        <v>0</v>
      </c>
      <c r="BU88" s="1" t="n">
        <v>0</v>
      </c>
      <c r="BV88" s="1" t="n">
        <v>0</v>
      </c>
      <c r="BW88" s="1" t="n">
        <v>0</v>
      </c>
      <c r="BX88" s="1" t="n">
        <v>0</v>
      </c>
      <c r="BY88" s="1" t="n">
        <v>0</v>
      </c>
      <c r="BZ88" s="1" t="n">
        <v>0</v>
      </c>
      <c r="CA88" s="1" t="n">
        <v>0</v>
      </c>
      <c r="CB88" s="1" t="n">
        <v>0</v>
      </c>
      <c r="CC88" s="1" t="n">
        <v>0</v>
      </c>
      <c r="CD88" s="1" t="n">
        <v>0</v>
      </c>
      <c r="CE88" s="1" t="n">
        <v>0</v>
      </c>
      <c r="CF88" s="1" t="n">
        <v>0</v>
      </c>
      <c r="CG88" s="1" t="n">
        <v>0</v>
      </c>
      <c r="CH88" s="1" t="n">
        <v>0</v>
      </c>
      <c r="CI88" s="1" t="n">
        <v>0</v>
      </c>
      <c r="CJ88" s="1" t="n">
        <v>0</v>
      </c>
      <c r="CK88" s="1" t="n">
        <v>0</v>
      </c>
      <c r="CL88" s="10" t="n">
        <f aca="false">Overlay!$G$12</f>
        <v>-440.833333333333</v>
      </c>
      <c r="CM88" s="10" t="n">
        <f aca="false">Overlay!$G$13</f>
        <v>-440.833333333333</v>
      </c>
      <c r="CN88" s="10" t="n">
        <f aca="false">Overlay!$G$14</f>
        <v>-440.833333333333</v>
      </c>
      <c r="CO88" s="10" t="n">
        <f aca="false">Overlay!$G$15</f>
        <v>-440.833333333333</v>
      </c>
      <c r="CP88" s="10" t="n">
        <f aca="false">Overlay!$G$16</f>
        <v>-1690.83333333333</v>
      </c>
      <c r="CQ88" s="10" t="n">
        <f aca="false">Overlay!$G$17</f>
        <v>-440.833333333333</v>
      </c>
      <c r="CR88" s="10" t="n">
        <f aca="false">Overlay!$G$18</f>
        <v>-440.833333333333</v>
      </c>
      <c r="CS88" s="10" t="n">
        <f aca="false">Overlay!$G$19</f>
        <v>-440.833333333333</v>
      </c>
      <c r="CT88" s="10" t="n">
        <f aca="false">Overlay!$G$20</f>
        <v>-440.833333333333</v>
      </c>
      <c r="CU88" s="10" t="n">
        <f aca="false">Overlay!$G$21</f>
        <v>-440.833333333333</v>
      </c>
      <c r="CV88" s="10" t="n">
        <f aca="false">Overlay!$G$22</f>
        <v>-440.833333333333</v>
      </c>
      <c r="CW88" s="10" t="n">
        <f aca="false">Overlay!$G$23</f>
        <v>-440.833333333333</v>
      </c>
      <c r="CX88" s="10" t="n">
        <f aca="false">Overlay!$G$24</f>
        <v>-1690.83333333333</v>
      </c>
      <c r="CY88" s="10" t="n">
        <f aca="false">Overlay!$G$25</f>
        <v>-590.833333333333</v>
      </c>
      <c r="CZ88" s="10" t="n">
        <f aca="false">Overlay!$G$26</f>
        <v>-590.833333333333</v>
      </c>
      <c r="DA88" s="10" t="n">
        <f aca="false">Overlay!$G$27</f>
        <v>-7990.83333333333</v>
      </c>
      <c r="DB88" s="10" t="n">
        <f aca="false">Overlay!$G$28</f>
        <v>-590.833333333333</v>
      </c>
      <c r="DC88" s="10" t="n">
        <f aca="false">Overlay!$G$29</f>
        <v>-590.833333333333</v>
      </c>
      <c r="DD88" s="10" t="n">
        <f aca="false">Overlay!$G$30</f>
        <v>-590.833333333333</v>
      </c>
      <c r="DE88" s="10" t="n">
        <f aca="false">Overlay!$G$31</f>
        <v>146721.166666667</v>
      </c>
      <c r="DF88" s="1" t="n">
        <v>0</v>
      </c>
      <c r="DG88" s="1" t="n">
        <v>0</v>
      </c>
      <c r="DH88" s="1" t="n">
        <v>0</v>
      </c>
      <c r="DI88" s="1" t="n">
        <v>0</v>
      </c>
      <c r="DJ88" s="1" t="n">
        <v>0</v>
      </c>
      <c r="DK88" s="1" t="n">
        <v>0</v>
      </c>
      <c r="DL88" s="1" t="n">
        <v>0</v>
      </c>
      <c r="DM88" s="1" t="n">
        <v>0</v>
      </c>
      <c r="DN88" s="1" t="n">
        <v>0</v>
      </c>
      <c r="DO88" s="1" t="n">
        <v>0</v>
      </c>
      <c r="DP88" s="1" t="n">
        <v>0</v>
      </c>
      <c r="DQ88" s="1" t="n">
        <v>0</v>
      </c>
      <c r="DR88" s="1" t="n">
        <v>0</v>
      </c>
      <c r="DS88" s="1" t="n">
        <v>0</v>
      </c>
      <c r="DT88" s="1" t="n">
        <v>0</v>
      </c>
      <c r="DU88" s="1" t="n">
        <v>0</v>
      </c>
      <c r="DV88" s="1" t="n">
        <v>0</v>
      </c>
      <c r="DW88" s="1" t="n">
        <v>0</v>
      </c>
      <c r="DX88" s="1" t="n">
        <v>0</v>
      </c>
      <c r="DY88" s="1" t="n">
        <v>0</v>
      </c>
      <c r="DZ88" s="1" t="n">
        <v>0</v>
      </c>
      <c r="EA88" s="1" t="n">
        <v>0</v>
      </c>
      <c r="EB88" s="1" t="n">
        <v>0</v>
      </c>
      <c r="EC88" s="1" t="n">
        <v>0</v>
      </c>
      <c r="ED88" s="1" t="n">
        <v>0</v>
      </c>
      <c r="EE88" s="1" t="n">
        <v>0</v>
      </c>
      <c r="EF88" s="1" t="n">
        <v>0</v>
      </c>
      <c r="EG88" s="1" t="n">
        <v>0</v>
      </c>
      <c r="EH88" s="1" t="n">
        <v>0</v>
      </c>
      <c r="EI88" s="1" t="n">
        <v>0</v>
      </c>
      <c r="EJ88" s="1" t="n">
        <v>0</v>
      </c>
    </row>
    <row r="89" customFormat="false" ht="15" hidden="false" customHeight="true" outlineLevel="0" collapsed="false">
      <c r="C89" s="1" t="n">
        <v>0</v>
      </c>
      <c r="D89" s="1" t="n">
        <v>0</v>
      </c>
      <c r="E89" s="1" t="n">
        <v>0</v>
      </c>
      <c r="F89" s="1" t="n">
        <v>0</v>
      </c>
      <c r="G89" s="1" t="n">
        <v>0</v>
      </c>
      <c r="H89" s="1" t="n">
        <v>0</v>
      </c>
      <c r="I89" s="1" t="n">
        <v>0</v>
      </c>
      <c r="J89" s="1" t="n">
        <v>0</v>
      </c>
      <c r="K89" s="1" t="n">
        <v>0</v>
      </c>
      <c r="L89" s="1" t="n">
        <v>0</v>
      </c>
      <c r="M89" s="1" t="n">
        <v>0</v>
      </c>
      <c r="N89" s="1" t="n">
        <v>0</v>
      </c>
      <c r="O89" s="1" t="n">
        <v>0</v>
      </c>
      <c r="P89" s="1" t="n">
        <v>0</v>
      </c>
      <c r="Q89" s="1" t="n">
        <v>0</v>
      </c>
      <c r="R89" s="1" t="n">
        <v>0</v>
      </c>
      <c r="S89" s="1" t="n">
        <v>0</v>
      </c>
      <c r="T89" s="1" t="n">
        <v>0</v>
      </c>
      <c r="U89" s="1" t="n">
        <v>0</v>
      </c>
      <c r="V89" s="1" t="n">
        <v>0</v>
      </c>
      <c r="W89" s="1" t="n">
        <v>0</v>
      </c>
      <c r="X89" s="1" t="n">
        <v>0</v>
      </c>
      <c r="Y89" s="1" t="n">
        <v>0</v>
      </c>
      <c r="Z89" s="1" t="n">
        <v>0</v>
      </c>
      <c r="AA89" s="1" t="n">
        <v>0</v>
      </c>
      <c r="AB89" s="1" t="n">
        <v>0</v>
      </c>
      <c r="AC89" s="1" t="n">
        <v>0</v>
      </c>
      <c r="AD89" s="1" t="n">
        <v>0</v>
      </c>
      <c r="AE89" s="1" t="n">
        <v>0</v>
      </c>
      <c r="AF89" s="1" t="n">
        <v>0</v>
      </c>
      <c r="AG89" s="1" t="n">
        <v>0</v>
      </c>
      <c r="AH89" s="1" t="n">
        <v>0</v>
      </c>
      <c r="AI89" s="1" t="n">
        <v>0</v>
      </c>
      <c r="AJ89" s="1" t="n">
        <v>0</v>
      </c>
      <c r="AK89" s="1" t="n">
        <v>0</v>
      </c>
      <c r="AL89" s="1" t="n">
        <v>0</v>
      </c>
      <c r="AM89" s="1" t="n">
        <v>0</v>
      </c>
      <c r="AN89" s="1" t="n">
        <v>0</v>
      </c>
      <c r="AO89" s="1" t="n">
        <v>0</v>
      </c>
      <c r="AP89" s="1" t="n">
        <v>0</v>
      </c>
      <c r="AQ89" s="1" t="n">
        <v>0</v>
      </c>
      <c r="AR89" s="1" t="n">
        <v>0</v>
      </c>
      <c r="AS89" s="1" t="n">
        <v>0</v>
      </c>
      <c r="AT89" s="1" t="n">
        <v>0</v>
      </c>
      <c r="AU89" s="1" t="n">
        <v>0</v>
      </c>
      <c r="AV89" s="1" t="n">
        <v>0</v>
      </c>
      <c r="AW89" s="1" t="n">
        <v>0</v>
      </c>
      <c r="AX89" s="1" t="n">
        <v>0</v>
      </c>
      <c r="AY89" s="1" t="n">
        <v>0</v>
      </c>
      <c r="AZ89" s="1" t="n">
        <v>0</v>
      </c>
      <c r="BA89" s="1" t="n">
        <v>0</v>
      </c>
      <c r="BB89" s="1" t="n">
        <v>0</v>
      </c>
      <c r="BC89" s="1" t="n">
        <v>0</v>
      </c>
      <c r="BD89" s="1" t="n">
        <v>0</v>
      </c>
      <c r="BE89" s="1" t="n">
        <v>0</v>
      </c>
      <c r="BF89" s="1" t="n">
        <v>0</v>
      </c>
      <c r="BG89" s="1" t="n">
        <v>0</v>
      </c>
      <c r="BH89" s="1" t="n">
        <v>0</v>
      </c>
      <c r="BI89" s="1" t="n">
        <v>0</v>
      </c>
      <c r="BJ89" s="1" t="n">
        <v>0</v>
      </c>
      <c r="BK89" s="1" t="n">
        <v>0</v>
      </c>
      <c r="BL89" s="1" t="n">
        <v>0</v>
      </c>
      <c r="BM89" s="1" t="n">
        <v>0</v>
      </c>
      <c r="BN89" s="1" t="n">
        <v>0</v>
      </c>
      <c r="BO89" s="1" t="n">
        <v>0</v>
      </c>
      <c r="BP89" s="1" t="n">
        <v>0</v>
      </c>
      <c r="BQ89" s="1" t="n">
        <v>0</v>
      </c>
      <c r="BR89" s="1" t="n">
        <v>0</v>
      </c>
      <c r="BS89" s="1" t="n">
        <v>0</v>
      </c>
      <c r="BT89" s="1" t="n">
        <v>0</v>
      </c>
      <c r="BU89" s="1" t="n">
        <v>0</v>
      </c>
      <c r="BV89" s="1" t="n">
        <v>0</v>
      </c>
      <c r="BW89" s="1" t="n">
        <v>0</v>
      </c>
      <c r="BX89" s="1" t="n">
        <v>0</v>
      </c>
      <c r="BY89" s="1" t="n">
        <v>0</v>
      </c>
      <c r="BZ89" s="1" t="n">
        <v>0</v>
      </c>
      <c r="CA89" s="1" t="n">
        <v>0</v>
      </c>
      <c r="CB89" s="1" t="n">
        <v>0</v>
      </c>
      <c r="CC89" s="1" t="n">
        <v>0</v>
      </c>
      <c r="CD89" s="1" t="n">
        <v>0</v>
      </c>
      <c r="CE89" s="1" t="n">
        <v>0</v>
      </c>
      <c r="CF89" s="1" t="n">
        <v>0</v>
      </c>
      <c r="CG89" s="1" t="n">
        <v>0</v>
      </c>
      <c r="CH89" s="1" t="n">
        <v>0</v>
      </c>
      <c r="CI89" s="1" t="n">
        <v>0</v>
      </c>
      <c r="CJ89" s="1" t="n">
        <v>0</v>
      </c>
      <c r="CK89" s="1" t="n">
        <v>0</v>
      </c>
      <c r="CL89" s="1" t="n">
        <v>0</v>
      </c>
      <c r="CM89" s="10" t="n">
        <f aca="false">Overlay!$G$12</f>
        <v>-440.833333333333</v>
      </c>
      <c r="CN89" s="10" t="n">
        <f aca="false">Overlay!$G$13</f>
        <v>-440.833333333333</v>
      </c>
      <c r="CO89" s="10" t="n">
        <f aca="false">Overlay!$G$14</f>
        <v>-440.833333333333</v>
      </c>
      <c r="CP89" s="10" t="n">
        <f aca="false">Overlay!$G$15</f>
        <v>-440.833333333333</v>
      </c>
      <c r="CQ89" s="10" t="n">
        <f aca="false">Overlay!$G$16</f>
        <v>-1690.83333333333</v>
      </c>
      <c r="CR89" s="10" t="n">
        <f aca="false">Overlay!$G$17</f>
        <v>-440.833333333333</v>
      </c>
      <c r="CS89" s="10" t="n">
        <f aca="false">Overlay!$G$18</f>
        <v>-440.833333333333</v>
      </c>
      <c r="CT89" s="10" t="n">
        <f aca="false">Overlay!$G$19</f>
        <v>-440.833333333333</v>
      </c>
      <c r="CU89" s="10" t="n">
        <f aca="false">Overlay!$G$20</f>
        <v>-440.833333333333</v>
      </c>
      <c r="CV89" s="10" t="n">
        <f aca="false">Overlay!$G$21</f>
        <v>-440.833333333333</v>
      </c>
      <c r="CW89" s="10" t="n">
        <f aca="false">Overlay!$G$22</f>
        <v>-440.833333333333</v>
      </c>
      <c r="CX89" s="10" t="n">
        <f aca="false">Overlay!$G$23</f>
        <v>-440.833333333333</v>
      </c>
      <c r="CY89" s="10" t="n">
        <f aca="false">Overlay!$G$24</f>
        <v>-1690.83333333333</v>
      </c>
      <c r="CZ89" s="10" t="n">
        <f aca="false">Overlay!$G$25</f>
        <v>-590.833333333333</v>
      </c>
      <c r="DA89" s="10" t="n">
        <f aca="false">Overlay!$G$26</f>
        <v>-590.833333333333</v>
      </c>
      <c r="DB89" s="10" t="n">
        <f aca="false">Overlay!$G$27</f>
        <v>-7990.83333333333</v>
      </c>
      <c r="DC89" s="10" t="n">
        <f aca="false">Overlay!$G$28</f>
        <v>-590.833333333333</v>
      </c>
      <c r="DD89" s="10" t="n">
        <f aca="false">Overlay!$G$29</f>
        <v>-590.833333333333</v>
      </c>
      <c r="DE89" s="10" t="n">
        <f aca="false">Overlay!$G$30</f>
        <v>-590.833333333333</v>
      </c>
      <c r="DF89" s="10" t="n">
        <f aca="false">Overlay!$G$31</f>
        <v>146721.166666667</v>
      </c>
      <c r="DG89" s="1" t="n">
        <v>0</v>
      </c>
      <c r="DH89" s="1" t="n">
        <v>0</v>
      </c>
      <c r="DI89" s="1" t="n">
        <v>0</v>
      </c>
      <c r="DJ89" s="1" t="n">
        <v>0</v>
      </c>
      <c r="DK89" s="1" t="n">
        <v>0</v>
      </c>
      <c r="DL89" s="1" t="n">
        <v>0</v>
      </c>
      <c r="DM89" s="1" t="n">
        <v>0</v>
      </c>
      <c r="DN89" s="1" t="n">
        <v>0</v>
      </c>
      <c r="DO89" s="1" t="n">
        <v>0</v>
      </c>
      <c r="DP89" s="1" t="n">
        <v>0</v>
      </c>
      <c r="DQ89" s="1" t="n">
        <v>0</v>
      </c>
      <c r="DR89" s="1" t="n">
        <v>0</v>
      </c>
      <c r="DS89" s="1" t="n">
        <v>0</v>
      </c>
      <c r="DT89" s="1" t="n">
        <v>0</v>
      </c>
      <c r="DU89" s="1" t="n">
        <v>0</v>
      </c>
      <c r="DV89" s="1" t="n">
        <v>0</v>
      </c>
      <c r="DW89" s="1" t="n">
        <v>0</v>
      </c>
      <c r="DX89" s="1" t="n">
        <v>0</v>
      </c>
      <c r="DY89" s="1" t="n">
        <v>0</v>
      </c>
      <c r="DZ89" s="1" t="n">
        <v>0</v>
      </c>
      <c r="EA89" s="1" t="n">
        <v>0</v>
      </c>
      <c r="EB89" s="1" t="n">
        <v>0</v>
      </c>
      <c r="EC89" s="1" t="n">
        <v>0</v>
      </c>
      <c r="ED89" s="1" t="n">
        <v>0</v>
      </c>
      <c r="EE89" s="1" t="n">
        <v>0</v>
      </c>
      <c r="EF89" s="1" t="n">
        <v>0</v>
      </c>
      <c r="EG89" s="1" t="n">
        <v>0</v>
      </c>
      <c r="EH89" s="1" t="n">
        <v>0</v>
      </c>
      <c r="EI89" s="1" t="n">
        <v>0</v>
      </c>
      <c r="EJ89" s="1" t="n">
        <v>0</v>
      </c>
    </row>
    <row r="90" customFormat="false" ht="15" hidden="false" customHeight="true" outlineLevel="0" collapsed="false">
      <c r="C90" s="1" t="n">
        <v>0</v>
      </c>
      <c r="D90" s="1" t="n">
        <v>0</v>
      </c>
      <c r="E90" s="1" t="n">
        <v>0</v>
      </c>
      <c r="F90" s="1" t="n">
        <v>0</v>
      </c>
      <c r="G90" s="1" t="n">
        <v>0</v>
      </c>
      <c r="H90" s="1" t="n">
        <v>0</v>
      </c>
      <c r="I90" s="1" t="n">
        <v>0</v>
      </c>
      <c r="J90" s="1" t="n">
        <v>0</v>
      </c>
      <c r="K90" s="1" t="n">
        <v>0</v>
      </c>
      <c r="L90" s="1" t="n">
        <v>0</v>
      </c>
      <c r="M90" s="1" t="n">
        <v>0</v>
      </c>
      <c r="N90" s="1" t="n">
        <v>0</v>
      </c>
      <c r="O90" s="1" t="n">
        <v>0</v>
      </c>
      <c r="P90" s="1" t="n">
        <v>0</v>
      </c>
      <c r="Q90" s="1" t="n">
        <v>0</v>
      </c>
      <c r="R90" s="1" t="n">
        <v>0</v>
      </c>
      <c r="S90" s="1" t="n">
        <v>0</v>
      </c>
      <c r="T90" s="1" t="n">
        <v>0</v>
      </c>
      <c r="U90" s="1" t="n">
        <v>0</v>
      </c>
      <c r="V90" s="1" t="n">
        <v>0</v>
      </c>
      <c r="W90" s="1" t="n">
        <v>0</v>
      </c>
      <c r="X90" s="1" t="n">
        <v>0</v>
      </c>
      <c r="Y90" s="1" t="n">
        <v>0</v>
      </c>
      <c r="Z90" s="1" t="n">
        <v>0</v>
      </c>
      <c r="AA90" s="1" t="n">
        <v>0</v>
      </c>
      <c r="AB90" s="1" t="n">
        <v>0</v>
      </c>
      <c r="AC90" s="1" t="n">
        <v>0</v>
      </c>
      <c r="AD90" s="1" t="n">
        <v>0</v>
      </c>
      <c r="AE90" s="1" t="n">
        <v>0</v>
      </c>
      <c r="AF90" s="1" t="n">
        <v>0</v>
      </c>
      <c r="AG90" s="1" t="n">
        <v>0</v>
      </c>
      <c r="AH90" s="1" t="n">
        <v>0</v>
      </c>
      <c r="AI90" s="1" t="n">
        <v>0</v>
      </c>
      <c r="AJ90" s="1" t="n">
        <v>0</v>
      </c>
      <c r="AK90" s="1" t="n">
        <v>0</v>
      </c>
      <c r="AL90" s="1" t="n">
        <v>0</v>
      </c>
      <c r="AM90" s="1" t="n">
        <v>0</v>
      </c>
      <c r="AN90" s="1" t="n">
        <v>0</v>
      </c>
      <c r="AO90" s="1" t="n">
        <v>0</v>
      </c>
      <c r="AP90" s="1" t="n">
        <v>0</v>
      </c>
      <c r="AQ90" s="1" t="n">
        <v>0</v>
      </c>
      <c r="AR90" s="1" t="n">
        <v>0</v>
      </c>
      <c r="AS90" s="1" t="n">
        <v>0</v>
      </c>
      <c r="AT90" s="1" t="n">
        <v>0</v>
      </c>
      <c r="AU90" s="1" t="n">
        <v>0</v>
      </c>
      <c r="AV90" s="1" t="n">
        <v>0</v>
      </c>
      <c r="AW90" s="1" t="n">
        <v>0</v>
      </c>
      <c r="AX90" s="1" t="n">
        <v>0</v>
      </c>
      <c r="AY90" s="1" t="n">
        <v>0</v>
      </c>
      <c r="AZ90" s="1" t="n">
        <v>0</v>
      </c>
      <c r="BA90" s="1" t="n">
        <v>0</v>
      </c>
      <c r="BB90" s="1" t="n">
        <v>0</v>
      </c>
      <c r="BC90" s="1" t="n">
        <v>0</v>
      </c>
      <c r="BD90" s="1" t="n">
        <v>0</v>
      </c>
      <c r="BE90" s="1" t="n">
        <v>0</v>
      </c>
      <c r="BF90" s="1" t="n">
        <v>0</v>
      </c>
      <c r="BG90" s="1" t="n">
        <v>0</v>
      </c>
      <c r="BH90" s="1" t="n">
        <v>0</v>
      </c>
      <c r="BI90" s="1" t="n">
        <v>0</v>
      </c>
      <c r="BJ90" s="1" t="n">
        <v>0</v>
      </c>
      <c r="BK90" s="1" t="n">
        <v>0</v>
      </c>
      <c r="BL90" s="1" t="n">
        <v>0</v>
      </c>
      <c r="BM90" s="1" t="n">
        <v>0</v>
      </c>
      <c r="BN90" s="1" t="n">
        <v>0</v>
      </c>
      <c r="BO90" s="1" t="n">
        <v>0</v>
      </c>
      <c r="BP90" s="1" t="n">
        <v>0</v>
      </c>
      <c r="BQ90" s="1" t="n">
        <v>0</v>
      </c>
      <c r="BR90" s="1" t="n">
        <v>0</v>
      </c>
      <c r="BS90" s="1" t="n">
        <v>0</v>
      </c>
      <c r="BT90" s="1" t="n">
        <v>0</v>
      </c>
      <c r="BU90" s="1" t="n">
        <v>0</v>
      </c>
      <c r="BV90" s="1" t="n">
        <v>0</v>
      </c>
      <c r="BW90" s="1" t="n">
        <v>0</v>
      </c>
      <c r="BX90" s="1" t="n">
        <v>0</v>
      </c>
      <c r="BY90" s="1" t="n">
        <v>0</v>
      </c>
      <c r="BZ90" s="1" t="n">
        <v>0</v>
      </c>
      <c r="CA90" s="1" t="n">
        <v>0</v>
      </c>
      <c r="CB90" s="1" t="n">
        <v>0</v>
      </c>
      <c r="CC90" s="1" t="n">
        <v>0</v>
      </c>
      <c r="CD90" s="1" t="n">
        <v>0</v>
      </c>
      <c r="CE90" s="1" t="n">
        <v>0</v>
      </c>
      <c r="CF90" s="1" t="n">
        <v>0</v>
      </c>
      <c r="CG90" s="1" t="n">
        <v>0</v>
      </c>
      <c r="CH90" s="1" t="n">
        <v>0</v>
      </c>
      <c r="CI90" s="1" t="n">
        <v>0</v>
      </c>
      <c r="CJ90" s="1" t="n">
        <v>0</v>
      </c>
      <c r="CK90" s="1" t="n">
        <v>0</v>
      </c>
      <c r="CL90" s="1" t="n">
        <v>0</v>
      </c>
      <c r="CM90" s="1" t="n">
        <v>0</v>
      </c>
      <c r="CN90" s="10" t="n">
        <f aca="false">Overlay!$G$12</f>
        <v>-440.833333333333</v>
      </c>
      <c r="CO90" s="10" t="n">
        <f aca="false">Overlay!$G$13</f>
        <v>-440.833333333333</v>
      </c>
      <c r="CP90" s="10" t="n">
        <f aca="false">Overlay!$G$14</f>
        <v>-440.833333333333</v>
      </c>
      <c r="CQ90" s="10" t="n">
        <f aca="false">Overlay!$G$15</f>
        <v>-440.833333333333</v>
      </c>
      <c r="CR90" s="10" t="n">
        <f aca="false">Overlay!$G$16</f>
        <v>-1690.83333333333</v>
      </c>
      <c r="CS90" s="10" t="n">
        <f aca="false">Overlay!$G$17</f>
        <v>-440.833333333333</v>
      </c>
      <c r="CT90" s="10" t="n">
        <f aca="false">Overlay!$G$18</f>
        <v>-440.833333333333</v>
      </c>
      <c r="CU90" s="10" t="n">
        <f aca="false">Overlay!$G$19</f>
        <v>-440.833333333333</v>
      </c>
      <c r="CV90" s="10" t="n">
        <f aca="false">Overlay!$G$20</f>
        <v>-440.833333333333</v>
      </c>
      <c r="CW90" s="10" t="n">
        <f aca="false">Overlay!$G$21</f>
        <v>-440.833333333333</v>
      </c>
      <c r="CX90" s="10" t="n">
        <f aca="false">Overlay!$G$22</f>
        <v>-440.833333333333</v>
      </c>
      <c r="CY90" s="10" t="n">
        <f aca="false">Overlay!$G$23</f>
        <v>-440.833333333333</v>
      </c>
      <c r="CZ90" s="10" t="n">
        <f aca="false">Overlay!$G$24</f>
        <v>-1690.83333333333</v>
      </c>
      <c r="DA90" s="10" t="n">
        <f aca="false">Overlay!$G$25</f>
        <v>-590.833333333333</v>
      </c>
      <c r="DB90" s="10" t="n">
        <f aca="false">Overlay!$G$26</f>
        <v>-590.833333333333</v>
      </c>
      <c r="DC90" s="10" t="n">
        <f aca="false">Overlay!$G$27</f>
        <v>-7990.83333333333</v>
      </c>
      <c r="DD90" s="10" t="n">
        <f aca="false">Overlay!$G$28</f>
        <v>-590.833333333333</v>
      </c>
      <c r="DE90" s="10" t="n">
        <f aca="false">Overlay!$G$29</f>
        <v>-590.833333333333</v>
      </c>
      <c r="DF90" s="10" t="n">
        <f aca="false">Overlay!$G$30</f>
        <v>-590.833333333333</v>
      </c>
      <c r="DG90" s="10" t="n">
        <f aca="false">Overlay!$G$31</f>
        <v>146721.166666667</v>
      </c>
      <c r="DH90" s="1" t="n">
        <v>0</v>
      </c>
      <c r="DI90" s="1" t="n">
        <v>0</v>
      </c>
      <c r="DJ90" s="1" t="n">
        <v>0</v>
      </c>
      <c r="DK90" s="1" t="n">
        <v>0</v>
      </c>
      <c r="DL90" s="1" t="n">
        <v>0</v>
      </c>
      <c r="DM90" s="1" t="n">
        <v>0</v>
      </c>
      <c r="DN90" s="1" t="n">
        <v>0</v>
      </c>
      <c r="DO90" s="1" t="n">
        <v>0</v>
      </c>
      <c r="DP90" s="1" t="n">
        <v>0</v>
      </c>
      <c r="DQ90" s="1" t="n">
        <v>0</v>
      </c>
      <c r="DR90" s="1" t="n">
        <v>0</v>
      </c>
      <c r="DS90" s="1" t="n">
        <v>0</v>
      </c>
      <c r="DT90" s="1" t="n">
        <v>0</v>
      </c>
      <c r="DU90" s="1" t="n">
        <v>0</v>
      </c>
      <c r="DV90" s="1" t="n">
        <v>0</v>
      </c>
      <c r="DW90" s="1" t="n">
        <v>0</v>
      </c>
      <c r="DX90" s="1" t="n">
        <v>0</v>
      </c>
      <c r="DY90" s="1" t="n">
        <v>0</v>
      </c>
      <c r="DZ90" s="1" t="n">
        <v>0</v>
      </c>
      <c r="EA90" s="1" t="n">
        <v>0</v>
      </c>
      <c r="EB90" s="1" t="n">
        <v>0</v>
      </c>
      <c r="EC90" s="1" t="n">
        <v>0</v>
      </c>
      <c r="ED90" s="1" t="n">
        <v>0</v>
      </c>
      <c r="EE90" s="1" t="n">
        <v>0</v>
      </c>
      <c r="EF90" s="1" t="n">
        <v>0</v>
      </c>
      <c r="EG90" s="1" t="n">
        <v>0</v>
      </c>
      <c r="EH90" s="1" t="n">
        <v>0</v>
      </c>
      <c r="EI90" s="1" t="n">
        <v>0</v>
      </c>
      <c r="EJ90" s="1" t="n">
        <v>0</v>
      </c>
    </row>
    <row r="91" customFormat="false" ht="15" hidden="false" customHeight="true" outlineLevel="0" collapsed="false">
      <c r="C91" s="1" t="n">
        <v>0</v>
      </c>
      <c r="D91" s="1" t="n">
        <v>0</v>
      </c>
      <c r="E91" s="1" t="n">
        <v>0</v>
      </c>
      <c r="F91" s="1" t="n">
        <v>0</v>
      </c>
      <c r="G91" s="1" t="n">
        <v>0</v>
      </c>
      <c r="H91" s="1" t="n">
        <v>0</v>
      </c>
      <c r="I91" s="1" t="n">
        <v>0</v>
      </c>
      <c r="J91" s="1" t="n">
        <v>0</v>
      </c>
      <c r="K91" s="1" t="n">
        <v>0</v>
      </c>
      <c r="L91" s="1" t="n">
        <v>0</v>
      </c>
      <c r="M91" s="1" t="n">
        <v>0</v>
      </c>
      <c r="N91" s="1" t="n">
        <v>0</v>
      </c>
      <c r="O91" s="1" t="n">
        <v>0</v>
      </c>
      <c r="P91" s="1" t="n">
        <v>0</v>
      </c>
      <c r="Q91" s="1" t="n">
        <v>0</v>
      </c>
      <c r="R91" s="1" t="n">
        <v>0</v>
      </c>
      <c r="S91" s="1" t="n">
        <v>0</v>
      </c>
      <c r="T91" s="1" t="n">
        <v>0</v>
      </c>
      <c r="U91" s="1" t="n">
        <v>0</v>
      </c>
      <c r="V91" s="1" t="n">
        <v>0</v>
      </c>
      <c r="W91" s="1" t="n">
        <v>0</v>
      </c>
      <c r="X91" s="1" t="n">
        <v>0</v>
      </c>
      <c r="Y91" s="1" t="n">
        <v>0</v>
      </c>
      <c r="Z91" s="1" t="n">
        <v>0</v>
      </c>
      <c r="AA91" s="1" t="n">
        <v>0</v>
      </c>
      <c r="AB91" s="1" t="n">
        <v>0</v>
      </c>
      <c r="AC91" s="1" t="n">
        <v>0</v>
      </c>
      <c r="AD91" s="1" t="n">
        <v>0</v>
      </c>
      <c r="AE91" s="1" t="n">
        <v>0</v>
      </c>
      <c r="AF91" s="1" t="n">
        <v>0</v>
      </c>
      <c r="AG91" s="1" t="n">
        <v>0</v>
      </c>
      <c r="AH91" s="1" t="n">
        <v>0</v>
      </c>
      <c r="AI91" s="1" t="n">
        <v>0</v>
      </c>
      <c r="AJ91" s="1" t="n">
        <v>0</v>
      </c>
      <c r="AK91" s="1" t="n">
        <v>0</v>
      </c>
      <c r="AL91" s="1" t="n">
        <v>0</v>
      </c>
      <c r="AM91" s="1" t="n">
        <v>0</v>
      </c>
      <c r="AN91" s="1" t="n">
        <v>0</v>
      </c>
      <c r="AO91" s="1" t="n">
        <v>0</v>
      </c>
      <c r="AP91" s="1" t="n">
        <v>0</v>
      </c>
      <c r="AQ91" s="1" t="n">
        <v>0</v>
      </c>
      <c r="AR91" s="1" t="n">
        <v>0</v>
      </c>
      <c r="AS91" s="1" t="n">
        <v>0</v>
      </c>
      <c r="AT91" s="1" t="n">
        <v>0</v>
      </c>
      <c r="AU91" s="1" t="n">
        <v>0</v>
      </c>
      <c r="AV91" s="1" t="n">
        <v>0</v>
      </c>
      <c r="AW91" s="1" t="n">
        <v>0</v>
      </c>
      <c r="AX91" s="1" t="n">
        <v>0</v>
      </c>
      <c r="AY91" s="1" t="n">
        <v>0</v>
      </c>
      <c r="AZ91" s="1" t="n">
        <v>0</v>
      </c>
      <c r="BA91" s="1" t="n">
        <v>0</v>
      </c>
      <c r="BB91" s="1" t="n">
        <v>0</v>
      </c>
      <c r="BC91" s="1" t="n">
        <v>0</v>
      </c>
      <c r="BD91" s="1" t="n">
        <v>0</v>
      </c>
      <c r="BE91" s="1" t="n">
        <v>0</v>
      </c>
      <c r="BF91" s="1" t="n">
        <v>0</v>
      </c>
      <c r="BG91" s="1" t="n">
        <v>0</v>
      </c>
      <c r="BH91" s="1" t="n">
        <v>0</v>
      </c>
      <c r="BI91" s="1" t="n">
        <v>0</v>
      </c>
      <c r="BJ91" s="1" t="n">
        <v>0</v>
      </c>
      <c r="BK91" s="1" t="n">
        <v>0</v>
      </c>
      <c r="BL91" s="1" t="n">
        <v>0</v>
      </c>
      <c r="BM91" s="1" t="n">
        <v>0</v>
      </c>
      <c r="BN91" s="1" t="n">
        <v>0</v>
      </c>
      <c r="BO91" s="1" t="n">
        <v>0</v>
      </c>
      <c r="BP91" s="1" t="n">
        <v>0</v>
      </c>
      <c r="BQ91" s="1" t="n">
        <v>0</v>
      </c>
      <c r="BR91" s="1" t="n">
        <v>0</v>
      </c>
      <c r="BS91" s="1" t="n">
        <v>0</v>
      </c>
      <c r="BT91" s="1" t="n">
        <v>0</v>
      </c>
      <c r="BU91" s="1" t="n">
        <v>0</v>
      </c>
      <c r="BV91" s="1" t="n">
        <v>0</v>
      </c>
      <c r="BW91" s="1" t="n">
        <v>0</v>
      </c>
      <c r="BX91" s="1" t="n">
        <v>0</v>
      </c>
      <c r="BY91" s="1" t="n">
        <v>0</v>
      </c>
      <c r="BZ91" s="1" t="n">
        <v>0</v>
      </c>
      <c r="CA91" s="1" t="n">
        <v>0</v>
      </c>
      <c r="CB91" s="1" t="n">
        <v>0</v>
      </c>
      <c r="CC91" s="1" t="n">
        <v>0</v>
      </c>
      <c r="CD91" s="1" t="n">
        <v>0</v>
      </c>
      <c r="CE91" s="1" t="n">
        <v>0</v>
      </c>
      <c r="CF91" s="1" t="n">
        <v>0</v>
      </c>
      <c r="CG91" s="1" t="n">
        <v>0</v>
      </c>
      <c r="CH91" s="1" t="n">
        <v>0</v>
      </c>
      <c r="CI91" s="1" t="n">
        <v>0</v>
      </c>
      <c r="CJ91" s="1" t="n">
        <v>0</v>
      </c>
      <c r="CK91" s="1" t="n">
        <v>0</v>
      </c>
      <c r="CL91" s="1" t="n">
        <v>0</v>
      </c>
      <c r="CM91" s="1" t="n">
        <v>0</v>
      </c>
      <c r="CN91" s="1" t="n">
        <v>0</v>
      </c>
      <c r="CO91" s="10" t="n">
        <f aca="false">Overlay!$G$12</f>
        <v>-440.833333333333</v>
      </c>
      <c r="CP91" s="10" t="n">
        <f aca="false">Overlay!$G$13</f>
        <v>-440.833333333333</v>
      </c>
      <c r="CQ91" s="10" t="n">
        <f aca="false">Overlay!$G$14</f>
        <v>-440.833333333333</v>
      </c>
      <c r="CR91" s="10" t="n">
        <f aca="false">Overlay!$G$15</f>
        <v>-440.833333333333</v>
      </c>
      <c r="CS91" s="10" t="n">
        <f aca="false">Overlay!$G$16</f>
        <v>-1690.83333333333</v>
      </c>
      <c r="CT91" s="10" t="n">
        <f aca="false">Overlay!$G$17</f>
        <v>-440.833333333333</v>
      </c>
      <c r="CU91" s="10" t="n">
        <f aca="false">Overlay!$G$18</f>
        <v>-440.833333333333</v>
      </c>
      <c r="CV91" s="10" t="n">
        <f aca="false">Overlay!$G$19</f>
        <v>-440.833333333333</v>
      </c>
      <c r="CW91" s="10" t="n">
        <f aca="false">Overlay!$G$20</f>
        <v>-440.833333333333</v>
      </c>
      <c r="CX91" s="10" t="n">
        <f aca="false">Overlay!$G$21</f>
        <v>-440.833333333333</v>
      </c>
      <c r="CY91" s="10" t="n">
        <f aca="false">Overlay!$G$22</f>
        <v>-440.833333333333</v>
      </c>
      <c r="CZ91" s="10" t="n">
        <f aca="false">Overlay!$G$23</f>
        <v>-440.833333333333</v>
      </c>
      <c r="DA91" s="10" t="n">
        <f aca="false">Overlay!$G$24</f>
        <v>-1690.83333333333</v>
      </c>
      <c r="DB91" s="10" t="n">
        <f aca="false">Overlay!$G$25</f>
        <v>-590.833333333333</v>
      </c>
      <c r="DC91" s="10" t="n">
        <f aca="false">Overlay!$G$26</f>
        <v>-590.833333333333</v>
      </c>
      <c r="DD91" s="10" t="n">
        <f aca="false">Overlay!$G$27</f>
        <v>-7990.83333333333</v>
      </c>
      <c r="DE91" s="10" t="n">
        <f aca="false">Overlay!$G$28</f>
        <v>-590.833333333333</v>
      </c>
      <c r="DF91" s="10" t="n">
        <f aca="false">Overlay!$G$29</f>
        <v>-590.833333333333</v>
      </c>
      <c r="DG91" s="10" t="n">
        <f aca="false">Overlay!$G$30</f>
        <v>-590.833333333333</v>
      </c>
      <c r="DH91" s="10" t="n">
        <f aca="false">Overlay!$G$31</f>
        <v>146721.166666667</v>
      </c>
      <c r="DI91" s="1" t="n">
        <v>0</v>
      </c>
      <c r="DJ91" s="1" t="n">
        <v>0</v>
      </c>
      <c r="DK91" s="1" t="n">
        <v>0</v>
      </c>
      <c r="DL91" s="1" t="n">
        <v>0</v>
      </c>
      <c r="DM91" s="1" t="n">
        <v>0</v>
      </c>
      <c r="DN91" s="1" t="n">
        <v>0</v>
      </c>
      <c r="DO91" s="1" t="n">
        <v>0</v>
      </c>
      <c r="DP91" s="1" t="n">
        <v>0</v>
      </c>
      <c r="DQ91" s="1" t="n">
        <v>0</v>
      </c>
      <c r="DR91" s="1" t="n">
        <v>0</v>
      </c>
      <c r="DS91" s="1" t="n">
        <v>0</v>
      </c>
      <c r="DT91" s="1" t="n">
        <v>0</v>
      </c>
      <c r="DU91" s="1" t="n">
        <v>0</v>
      </c>
      <c r="DV91" s="1" t="n">
        <v>0</v>
      </c>
      <c r="DW91" s="1" t="n">
        <v>0</v>
      </c>
      <c r="DX91" s="1" t="n">
        <v>0</v>
      </c>
      <c r="DY91" s="1" t="n">
        <v>0</v>
      </c>
      <c r="DZ91" s="1" t="n">
        <v>0</v>
      </c>
      <c r="EA91" s="1" t="n">
        <v>0</v>
      </c>
      <c r="EB91" s="1" t="n">
        <v>0</v>
      </c>
      <c r="EC91" s="1" t="n">
        <v>0</v>
      </c>
      <c r="ED91" s="1" t="n">
        <v>0</v>
      </c>
      <c r="EE91" s="1" t="n">
        <v>0</v>
      </c>
      <c r="EF91" s="1" t="n">
        <v>0</v>
      </c>
      <c r="EG91" s="1" t="n">
        <v>0</v>
      </c>
      <c r="EH91" s="1" t="n">
        <v>0</v>
      </c>
      <c r="EI91" s="1" t="n">
        <v>0</v>
      </c>
      <c r="EJ91" s="1" t="n">
        <v>0</v>
      </c>
    </row>
    <row r="92" customFormat="false" ht="15" hidden="false" customHeight="true" outlineLevel="0" collapsed="false">
      <c r="C92" s="1" t="n">
        <v>0</v>
      </c>
      <c r="D92" s="1" t="n">
        <v>0</v>
      </c>
      <c r="E92" s="1" t="n">
        <v>0</v>
      </c>
      <c r="F92" s="1" t="n">
        <v>0</v>
      </c>
      <c r="G92" s="1" t="n">
        <v>0</v>
      </c>
      <c r="H92" s="1" t="n">
        <v>0</v>
      </c>
      <c r="I92" s="1" t="n">
        <v>0</v>
      </c>
      <c r="J92" s="1" t="n">
        <v>0</v>
      </c>
      <c r="K92" s="1" t="n">
        <v>0</v>
      </c>
      <c r="L92" s="1" t="n">
        <v>0</v>
      </c>
      <c r="M92" s="1" t="n">
        <v>0</v>
      </c>
      <c r="N92" s="1" t="n">
        <v>0</v>
      </c>
      <c r="O92" s="1" t="n">
        <v>0</v>
      </c>
      <c r="P92" s="1" t="n">
        <v>0</v>
      </c>
      <c r="Q92" s="1" t="n">
        <v>0</v>
      </c>
      <c r="R92" s="1" t="n">
        <v>0</v>
      </c>
      <c r="S92" s="1" t="n">
        <v>0</v>
      </c>
      <c r="T92" s="1" t="n">
        <v>0</v>
      </c>
      <c r="U92" s="1" t="n">
        <v>0</v>
      </c>
      <c r="V92" s="1" t="n">
        <v>0</v>
      </c>
      <c r="W92" s="1" t="n">
        <v>0</v>
      </c>
      <c r="X92" s="1" t="n">
        <v>0</v>
      </c>
      <c r="Y92" s="1" t="n">
        <v>0</v>
      </c>
      <c r="Z92" s="1" t="n">
        <v>0</v>
      </c>
      <c r="AA92" s="1" t="n">
        <v>0</v>
      </c>
      <c r="AB92" s="1" t="n">
        <v>0</v>
      </c>
      <c r="AC92" s="1" t="n">
        <v>0</v>
      </c>
      <c r="AD92" s="1" t="n">
        <v>0</v>
      </c>
      <c r="AE92" s="1" t="n">
        <v>0</v>
      </c>
      <c r="AF92" s="1" t="n">
        <v>0</v>
      </c>
      <c r="AG92" s="1" t="n">
        <v>0</v>
      </c>
      <c r="AH92" s="1" t="n">
        <v>0</v>
      </c>
      <c r="AI92" s="1" t="n">
        <v>0</v>
      </c>
      <c r="AJ92" s="1" t="n">
        <v>0</v>
      </c>
      <c r="AK92" s="1" t="n">
        <v>0</v>
      </c>
      <c r="AL92" s="1" t="n">
        <v>0</v>
      </c>
      <c r="AM92" s="1" t="n">
        <v>0</v>
      </c>
      <c r="AN92" s="1" t="n">
        <v>0</v>
      </c>
      <c r="AO92" s="1" t="n">
        <v>0</v>
      </c>
      <c r="AP92" s="1" t="n">
        <v>0</v>
      </c>
      <c r="AQ92" s="1" t="n">
        <v>0</v>
      </c>
      <c r="AR92" s="1" t="n">
        <v>0</v>
      </c>
      <c r="AS92" s="1" t="n">
        <v>0</v>
      </c>
      <c r="AT92" s="1" t="n">
        <v>0</v>
      </c>
      <c r="AU92" s="1" t="n">
        <v>0</v>
      </c>
      <c r="AV92" s="1" t="n">
        <v>0</v>
      </c>
      <c r="AW92" s="1" t="n">
        <v>0</v>
      </c>
      <c r="AX92" s="1" t="n">
        <v>0</v>
      </c>
      <c r="AY92" s="1" t="n">
        <v>0</v>
      </c>
      <c r="AZ92" s="1" t="n">
        <v>0</v>
      </c>
      <c r="BA92" s="1" t="n">
        <v>0</v>
      </c>
      <c r="BB92" s="1" t="n">
        <v>0</v>
      </c>
      <c r="BC92" s="1" t="n">
        <v>0</v>
      </c>
      <c r="BD92" s="1" t="n">
        <v>0</v>
      </c>
      <c r="BE92" s="1" t="n">
        <v>0</v>
      </c>
      <c r="BF92" s="1" t="n">
        <v>0</v>
      </c>
      <c r="BG92" s="1" t="n">
        <v>0</v>
      </c>
      <c r="BH92" s="1" t="n">
        <v>0</v>
      </c>
      <c r="BI92" s="1" t="n">
        <v>0</v>
      </c>
      <c r="BJ92" s="1" t="n">
        <v>0</v>
      </c>
      <c r="BK92" s="1" t="n">
        <v>0</v>
      </c>
      <c r="BL92" s="1" t="n">
        <v>0</v>
      </c>
      <c r="BM92" s="1" t="n">
        <v>0</v>
      </c>
      <c r="BN92" s="1" t="n">
        <v>0</v>
      </c>
      <c r="BO92" s="1" t="n">
        <v>0</v>
      </c>
      <c r="BP92" s="1" t="n">
        <v>0</v>
      </c>
      <c r="BQ92" s="1" t="n">
        <v>0</v>
      </c>
      <c r="BR92" s="1" t="n">
        <v>0</v>
      </c>
      <c r="BS92" s="1" t="n">
        <v>0</v>
      </c>
      <c r="BT92" s="1" t="n">
        <v>0</v>
      </c>
      <c r="BU92" s="1" t="n">
        <v>0</v>
      </c>
      <c r="BV92" s="1" t="n">
        <v>0</v>
      </c>
      <c r="BW92" s="1" t="n">
        <v>0</v>
      </c>
      <c r="BX92" s="1" t="n">
        <v>0</v>
      </c>
      <c r="BY92" s="1" t="n">
        <v>0</v>
      </c>
      <c r="BZ92" s="1" t="n">
        <v>0</v>
      </c>
      <c r="CA92" s="1" t="n">
        <v>0</v>
      </c>
      <c r="CB92" s="1" t="n">
        <v>0</v>
      </c>
      <c r="CC92" s="1" t="n">
        <v>0</v>
      </c>
      <c r="CD92" s="1" t="n">
        <v>0</v>
      </c>
      <c r="CE92" s="1" t="n">
        <v>0</v>
      </c>
      <c r="CF92" s="1" t="n">
        <v>0</v>
      </c>
      <c r="CG92" s="1" t="n">
        <v>0</v>
      </c>
      <c r="CH92" s="1" t="n">
        <v>0</v>
      </c>
      <c r="CI92" s="1" t="n">
        <v>0</v>
      </c>
      <c r="CJ92" s="1" t="n">
        <v>0</v>
      </c>
      <c r="CK92" s="1" t="n">
        <v>0</v>
      </c>
      <c r="CL92" s="1" t="n">
        <v>0</v>
      </c>
      <c r="CM92" s="1" t="n">
        <v>0</v>
      </c>
      <c r="CN92" s="1" t="n">
        <v>0</v>
      </c>
      <c r="CO92" s="1" t="n">
        <v>0</v>
      </c>
      <c r="CP92" s="10" t="n">
        <f aca="false">Overlay!$G$12</f>
        <v>-440.833333333333</v>
      </c>
      <c r="CQ92" s="10" t="n">
        <f aca="false">Overlay!$G$13</f>
        <v>-440.833333333333</v>
      </c>
      <c r="CR92" s="10" t="n">
        <f aca="false">Overlay!$G$14</f>
        <v>-440.833333333333</v>
      </c>
      <c r="CS92" s="10" t="n">
        <f aca="false">Overlay!$G$15</f>
        <v>-440.833333333333</v>
      </c>
      <c r="CT92" s="10" t="n">
        <f aca="false">Overlay!$G$16</f>
        <v>-1690.83333333333</v>
      </c>
      <c r="CU92" s="10" t="n">
        <f aca="false">Overlay!$G$17</f>
        <v>-440.833333333333</v>
      </c>
      <c r="CV92" s="10" t="n">
        <f aca="false">Overlay!$G$18</f>
        <v>-440.833333333333</v>
      </c>
      <c r="CW92" s="10" t="n">
        <f aca="false">Overlay!$G$19</f>
        <v>-440.833333333333</v>
      </c>
      <c r="CX92" s="10" t="n">
        <f aca="false">Overlay!$G$20</f>
        <v>-440.833333333333</v>
      </c>
      <c r="CY92" s="10" t="n">
        <f aca="false">Overlay!$G$21</f>
        <v>-440.833333333333</v>
      </c>
      <c r="CZ92" s="10" t="n">
        <f aca="false">Overlay!$G$22</f>
        <v>-440.833333333333</v>
      </c>
      <c r="DA92" s="10" t="n">
        <f aca="false">Overlay!$G$23</f>
        <v>-440.833333333333</v>
      </c>
      <c r="DB92" s="10" t="n">
        <f aca="false">Overlay!$G$24</f>
        <v>-1690.83333333333</v>
      </c>
      <c r="DC92" s="10" t="n">
        <f aca="false">Overlay!$G$25</f>
        <v>-590.833333333333</v>
      </c>
      <c r="DD92" s="10" t="n">
        <f aca="false">Overlay!$G$26</f>
        <v>-590.833333333333</v>
      </c>
      <c r="DE92" s="10" t="n">
        <f aca="false">Overlay!$G$27</f>
        <v>-7990.83333333333</v>
      </c>
      <c r="DF92" s="10" t="n">
        <f aca="false">Overlay!$G$28</f>
        <v>-590.833333333333</v>
      </c>
      <c r="DG92" s="10" t="n">
        <f aca="false">Overlay!$G$29</f>
        <v>-590.833333333333</v>
      </c>
      <c r="DH92" s="10" t="n">
        <f aca="false">Overlay!$G$30</f>
        <v>-590.833333333333</v>
      </c>
      <c r="DI92" s="10" t="n">
        <f aca="false">Overlay!$G$31</f>
        <v>146721.166666667</v>
      </c>
      <c r="DJ92" s="1" t="n">
        <v>0</v>
      </c>
      <c r="DK92" s="1" t="n">
        <v>0</v>
      </c>
      <c r="DL92" s="1" t="n">
        <v>0</v>
      </c>
      <c r="DM92" s="1" t="n">
        <v>0</v>
      </c>
      <c r="DN92" s="1" t="n">
        <v>0</v>
      </c>
      <c r="DO92" s="1" t="n">
        <v>0</v>
      </c>
      <c r="DP92" s="1" t="n">
        <v>0</v>
      </c>
      <c r="DQ92" s="1" t="n">
        <v>0</v>
      </c>
      <c r="DR92" s="1" t="n">
        <v>0</v>
      </c>
      <c r="DS92" s="1" t="n">
        <v>0</v>
      </c>
      <c r="DT92" s="1" t="n">
        <v>0</v>
      </c>
      <c r="DU92" s="1" t="n">
        <v>0</v>
      </c>
      <c r="DV92" s="1" t="n">
        <v>0</v>
      </c>
      <c r="DW92" s="1" t="n">
        <v>0</v>
      </c>
      <c r="DX92" s="1" t="n">
        <v>0</v>
      </c>
      <c r="DY92" s="1" t="n">
        <v>0</v>
      </c>
      <c r="DZ92" s="1" t="n">
        <v>0</v>
      </c>
      <c r="EA92" s="1" t="n">
        <v>0</v>
      </c>
      <c r="EB92" s="1" t="n">
        <v>0</v>
      </c>
      <c r="EC92" s="1" t="n">
        <v>0</v>
      </c>
      <c r="ED92" s="1" t="n">
        <v>0</v>
      </c>
      <c r="EE92" s="1" t="n">
        <v>0</v>
      </c>
      <c r="EF92" s="1" t="n">
        <v>0</v>
      </c>
      <c r="EG92" s="1" t="n">
        <v>0</v>
      </c>
      <c r="EH92" s="1" t="n">
        <v>0</v>
      </c>
      <c r="EI92" s="1" t="n">
        <v>0</v>
      </c>
      <c r="EJ92" s="1" t="n">
        <v>0</v>
      </c>
    </row>
    <row r="93" customFormat="false" ht="15" hidden="false" customHeight="true" outlineLevel="0" collapsed="false">
      <c r="C93" s="1" t="n">
        <v>0</v>
      </c>
      <c r="D93" s="1" t="n">
        <v>0</v>
      </c>
      <c r="E93" s="1" t="n">
        <v>0</v>
      </c>
      <c r="F93" s="1" t="n">
        <v>0</v>
      </c>
      <c r="G93" s="1" t="n">
        <v>0</v>
      </c>
      <c r="H93" s="1" t="n">
        <v>0</v>
      </c>
      <c r="I93" s="1" t="n">
        <v>0</v>
      </c>
      <c r="J93" s="1" t="n">
        <v>0</v>
      </c>
      <c r="K93" s="1" t="n">
        <v>0</v>
      </c>
      <c r="L93" s="1" t="n">
        <v>0</v>
      </c>
      <c r="M93" s="1" t="n">
        <v>0</v>
      </c>
      <c r="N93" s="1" t="n">
        <v>0</v>
      </c>
      <c r="O93" s="1" t="n">
        <v>0</v>
      </c>
      <c r="P93" s="1" t="n">
        <v>0</v>
      </c>
      <c r="Q93" s="1" t="n">
        <v>0</v>
      </c>
      <c r="R93" s="1" t="n">
        <v>0</v>
      </c>
      <c r="S93" s="1" t="n">
        <v>0</v>
      </c>
      <c r="T93" s="1" t="n">
        <v>0</v>
      </c>
      <c r="U93" s="1" t="n">
        <v>0</v>
      </c>
      <c r="V93" s="1" t="n">
        <v>0</v>
      </c>
      <c r="W93" s="1" t="n">
        <v>0</v>
      </c>
      <c r="X93" s="1" t="n">
        <v>0</v>
      </c>
      <c r="Y93" s="1" t="n">
        <v>0</v>
      </c>
      <c r="Z93" s="1" t="n">
        <v>0</v>
      </c>
      <c r="AA93" s="1" t="n">
        <v>0</v>
      </c>
      <c r="AB93" s="1" t="n">
        <v>0</v>
      </c>
      <c r="AC93" s="1" t="n">
        <v>0</v>
      </c>
      <c r="AD93" s="1" t="n">
        <v>0</v>
      </c>
      <c r="AE93" s="1" t="n">
        <v>0</v>
      </c>
      <c r="AF93" s="1" t="n">
        <v>0</v>
      </c>
      <c r="AG93" s="1" t="n">
        <v>0</v>
      </c>
      <c r="AH93" s="1" t="n">
        <v>0</v>
      </c>
      <c r="AI93" s="1" t="n">
        <v>0</v>
      </c>
      <c r="AJ93" s="1" t="n">
        <v>0</v>
      </c>
      <c r="AK93" s="1" t="n">
        <v>0</v>
      </c>
      <c r="AL93" s="1" t="n">
        <v>0</v>
      </c>
      <c r="AM93" s="1" t="n">
        <v>0</v>
      </c>
      <c r="AN93" s="1" t="n">
        <v>0</v>
      </c>
      <c r="AO93" s="1" t="n">
        <v>0</v>
      </c>
      <c r="AP93" s="1" t="n">
        <v>0</v>
      </c>
      <c r="AQ93" s="1" t="n">
        <v>0</v>
      </c>
      <c r="AR93" s="1" t="n">
        <v>0</v>
      </c>
      <c r="AS93" s="1" t="n">
        <v>0</v>
      </c>
      <c r="AT93" s="1" t="n">
        <v>0</v>
      </c>
      <c r="AU93" s="1" t="n">
        <v>0</v>
      </c>
      <c r="AV93" s="1" t="n">
        <v>0</v>
      </c>
      <c r="AW93" s="1" t="n">
        <v>0</v>
      </c>
      <c r="AX93" s="1" t="n">
        <v>0</v>
      </c>
      <c r="AY93" s="1" t="n">
        <v>0</v>
      </c>
      <c r="AZ93" s="1" t="n">
        <v>0</v>
      </c>
      <c r="BA93" s="1" t="n">
        <v>0</v>
      </c>
      <c r="BB93" s="1" t="n">
        <v>0</v>
      </c>
      <c r="BC93" s="1" t="n">
        <v>0</v>
      </c>
      <c r="BD93" s="1" t="n">
        <v>0</v>
      </c>
      <c r="BE93" s="1" t="n">
        <v>0</v>
      </c>
      <c r="BF93" s="1" t="n">
        <v>0</v>
      </c>
      <c r="BG93" s="1" t="n">
        <v>0</v>
      </c>
      <c r="BH93" s="1" t="n">
        <v>0</v>
      </c>
      <c r="BI93" s="1" t="n">
        <v>0</v>
      </c>
      <c r="BJ93" s="1" t="n">
        <v>0</v>
      </c>
      <c r="BK93" s="1" t="n">
        <v>0</v>
      </c>
      <c r="BL93" s="1" t="n">
        <v>0</v>
      </c>
      <c r="BM93" s="1" t="n">
        <v>0</v>
      </c>
      <c r="BN93" s="1" t="n">
        <v>0</v>
      </c>
      <c r="BO93" s="1" t="n">
        <v>0</v>
      </c>
      <c r="BP93" s="1" t="n">
        <v>0</v>
      </c>
      <c r="BQ93" s="1" t="n">
        <v>0</v>
      </c>
      <c r="BR93" s="1" t="n">
        <v>0</v>
      </c>
      <c r="BS93" s="1" t="n">
        <v>0</v>
      </c>
      <c r="BT93" s="1" t="n">
        <v>0</v>
      </c>
      <c r="BU93" s="1" t="n">
        <v>0</v>
      </c>
      <c r="BV93" s="1" t="n">
        <v>0</v>
      </c>
      <c r="BW93" s="1" t="n">
        <v>0</v>
      </c>
      <c r="BX93" s="1" t="n">
        <v>0</v>
      </c>
      <c r="BY93" s="1" t="n">
        <v>0</v>
      </c>
      <c r="BZ93" s="1" t="n">
        <v>0</v>
      </c>
      <c r="CA93" s="1" t="n">
        <v>0</v>
      </c>
      <c r="CB93" s="1" t="n">
        <v>0</v>
      </c>
      <c r="CC93" s="1" t="n">
        <v>0</v>
      </c>
      <c r="CD93" s="1" t="n">
        <v>0</v>
      </c>
      <c r="CE93" s="1" t="n">
        <v>0</v>
      </c>
      <c r="CF93" s="1" t="n">
        <v>0</v>
      </c>
      <c r="CG93" s="1" t="n">
        <v>0</v>
      </c>
      <c r="CH93" s="1" t="n">
        <v>0</v>
      </c>
      <c r="CI93" s="1" t="n">
        <v>0</v>
      </c>
      <c r="CJ93" s="1" t="n">
        <v>0</v>
      </c>
      <c r="CK93" s="1" t="n">
        <v>0</v>
      </c>
      <c r="CL93" s="1" t="n">
        <v>0</v>
      </c>
      <c r="CM93" s="1" t="n">
        <v>0</v>
      </c>
      <c r="CN93" s="1" t="n">
        <v>0</v>
      </c>
      <c r="CO93" s="1" t="n">
        <v>0</v>
      </c>
      <c r="CP93" s="1" t="n">
        <v>0</v>
      </c>
      <c r="CQ93" s="10" t="n">
        <f aca="false">Overlay!$G$12</f>
        <v>-440.833333333333</v>
      </c>
      <c r="CR93" s="10" t="n">
        <f aca="false">Overlay!$G$13</f>
        <v>-440.833333333333</v>
      </c>
      <c r="CS93" s="10" t="n">
        <f aca="false">Overlay!$G$14</f>
        <v>-440.833333333333</v>
      </c>
      <c r="CT93" s="10" t="n">
        <f aca="false">Overlay!$G$15</f>
        <v>-440.833333333333</v>
      </c>
      <c r="CU93" s="10" t="n">
        <f aca="false">Overlay!$G$16</f>
        <v>-1690.83333333333</v>
      </c>
      <c r="CV93" s="10" t="n">
        <f aca="false">Overlay!$G$17</f>
        <v>-440.833333333333</v>
      </c>
      <c r="CW93" s="10" t="n">
        <f aca="false">Overlay!$G$18</f>
        <v>-440.833333333333</v>
      </c>
      <c r="CX93" s="10" t="n">
        <f aca="false">Overlay!$G$19</f>
        <v>-440.833333333333</v>
      </c>
      <c r="CY93" s="10" t="n">
        <f aca="false">Overlay!$G$20</f>
        <v>-440.833333333333</v>
      </c>
      <c r="CZ93" s="10" t="n">
        <f aca="false">Overlay!$G$21</f>
        <v>-440.833333333333</v>
      </c>
      <c r="DA93" s="10" t="n">
        <f aca="false">Overlay!$G$22</f>
        <v>-440.833333333333</v>
      </c>
      <c r="DB93" s="10" t="n">
        <f aca="false">Overlay!$G$23</f>
        <v>-440.833333333333</v>
      </c>
      <c r="DC93" s="10" t="n">
        <f aca="false">Overlay!$G$24</f>
        <v>-1690.83333333333</v>
      </c>
      <c r="DD93" s="10" t="n">
        <f aca="false">Overlay!$G$25</f>
        <v>-590.833333333333</v>
      </c>
      <c r="DE93" s="10" t="n">
        <f aca="false">Overlay!$G$26</f>
        <v>-590.833333333333</v>
      </c>
      <c r="DF93" s="10" t="n">
        <f aca="false">Overlay!$G$27</f>
        <v>-7990.83333333333</v>
      </c>
      <c r="DG93" s="10" t="n">
        <f aca="false">Overlay!$G$28</f>
        <v>-590.833333333333</v>
      </c>
      <c r="DH93" s="10" t="n">
        <f aca="false">Overlay!$G$29</f>
        <v>-590.833333333333</v>
      </c>
      <c r="DI93" s="10" t="n">
        <f aca="false">Overlay!$G$30</f>
        <v>-590.833333333333</v>
      </c>
      <c r="DJ93" s="10" t="n">
        <f aca="false">Overlay!$G$31</f>
        <v>146721.166666667</v>
      </c>
      <c r="DK93" s="1" t="n">
        <v>0</v>
      </c>
      <c r="DL93" s="1" t="n">
        <v>0</v>
      </c>
      <c r="DM93" s="1" t="n">
        <v>0</v>
      </c>
      <c r="DN93" s="1" t="n">
        <v>0</v>
      </c>
      <c r="DO93" s="1" t="n">
        <v>0</v>
      </c>
      <c r="DP93" s="1" t="n">
        <v>0</v>
      </c>
      <c r="DQ93" s="1" t="n">
        <v>0</v>
      </c>
      <c r="DR93" s="1" t="n">
        <v>0</v>
      </c>
      <c r="DS93" s="1" t="n">
        <v>0</v>
      </c>
      <c r="DT93" s="1" t="n">
        <v>0</v>
      </c>
      <c r="DU93" s="1" t="n">
        <v>0</v>
      </c>
      <c r="DV93" s="1" t="n">
        <v>0</v>
      </c>
      <c r="DW93" s="1" t="n">
        <v>0</v>
      </c>
      <c r="DX93" s="1" t="n">
        <v>0</v>
      </c>
      <c r="DY93" s="1" t="n">
        <v>0</v>
      </c>
      <c r="DZ93" s="1" t="n">
        <v>0</v>
      </c>
      <c r="EA93" s="1" t="n">
        <v>0</v>
      </c>
      <c r="EB93" s="1" t="n">
        <v>0</v>
      </c>
      <c r="EC93" s="1" t="n">
        <v>0</v>
      </c>
      <c r="ED93" s="1" t="n">
        <v>0</v>
      </c>
      <c r="EE93" s="1" t="n">
        <v>0</v>
      </c>
      <c r="EF93" s="1" t="n">
        <v>0</v>
      </c>
      <c r="EG93" s="1" t="n">
        <v>0</v>
      </c>
      <c r="EH93" s="1" t="n">
        <v>0</v>
      </c>
      <c r="EI93" s="1" t="n">
        <v>0</v>
      </c>
      <c r="EJ93" s="1" t="n">
        <v>0</v>
      </c>
    </row>
    <row r="94" customFormat="false" ht="15" hidden="false" customHeight="true" outlineLevel="0" collapsed="false">
      <c r="C94" s="1" t="n">
        <v>0</v>
      </c>
      <c r="D94" s="1" t="n">
        <v>0</v>
      </c>
      <c r="E94" s="1" t="n">
        <v>0</v>
      </c>
      <c r="F94" s="1" t="n">
        <v>0</v>
      </c>
      <c r="G94" s="1" t="n">
        <v>0</v>
      </c>
      <c r="H94" s="1" t="n">
        <v>0</v>
      </c>
      <c r="I94" s="1" t="n">
        <v>0</v>
      </c>
      <c r="J94" s="1" t="n">
        <v>0</v>
      </c>
      <c r="K94" s="1" t="n">
        <v>0</v>
      </c>
      <c r="L94" s="1" t="n">
        <v>0</v>
      </c>
      <c r="M94" s="1" t="n">
        <v>0</v>
      </c>
      <c r="N94" s="1" t="n">
        <v>0</v>
      </c>
      <c r="O94" s="1" t="n">
        <v>0</v>
      </c>
      <c r="P94" s="1" t="n">
        <v>0</v>
      </c>
      <c r="Q94" s="1" t="n">
        <v>0</v>
      </c>
      <c r="R94" s="1" t="n">
        <v>0</v>
      </c>
      <c r="S94" s="1" t="n">
        <v>0</v>
      </c>
      <c r="T94" s="1" t="n">
        <v>0</v>
      </c>
      <c r="U94" s="1" t="n">
        <v>0</v>
      </c>
      <c r="V94" s="1" t="n">
        <v>0</v>
      </c>
      <c r="W94" s="1" t="n">
        <v>0</v>
      </c>
      <c r="X94" s="1" t="n">
        <v>0</v>
      </c>
      <c r="Y94" s="1" t="n">
        <v>0</v>
      </c>
      <c r="Z94" s="1" t="n">
        <v>0</v>
      </c>
      <c r="AA94" s="1" t="n">
        <v>0</v>
      </c>
      <c r="AB94" s="1" t="n">
        <v>0</v>
      </c>
      <c r="AC94" s="1" t="n">
        <v>0</v>
      </c>
      <c r="AD94" s="1" t="n">
        <v>0</v>
      </c>
      <c r="AE94" s="1" t="n">
        <v>0</v>
      </c>
      <c r="AF94" s="1" t="n">
        <v>0</v>
      </c>
      <c r="AG94" s="1" t="n">
        <v>0</v>
      </c>
      <c r="AH94" s="1" t="n">
        <v>0</v>
      </c>
      <c r="AI94" s="1" t="n">
        <v>0</v>
      </c>
      <c r="AJ94" s="1" t="n">
        <v>0</v>
      </c>
      <c r="AK94" s="1" t="n">
        <v>0</v>
      </c>
      <c r="AL94" s="1" t="n">
        <v>0</v>
      </c>
      <c r="AM94" s="1" t="n">
        <v>0</v>
      </c>
      <c r="AN94" s="1" t="n">
        <v>0</v>
      </c>
      <c r="AO94" s="1" t="n">
        <v>0</v>
      </c>
      <c r="AP94" s="1" t="n">
        <v>0</v>
      </c>
      <c r="AQ94" s="1" t="n">
        <v>0</v>
      </c>
      <c r="AR94" s="1" t="n">
        <v>0</v>
      </c>
      <c r="AS94" s="1" t="n">
        <v>0</v>
      </c>
      <c r="AT94" s="1" t="n">
        <v>0</v>
      </c>
      <c r="AU94" s="1" t="n">
        <v>0</v>
      </c>
      <c r="AV94" s="1" t="n">
        <v>0</v>
      </c>
      <c r="AW94" s="1" t="n">
        <v>0</v>
      </c>
      <c r="AX94" s="1" t="n">
        <v>0</v>
      </c>
      <c r="AY94" s="1" t="n">
        <v>0</v>
      </c>
      <c r="AZ94" s="1" t="n">
        <v>0</v>
      </c>
      <c r="BA94" s="1" t="n">
        <v>0</v>
      </c>
      <c r="BB94" s="1" t="n">
        <v>0</v>
      </c>
      <c r="BC94" s="1" t="n">
        <v>0</v>
      </c>
      <c r="BD94" s="1" t="n">
        <v>0</v>
      </c>
      <c r="BE94" s="1" t="n">
        <v>0</v>
      </c>
      <c r="BF94" s="1" t="n">
        <v>0</v>
      </c>
      <c r="BG94" s="1" t="n">
        <v>0</v>
      </c>
      <c r="BH94" s="1" t="n">
        <v>0</v>
      </c>
      <c r="BI94" s="1" t="n">
        <v>0</v>
      </c>
      <c r="BJ94" s="1" t="n">
        <v>0</v>
      </c>
      <c r="BK94" s="1" t="n">
        <v>0</v>
      </c>
      <c r="BL94" s="1" t="n">
        <v>0</v>
      </c>
      <c r="BM94" s="1" t="n">
        <v>0</v>
      </c>
      <c r="BN94" s="1" t="n">
        <v>0</v>
      </c>
      <c r="BO94" s="1" t="n">
        <v>0</v>
      </c>
      <c r="BP94" s="1" t="n">
        <v>0</v>
      </c>
      <c r="BQ94" s="1" t="n">
        <v>0</v>
      </c>
      <c r="BR94" s="1" t="n">
        <v>0</v>
      </c>
      <c r="BS94" s="1" t="n">
        <v>0</v>
      </c>
      <c r="BT94" s="1" t="n">
        <v>0</v>
      </c>
      <c r="BU94" s="1" t="n">
        <v>0</v>
      </c>
      <c r="BV94" s="1" t="n">
        <v>0</v>
      </c>
      <c r="BW94" s="1" t="n">
        <v>0</v>
      </c>
      <c r="BX94" s="1" t="n">
        <v>0</v>
      </c>
      <c r="BY94" s="1" t="n">
        <v>0</v>
      </c>
      <c r="BZ94" s="1" t="n">
        <v>0</v>
      </c>
      <c r="CA94" s="1" t="n">
        <v>0</v>
      </c>
      <c r="CB94" s="1" t="n">
        <v>0</v>
      </c>
      <c r="CC94" s="1" t="n">
        <v>0</v>
      </c>
      <c r="CD94" s="1" t="n">
        <v>0</v>
      </c>
      <c r="CE94" s="1" t="n">
        <v>0</v>
      </c>
      <c r="CF94" s="1" t="n">
        <v>0</v>
      </c>
      <c r="CG94" s="1" t="n">
        <v>0</v>
      </c>
      <c r="CH94" s="1" t="n">
        <v>0</v>
      </c>
      <c r="CI94" s="1" t="n">
        <v>0</v>
      </c>
      <c r="CJ94" s="1" t="n">
        <v>0</v>
      </c>
      <c r="CK94" s="1" t="n">
        <v>0</v>
      </c>
      <c r="CL94" s="1" t="n">
        <v>0</v>
      </c>
      <c r="CM94" s="1" t="n">
        <v>0</v>
      </c>
      <c r="CN94" s="1" t="n">
        <v>0</v>
      </c>
      <c r="CO94" s="1" t="n">
        <v>0</v>
      </c>
      <c r="CP94" s="1" t="n">
        <v>0</v>
      </c>
      <c r="CQ94" s="1" t="n">
        <v>0</v>
      </c>
      <c r="CR94" s="10" t="n">
        <f aca="false">Overlay!$G$12</f>
        <v>-440.833333333333</v>
      </c>
      <c r="CS94" s="10" t="n">
        <f aca="false">Overlay!$G$13</f>
        <v>-440.833333333333</v>
      </c>
      <c r="CT94" s="10" t="n">
        <f aca="false">Overlay!$G$14</f>
        <v>-440.833333333333</v>
      </c>
      <c r="CU94" s="10" t="n">
        <f aca="false">Overlay!$G$15</f>
        <v>-440.833333333333</v>
      </c>
      <c r="CV94" s="10" t="n">
        <f aca="false">Overlay!$G$16</f>
        <v>-1690.83333333333</v>
      </c>
      <c r="CW94" s="10" t="n">
        <f aca="false">Overlay!$G$17</f>
        <v>-440.833333333333</v>
      </c>
      <c r="CX94" s="10" t="n">
        <f aca="false">Overlay!$G$18</f>
        <v>-440.833333333333</v>
      </c>
      <c r="CY94" s="10" t="n">
        <f aca="false">Overlay!$G$19</f>
        <v>-440.833333333333</v>
      </c>
      <c r="CZ94" s="10" t="n">
        <f aca="false">Overlay!$G$20</f>
        <v>-440.833333333333</v>
      </c>
      <c r="DA94" s="10" t="n">
        <f aca="false">Overlay!$G$21</f>
        <v>-440.833333333333</v>
      </c>
      <c r="DB94" s="10" t="n">
        <f aca="false">Overlay!$G$22</f>
        <v>-440.833333333333</v>
      </c>
      <c r="DC94" s="10" t="n">
        <f aca="false">Overlay!$G$23</f>
        <v>-440.833333333333</v>
      </c>
      <c r="DD94" s="10" t="n">
        <f aca="false">Overlay!$G$24</f>
        <v>-1690.83333333333</v>
      </c>
      <c r="DE94" s="10" t="n">
        <f aca="false">Overlay!$G$25</f>
        <v>-590.833333333333</v>
      </c>
      <c r="DF94" s="10" t="n">
        <f aca="false">Overlay!$G$26</f>
        <v>-590.833333333333</v>
      </c>
      <c r="DG94" s="10" t="n">
        <f aca="false">Overlay!$G$27</f>
        <v>-7990.83333333333</v>
      </c>
      <c r="DH94" s="10" t="n">
        <f aca="false">Overlay!$G$28</f>
        <v>-590.833333333333</v>
      </c>
      <c r="DI94" s="10" t="n">
        <f aca="false">Overlay!$G$29</f>
        <v>-590.833333333333</v>
      </c>
      <c r="DJ94" s="10" t="n">
        <f aca="false">Overlay!$G$30</f>
        <v>-590.833333333333</v>
      </c>
      <c r="DK94" s="10" t="n">
        <f aca="false">Overlay!$G$31</f>
        <v>146721.166666667</v>
      </c>
      <c r="DL94" s="1" t="n">
        <v>0</v>
      </c>
      <c r="DM94" s="1" t="n">
        <v>0</v>
      </c>
      <c r="DN94" s="1" t="n">
        <v>0</v>
      </c>
      <c r="DO94" s="1" t="n">
        <v>0</v>
      </c>
      <c r="DP94" s="1" t="n">
        <v>0</v>
      </c>
      <c r="DQ94" s="1" t="n">
        <v>0</v>
      </c>
      <c r="DR94" s="1" t="n">
        <v>0</v>
      </c>
      <c r="DS94" s="1" t="n">
        <v>0</v>
      </c>
      <c r="DT94" s="1" t="n">
        <v>0</v>
      </c>
      <c r="DU94" s="1" t="n">
        <v>0</v>
      </c>
      <c r="DV94" s="1" t="n">
        <v>0</v>
      </c>
      <c r="DW94" s="1" t="n">
        <v>0</v>
      </c>
      <c r="DX94" s="1" t="n">
        <v>0</v>
      </c>
      <c r="DY94" s="1" t="n">
        <v>0</v>
      </c>
      <c r="DZ94" s="1" t="n">
        <v>0</v>
      </c>
      <c r="EA94" s="1" t="n">
        <v>0</v>
      </c>
      <c r="EB94" s="1" t="n">
        <v>0</v>
      </c>
      <c r="EC94" s="1" t="n">
        <v>0</v>
      </c>
      <c r="ED94" s="1" t="n">
        <v>0</v>
      </c>
      <c r="EE94" s="1" t="n">
        <v>0</v>
      </c>
      <c r="EF94" s="1" t="n">
        <v>0</v>
      </c>
      <c r="EG94" s="1" t="n">
        <v>0</v>
      </c>
      <c r="EH94" s="1" t="n">
        <v>0</v>
      </c>
      <c r="EI94" s="1" t="n">
        <v>0</v>
      </c>
      <c r="EJ94" s="1" t="n">
        <v>0</v>
      </c>
    </row>
    <row r="95" customFormat="false" ht="15" hidden="false" customHeight="true" outlineLevel="0" collapsed="false">
      <c r="C95" s="1" t="n">
        <v>0</v>
      </c>
      <c r="D95" s="1" t="n">
        <v>0</v>
      </c>
      <c r="E95" s="1" t="n">
        <v>0</v>
      </c>
      <c r="F95" s="1" t="n">
        <v>0</v>
      </c>
      <c r="G95" s="1" t="n">
        <v>0</v>
      </c>
      <c r="H95" s="1" t="n">
        <v>0</v>
      </c>
      <c r="I95" s="1" t="n">
        <v>0</v>
      </c>
      <c r="J95" s="1" t="n">
        <v>0</v>
      </c>
      <c r="K95" s="1" t="n">
        <v>0</v>
      </c>
      <c r="L95" s="1" t="n">
        <v>0</v>
      </c>
      <c r="M95" s="1" t="n">
        <v>0</v>
      </c>
      <c r="N95" s="1" t="n">
        <v>0</v>
      </c>
      <c r="O95" s="1" t="n">
        <v>0</v>
      </c>
      <c r="P95" s="1" t="n">
        <v>0</v>
      </c>
      <c r="Q95" s="1" t="n">
        <v>0</v>
      </c>
      <c r="R95" s="1" t="n">
        <v>0</v>
      </c>
      <c r="S95" s="1" t="n">
        <v>0</v>
      </c>
      <c r="T95" s="1" t="n">
        <v>0</v>
      </c>
      <c r="U95" s="1" t="n">
        <v>0</v>
      </c>
      <c r="V95" s="1" t="n">
        <v>0</v>
      </c>
      <c r="W95" s="1" t="n">
        <v>0</v>
      </c>
      <c r="X95" s="1" t="n">
        <v>0</v>
      </c>
      <c r="Y95" s="1" t="n">
        <v>0</v>
      </c>
      <c r="Z95" s="1" t="n">
        <v>0</v>
      </c>
      <c r="AA95" s="1" t="n">
        <v>0</v>
      </c>
      <c r="AB95" s="1" t="n">
        <v>0</v>
      </c>
      <c r="AC95" s="1" t="n">
        <v>0</v>
      </c>
      <c r="AD95" s="1" t="n">
        <v>0</v>
      </c>
      <c r="AE95" s="1" t="n">
        <v>0</v>
      </c>
      <c r="AF95" s="1" t="n">
        <v>0</v>
      </c>
      <c r="AG95" s="1" t="n">
        <v>0</v>
      </c>
      <c r="AH95" s="1" t="n">
        <v>0</v>
      </c>
      <c r="AI95" s="1" t="n">
        <v>0</v>
      </c>
      <c r="AJ95" s="1" t="n">
        <v>0</v>
      </c>
      <c r="AK95" s="1" t="n">
        <v>0</v>
      </c>
      <c r="AL95" s="1" t="n">
        <v>0</v>
      </c>
      <c r="AM95" s="1" t="n">
        <v>0</v>
      </c>
      <c r="AN95" s="1" t="n">
        <v>0</v>
      </c>
      <c r="AO95" s="1" t="n">
        <v>0</v>
      </c>
      <c r="AP95" s="1" t="n">
        <v>0</v>
      </c>
      <c r="AQ95" s="1" t="n">
        <v>0</v>
      </c>
      <c r="AR95" s="1" t="n">
        <v>0</v>
      </c>
      <c r="AS95" s="1" t="n">
        <v>0</v>
      </c>
      <c r="AT95" s="1" t="n">
        <v>0</v>
      </c>
      <c r="AU95" s="1" t="n">
        <v>0</v>
      </c>
      <c r="AV95" s="1" t="n">
        <v>0</v>
      </c>
      <c r="AW95" s="1" t="n">
        <v>0</v>
      </c>
      <c r="AX95" s="1" t="n">
        <v>0</v>
      </c>
      <c r="AY95" s="1" t="n">
        <v>0</v>
      </c>
      <c r="AZ95" s="1" t="n">
        <v>0</v>
      </c>
      <c r="BA95" s="1" t="n">
        <v>0</v>
      </c>
      <c r="BB95" s="1" t="n">
        <v>0</v>
      </c>
      <c r="BC95" s="1" t="n">
        <v>0</v>
      </c>
      <c r="BD95" s="1" t="n">
        <v>0</v>
      </c>
      <c r="BE95" s="1" t="n">
        <v>0</v>
      </c>
      <c r="BF95" s="1" t="n">
        <v>0</v>
      </c>
      <c r="BG95" s="1" t="n">
        <v>0</v>
      </c>
      <c r="BH95" s="1" t="n">
        <v>0</v>
      </c>
      <c r="BI95" s="1" t="n">
        <v>0</v>
      </c>
      <c r="BJ95" s="1" t="n">
        <v>0</v>
      </c>
      <c r="BK95" s="1" t="n">
        <v>0</v>
      </c>
      <c r="BL95" s="1" t="n">
        <v>0</v>
      </c>
      <c r="BM95" s="1" t="n">
        <v>0</v>
      </c>
      <c r="BN95" s="1" t="n">
        <v>0</v>
      </c>
      <c r="BO95" s="1" t="n">
        <v>0</v>
      </c>
      <c r="BP95" s="1" t="n">
        <v>0</v>
      </c>
      <c r="BQ95" s="1" t="n">
        <v>0</v>
      </c>
      <c r="BR95" s="1" t="n">
        <v>0</v>
      </c>
      <c r="BS95" s="1" t="n">
        <v>0</v>
      </c>
      <c r="BT95" s="1" t="n">
        <v>0</v>
      </c>
      <c r="BU95" s="1" t="n">
        <v>0</v>
      </c>
      <c r="BV95" s="1" t="n">
        <v>0</v>
      </c>
      <c r="BW95" s="1" t="n">
        <v>0</v>
      </c>
      <c r="BX95" s="1" t="n">
        <v>0</v>
      </c>
      <c r="BY95" s="1" t="n">
        <v>0</v>
      </c>
      <c r="BZ95" s="1" t="n">
        <v>0</v>
      </c>
      <c r="CA95" s="1" t="n">
        <v>0</v>
      </c>
      <c r="CB95" s="1" t="n">
        <v>0</v>
      </c>
      <c r="CC95" s="1" t="n">
        <v>0</v>
      </c>
      <c r="CD95" s="1" t="n">
        <v>0</v>
      </c>
      <c r="CE95" s="1" t="n">
        <v>0</v>
      </c>
      <c r="CF95" s="1" t="n">
        <v>0</v>
      </c>
      <c r="CG95" s="1" t="n">
        <v>0</v>
      </c>
      <c r="CH95" s="1" t="n">
        <v>0</v>
      </c>
      <c r="CI95" s="1" t="n">
        <v>0</v>
      </c>
      <c r="CJ95" s="1" t="n">
        <v>0</v>
      </c>
      <c r="CK95" s="1" t="n">
        <v>0</v>
      </c>
      <c r="CL95" s="1" t="n">
        <v>0</v>
      </c>
      <c r="CM95" s="1" t="n">
        <v>0</v>
      </c>
      <c r="CN95" s="1" t="n">
        <v>0</v>
      </c>
      <c r="CO95" s="1" t="n">
        <v>0</v>
      </c>
      <c r="CP95" s="1" t="n">
        <v>0</v>
      </c>
      <c r="CQ95" s="1" t="n">
        <v>0</v>
      </c>
      <c r="CR95" s="1" t="n">
        <v>0</v>
      </c>
      <c r="CS95" s="10" t="n">
        <f aca="false">Overlay!$G$12</f>
        <v>-440.833333333333</v>
      </c>
      <c r="CT95" s="10" t="n">
        <f aca="false">Overlay!$G$13</f>
        <v>-440.833333333333</v>
      </c>
      <c r="CU95" s="10" t="n">
        <f aca="false">Overlay!$G$14</f>
        <v>-440.833333333333</v>
      </c>
      <c r="CV95" s="10" t="n">
        <f aca="false">Overlay!$G$15</f>
        <v>-440.833333333333</v>
      </c>
      <c r="CW95" s="10" t="n">
        <f aca="false">Overlay!$G$16</f>
        <v>-1690.83333333333</v>
      </c>
      <c r="CX95" s="10" t="n">
        <f aca="false">Overlay!$G$17</f>
        <v>-440.833333333333</v>
      </c>
      <c r="CY95" s="10" t="n">
        <f aca="false">Overlay!$G$18</f>
        <v>-440.833333333333</v>
      </c>
      <c r="CZ95" s="10" t="n">
        <f aca="false">Overlay!$G$19</f>
        <v>-440.833333333333</v>
      </c>
      <c r="DA95" s="10" t="n">
        <f aca="false">Overlay!$G$20</f>
        <v>-440.833333333333</v>
      </c>
      <c r="DB95" s="10" t="n">
        <f aca="false">Overlay!$G$21</f>
        <v>-440.833333333333</v>
      </c>
      <c r="DC95" s="10" t="n">
        <f aca="false">Overlay!$G$22</f>
        <v>-440.833333333333</v>
      </c>
      <c r="DD95" s="10" t="n">
        <f aca="false">Overlay!$G$23</f>
        <v>-440.833333333333</v>
      </c>
      <c r="DE95" s="10" t="n">
        <f aca="false">Overlay!$G$24</f>
        <v>-1690.83333333333</v>
      </c>
      <c r="DF95" s="10" t="n">
        <f aca="false">Overlay!$G$25</f>
        <v>-590.833333333333</v>
      </c>
      <c r="DG95" s="10" t="n">
        <f aca="false">Overlay!$G$26</f>
        <v>-590.833333333333</v>
      </c>
      <c r="DH95" s="10" t="n">
        <f aca="false">Overlay!$G$27</f>
        <v>-7990.83333333333</v>
      </c>
      <c r="DI95" s="10" t="n">
        <f aca="false">Overlay!$G$28</f>
        <v>-590.833333333333</v>
      </c>
      <c r="DJ95" s="10" t="n">
        <f aca="false">Overlay!$G$29</f>
        <v>-590.833333333333</v>
      </c>
      <c r="DK95" s="10" t="n">
        <f aca="false">Overlay!$G$30</f>
        <v>-590.833333333333</v>
      </c>
      <c r="DL95" s="10" t="n">
        <f aca="false">Overlay!$G$31</f>
        <v>146721.166666667</v>
      </c>
      <c r="DM95" s="1" t="n">
        <v>0</v>
      </c>
      <c r="DN95" s="1" t="n">
        <v>0</v>
      </c>
      <c r="DO95" s="1" t="n">
        <v>0</v>
      </c>
      <c r="DP95" s="1" t="n">
        <v>0</v>
      </c>
      <c r="DQ95" s="1" t="n">
        <v>0</v>
      </c>
      <c r="DR95" s="1" t="n">
        <v>0</v>
      </c>
      <c r="DS95" s="1" t="n">
        <v>0</v>
      </c>
      <c r="DT95" s="1" t="n">
        <v>0</v>
      </c>
      <c r="DU95" s="1" t="n">
        <v>0</v>
      </c>
      <c r="DV95" s="1" t="n">
        <v>0</v>
      </c>
      <c r="DW95" s="1" t="n">
        <v>0</v>
      </c>
      <c r="DX95" s="1" t="n">
        <v>0</v>
      </c>
      <c r="DY95" s="1" t="n">
        <v>0</v>
      </c>
      <c r="DZ95" s="1" t="n">
        <v>0</v>
      </c>
      <c r="EA95" s="1" t="n">
        <v>0</v>
      </c>
      <c r="EB95" s="1" t="n">
        <v>0</v>
      </c>
      <c r="EC95" s="1" t="n">
        <v>0</v>
      </c>
      <c r="ED95" s="1" t="n">
        <v>0</v>
      </c>
      <c r="EE95" s="1" t="n">
        <v>0</v>
      </c>
      <c r="EF95" s="1" t="n">
        <v>0</v>
      </c>
      <c r="EG95" s="1" t="n">
        <v>0</v>
      </c>
      <c r="EH95" s="1" t="n">
        <v>0</v>
      </c>
      <c r="EI95" s="1" t="n">
        <v>0</v>
      </c>
      <c r="EJ95" s="1" t="n">
        <v>0</v>
      </c>
    </row>
    <row r="96" customFormat="false" ht="15" hidden="false" customHeight="true" outlineLevel="0" collapsed="false">
      <c r="C96" s="1" t="n">
        <v>0</v>
      </c>
      <c r="D96" s="1" t="n">
        <v>0</v>
      </c>
      <c r="E96" s="1" t="n">
        <v>0</v>
      </c>
      <c r="F96" s="1" t="n">
        <v>0</v>
      </c>
      <c r="G96" s="1" t="n">
        <v>0</v>
      </c>
      <c r="H96" s="1" t="n">
        <v>0</v>
      </c>
      <c r="I96" s="1" t="n">
        <v>0</v>
      </c>
      <c r="J96" s="1" t="n">
        <v>0</v>
      </c>
      <c r="K96" s="1" t="n">
        <v>0</v>
      </c>
      <c r="L96" s="1" t="n">
        <v>0</v>
      </c>
      <c r="M96" s="1" t="n">
        <v>0</v>
      </c>
      <c r="N96" s="1" t="n">
        <v>0</v>
      </c>
      <c r="O96" s="1" t="n">
        <v>0</v>
      </c>
      <c r="P96" s="1" t="n">
        <v>0</v>
      </c>
      <c r="Q96" s="1" t="n">
        <v>0</v>
      </c>
      <c r="R96" s="1" t="n">
        <v>0</v>
      </c>
      <c r="S96" s="1" t="n">
        <v>0</v>
      </c>
      <c r="T96" s="1" t="n">
        <v>0</v>
      </c>
      <c r="U96" s="1" t="n">
        <v>0</v>
      </c>
      <c r="V96" s="1" t="n">
        <v>0</v>
      </c>
      <c r="W96" s="1" t="n">
        <v>0</v>
      </c>
      <c r="X96" s="1" t="n">
        <v>0</v>
      </c>
      <c r="Y96" s="1" t="n">
        <v>0</v>
      </c>
      <c r="Z96" s="1" t="n">
        <v>0</v>
      </c>
      <c r="AA96" s="1" t="n">
        <v>0</v>
      </c>
      <c r="AB96" s="1" t="n">
        <v>0</v>
      </c>
      <c r="AC96" s="1" t="n">
        <v>0</v>
      </c>
      <c r="AD96" s="1" t="n">
        <v>0</v>
      </c>
      <c r="AE96" s="1" t="n">
        <v>0</v>
      </c>
      <c r="AF96" s="1" t="n">
        <v>0</v>
      </c>
      <c r="AG96" s="1" t="n">
        <v>0</v>
      </c>
      <c r="AH96" s="1" t="n">
        <v>0</v>
      </c>
      <c r="AI96" s="1" t="n">
        <v>0</v>
      </c>
      <c r="AJ96" s="1" t="n">
        <v>0</v>
      </c>
      <c r="AK96" s="1" t="n">
        <v>0</v>
      </c>
      <c r="AL96" s="1" t="n">
        <v>0</v>
      </c>
      <c r="AM96" s="1" t="n">
        <v>0</v>
      </c>
      <c r="AN96" s="1" t="n">
        <v>0</v>
      </c>
      <c r="AO96" s="1" t="n">
        <v>0</v>
      </c>
      <c r="AP96" s="1" t="n">
        <v>0</v>
      </c>
      <c r="AQ96" s="1" t="n">
        <v>0</v>
      </c>
      <c r="AR96" s="1" t="n">
        <v>0</v>
      </c>
      <c r="AS96" s="1" t="n">
        <v>0</v>
      </c>
      <c r="AT96" s="1" t="n">
        <v>0</v>
      </c>
      <c r="AU96" s="1" t="n">
        <v>0</v>
      </c>
      <c r="AV96" s="1" t="n">
        <v>0</v>
      </c>
      <c r="AW96" s="1" t="n">
        <v>0</v>
      </c>
      <c r="AX96" s="1" t="n">
        <v>0</v>
      </c>
      <c r="AY96" s="1" t="n">
        <v>0</v>
      </c>
      <c r="AZ96" s="1" t="n">
        <v>0</v>
      </c>
      <c r="BA96" s="1" t="n">
        <v>0</v>
      </c>
      <c r="BB96" s="1" t="n">
        <v>0</v>
      </c>
      <c r="BC96" s="1" t="n">
        <v>0</v>
      </c>
      <c r="BD96" s="1" t="n">
        <v>0</v>
      </c>
      <c r="BE96" s="1" t="n">
        <v>0</v>
      </c>
      <c r="BF96" s="1" t="n">
        <v>0</v>
      </c>
      <c r="BG96" s="1" t="n">
        <v>0</v>
      </c>
      <c r="BH96" s="1" t="n">
        <v>0</v>
      </c>
      <c r="BI96" s="1" t="n">
        <v>0</v>
      </c>
      <c r="BJ96" s="1" t="n">
        <v>0</v>
      </c>
      <c r="BK96" s="1" t="n">
        <v>0</v>
      </c>
      <c r="BL96" s="1" t="n">
        <v>0</v>
      </c>
      <c r="BM96" s="1" t="n">
        <v>0</v>
      </c>
      <c r="BN96" s="1" t="n">
        <v>0</v>
      </c>
      <c r="BO96" s="1" t="n">
        <v>0</v>
      </c>
      <c r="BP96" s="1" t="n">
        <v>0</v>
      </c>
      <c r="BQ96" s="1" t="n">
        <v>0</v>
      </c>
      <c r="BR96" s="1" t="n">
        <v>0</v>
      </c>
      <c r="BS96" s="1" t="n">
        <v>0</v>
      </c>
      <c r="BT96" s="1" t="n">
        <v>0</v>
      </c>
      <c r="BU96" s="1" t="n">
        <v>0</v>
      </c>
      <c r="BV96" s="1" t="n">
        <v>0</v>
      </c>
      <c r="BW96" s="1" t="n">
        <v>0</v>
      </c>
      <c r="BX96" s="1" t="n">
        <v>0</v>
      </c>
      <c r="BY96" s="1" t="n">
        <v>0</v>
      </c>
      <c r="BZ96" s="1" t="n">
        <v>0</v>
      </c>
      <c r="CA96" s="1" t="n">
        <v>0</v>
      </c>
      <c r="CB96" s="1" t="n">
        <v>0</v>
      </c>
      <c r="CC96" s="1" t="n">
        <v>0</v>
      </c>
      <c r="CD96" s="1" t="n">
        <v>0</v>
      </c>
      <c r="CE96" s="1" t="n">
        <v>0</v>
      </c>
      <c r="CF96" s="1" t="n">
        <v>0</v>
      </c>
      <c r="CG96" s="1" t="n">
        <v>0</v>
      </c>
      <c r="CH96" s="1" t="n">
        <v>0</v>
      </c>
      <c r="CI96" s="1" t="n">
        <v>0</v>
      </c>
      <c r="CJ96" s="1" t="n">
        <v>0</v>
      </c>
      <c r="CK96" s="1" t="n">
        <v>0</v>
      </c>
      <c r="CL96" s="1" t="n">
        <v>0</v>
      </c>
      <c r="CM96" s="1" t="n">
        <v>0</v>
      </c>
      <c r="CN96" s="1" t="n">
        <v>0</v>
      </c>
      <c r="CO96" s="1" t="n">
        <v>0</v>
      </c>
      <c r="CP96" s="1" t="n">
        <v>0</v>
      </c>
      <c r="CQ96" s="1" t="n">
        <v>0</v>
      </c>
      <c r="CR96" s="1" t="n">
        <v>0</v>
      </c>
      <c r="CS96" s="1" t="n">
        <v>0</v>
      </c>
      <c r="CT96" s="10" t="n">
        <f aca="false">Overlay!$G$12</f>
        <v>-440.833333333333</v>
      </c>
      <c r="CU96" s="10" t="n">
        <f aca="false">Overlay!$G$13</f>
        <v>-440.833333333333</v>
      </c>
      <c r="CV96" s="10" t="n">
        <f aca="false">Overlay!$G$14</f>
        <v>-440.833333333333</v>
      </c>
      <c r="CW96" s="10" t="n">
        <f aca="false">Overlay!$G$15</f>
        <v>-440.833333333333</v>
      </c>
      <c r="CX96" s="10" t="n">
        <f aca="false">Overlay!$G$16</f>
        <v>-1690.83333333333</v>
      </c>
      <c r="CY96" s="10" t="n">
        <f aca="false">Overlay!$G$17</f>
        <v>-440.833333333333</v>
      </c>
      <c r="CZ96" s="10" t="n">
        <f aca="false">Overlay!$G$18</f>
        <v>-440.833333333333</v>
      </c>
      <c r="DA96" s="10" t="n">
        <f aca="false">Overlay!$G$19</f>
        <v>-440.833333333333</v>
      </c>
      <c r="DB96" s="10" t="n">
        <f aca="false">Overlay!$G$20</f>
        <v>-440.833333333333</v>
      </c>
      <c r="DC96" s="10" t="n">
        <f aca="false">Overlay!$G$21</f>
        <v>-440.833333333333</v>
      </c>
      <c r="DD96" s="10" t="n">
        <f aca="false">Overlay!$G$22</f>
        <v>-440.833333333333</v>
      </c>
      <c r="DE96" s="10" t="n">
        <f aca="false">Overlay!$G$23</f>
        <v>-440.833333333333</v>
      </c>
      <c r="DF96" s="10" t="n">
        <f aca="false">Overlay!$G$24</f>
        <v>-1690.83333333333</v>
      </c>
      <c r="DG96" s="10" t="n">
        <f aca="false">Overlay!$G$25</f>
        <v>-590.833333333333</v>
      </c>
      <c r="DH96" s="10" t="n">
        <f aca="false">Overlay!$G$26</f>
        <v>-590.833333333333</v>
      </c>
      <c r="DI96" s="10" t="n">
        <f aca="false">Overlay!$G$27</f>
        <v>-7990.83333333333</v>
      </c>
      <c r="DJ96" s="10" t="n">
        <f aca="false">Overlay!$G$28</f>
        <v>-590.833333333333</v>
      </c>
      <c r="DK96" s="10" t="n">
        <f aca="false">Overlay!$G$29</f>
        <v>-590.833333333333</v>
      </c>
      <c r="DL96" s="10" t="n">
        <f aca="false">Overlay!$G$30</f>
        <v>-590.833333333333</v>
      </c>
      <c r="DM96" s="10" t="n">
        <f aca="false">Overlay!$G$31</f>
        <v>146721.166666667</v>
      </c>
      <c r="DN96" s="1" t="n">
        <v>0</v>
      </c>
      <c r="DO96" s="1" t="n">
        <v>0</v>
      </c>
      <c r="DP96" s="1" t="n">
        <v>0</v>
      </c>
      <c r="DQ96" s="1" t="n">
        <v>0</v>
      </c>
      <c r="DR96" s="1" t="n">
        <v>0</v>
      </c>
      <c r="DS96" s="1" t="n">
        <v>0</v>
      </c>
      <c r="DT96" s="1" t="n">
        <v>0</v>
      </c>
      <c r="DU96" s="1" t="n">
        <v>0</v>
      </c>
      <c r="DV96" s="1" t="n">
        <v>0</v>
      </c>
      <c r="DW96" s="1" t="n">
        <v>0</v>
      </c>
      <c r="DX96" s="1" t="n">
        <v>0</v>
      </c>
      <c r="DY96" s="1" t="n">
        <v>0</v>
      </c>
      <c r="DZ96" s="1" t="n">
        <v>0</v>
      </c>
      <c r="EA96" s="1" t="n">
        <v>0</v>
      </c>
      <c r="EB96" s="1" t="n">
        <v>0</v>
      </c>
      <c r="EC96" s="1" t="n">
        <v>0</v>
      </c>
      <c r="ED96" s="1" t="n">
        <v>0</v>
      </c>
      <c r="EE96" s="1" t="n">
        <v>0</v>
      </c>
      <c r="EF96" s="1" t="n">
        <v>0</v>
      </c>
      <c r="EG96" s="1" t="n">
        <v>0</v>
      </c>
      <c r="EH96" s="1" t="n">
        <v>0</v>
      </c>
      <c r="EI96" s="1" t="n">
        <v>0</v>
      </c>
      <c r="EJ96" s="1" t="n">
        <v>0</v>
      </c>
    </row>
    <row r="97" customFormat="false" ht="15" hidden="false" customHeight="true" outlineLevel="0" collapsed="false">
      <c r="C97" s="1" t="n">
        <v>0</v>
      </c>
      <c r="D97" s="1" t="n">
        <v>0</v>
      </c>
      <c r="E97" s="1" t="n">
        <v>0</v>
      </c>
      <c r="F97" s="1" t="n">
        <v>0</v>
      </c>
      <c r="G97" s="1" t="n">
        <v>0</v>
      </c>
      <c r="H97" s="1" t="n">
        <v>0</v>
      </c>
      <c r="I97" s="1" t="n">
        <v>0</v>
      </c>
      <c r="J97" s="1" t="n">
        <v>0</v>
      </c>
      <c r="K97" s="1" t="n">
        <v>0</v>
      </c>
      <c r="L97" s="1" t="n">
        <v>0</v>
      </c>
      <c r="M97" s="1" t="n">
        <v>0</v>
      </c>
      <c r="N97" s="1" t="n">
        <v>0</v>
      </c>
      <c r="O97" s="1" t="n">
        <v>0</v>
      </c>
      <c r="P97" s="1" t="n">
        <v>0</v>
      </c>
      <c r="Q97" s="1" t="n">
        <v>0</v>
      </c>
      <c r="R97" s="1" t="n">
        <v>0</v>
      </c>
      <c r="S97" s="1" t="n">
        <v>0</v>
      </c>
      <c r="T97" s="1" t="n">
        <v>0</v>
      </c>
      <c r="U97" s="1" t="n">
        <v>0</v>
      </c>
      <c r="V97" s="1" t="n">
        <v>0</v>
      </c>
      <c r="W97" s="1" t="n">
        <v>0</v>
      </c>
      <c r="X97" s="1" t="n">
        <v>0</v>
      </c>
      <c r="Y97" s="1" t="n">
        <v>0</v>
      </c>
      <c r="Z97" s="1" t="n">
        <v>0</v>
      </c>
      <c r="AA97" s="1" t="n">
        <v>0</v>
      </c>
      <c r="AB97" s="1" t="n">
        <v>0</v>
      </c>
      <c r="AC97" s="1" t="n">
        <v>0</v>
      </c>
      <c r="AD97" s="1" t="n">
        <v>0</v>
      </c>
      <c r="AE97" s="1" t="n">
        <v>0</v>
      </c>
      <c r="AF97" s="1" t="n">
        <v>0</v>
      </c>
      <c r="AG97" s="1" t="n">
        <v>0</v>
      </c>
      <c r="AH97" s="1" t="n">
        <v>0</v>
      </c>
      <c r="AI97" s="1" t="n">
        <v>0</v>
      </c>
      <c r="AJ97" s="1" t="n">
        <v>0</v>
      </c>
      <c r="AK97" s="1" t="n">
        <v>0</v>
      </c>
      <c r="AL97" s="1" t="n">
        <v>0</v>
      </c>
      <c r="AM97" s="1" t="n">
        <v>0</v>
      </c>
      <c r="AN97" s="1" t="n">
        <v>0</v>
      </c>
      <c r="AO97" s="1" t="n">
        <v>0</v>
      </c>
      <c r="AP97" s="1" t="n">
        <v>0</v>
      </c>
      <c r="AQ97" s="1" t="n">
        <v>0</v>
      </c>
      <c r="AR97" s="1" t="n">
        <v>0</v>
      </c>
      <c r="AS97" s="1" t="n">
        <v>0</v>
      </c>
      <c r="AT97" s="1" t="n">
        <v>0</v>
      </c>
      <c r="AU97" s="1" t="n">
        <v>0</v>
      </c>
      <c r="AV97" s="1" t="n">
        <v>0</v>
      </c>
      <c r="AW97" s="1" t="n">
        <v>0</v>
      </c>
      <c r="AX97" s="1" t="n">
        <v>0</v>
      </c>
      <c r="AY97" s="1" t="n">
        <v>0</v>
      </c>
      <c r="AZ97" s="1" t="n">
        <v>0</v>
      </c>
      <c r="BA97" s="1" t="n">
        <v>0</v>
      </c>
      <c r="BB97" s="1" t="n">
        <v>0</v>
      </c>
      <c r="BC97" s="1" t="n">
        <v>0</v>
      </c>
      <c r="BD97" s="1" t="n">
        <v>0</v>
      </c>
      <c r="BE97" s="1" t="n">
        <v>0</v>
      </c>
      <c r="BF97" s="1" t="n">
        <v>0</v>
      </c>
      <c r="BG97" s="1" t="n">
        <v>0</v>
      </c>
      <c r="BH97" s="1" t="n">
        <v>0</v>
      </c>
      <c r="BI97" s="1" t="n">
        <v>0</v>
      </c>
      <c r="BJ97" s="1" t="n">
        <v>0</v>
      </c>
      <c r="BK97" s="1" t="n">
        <v>0</v>
      </c>
      <c r="BL97" s="1" t="n">
        <v>0</v>
      </c>
      <c r="BM97" s="1" t="n">
        <v>0</v>
      </c>
      <c r="BN97" s="1" t="n">
        <v>0</v>
      </c>
      <c r="BO97" s="1" t="n">
        <v>0</v>
      </c>
      <c r="BP97" s="1" t="n">
        <v>0</v>
      </c>
      <c r="BQ97" s="1" t="n">
        <v>0</v>
      </c>
      <c r="BR97" s="1" t="n">
        <v>0</v>
      </c>
      <c r="BS97" s="1" t="n">
        <v>0</v>
      </c>
      <c r="BT97" s="1" t="n">
        <v>0</v>
      </c>
      <c r="BU97" s="1" t="n">
        <v>0</v>
      </c>
      <c r="BV97" s="1" t="n">
        <v>0</v>
      </c>
      <c r="BW97" s="1" t="n">
        <v>0</v>
      </c>
      <c r="BX97" s="1" t="n">
        <v>0</v>
      </c>
      <c r="BY97" s="1" t="n">
        <v>0</v>
      </c>
      <c r="BZ97" s="1" t="n">
        <v>0</v>
      </c>
      <c r="CA97" s="1" t="n">
        <v>0</v>
      </c>
      <c r="CB97" s="1" t="n">
        <v>0</v>
      </c>
      <c r="CC97" s="1" t="n">
        <v>0</v>
      </c>
      <c r="CD97" s="1" t="n">
        <v>0</v>
      </c>
      <c r="CE97" s="1" t="n">
        <v>0</v>
      </c>
      <c r="CF97" s="1" t="n">
        <v>0</v>
      </c>
      <c r="CG97" s="1" t="n">
        <v>0</v>
      </c>
      <c r="CH97" s="1" t="n">
        <v>0</v>
      </c>
      <c r="CI97" s="1" t="n">
        <v>0</v>
      </c>
      <c r="CJ97" s="1" t="n">
        <v>0</v>
      </c>
      <c r="CK97" s="1" t="n">
        <v>0</v>
      </c>
      <c r="CL97" s="1" t="n">
        <v>0</v>
      </c>
      <c r="CM97" s="1" t="n">
        <v>0</v>
      </c>
      <c r="CN97" s="1" t="n">
        <v>0</v>
      </c>
      <c r="CO97" s="1" t="n">
        <v>0</v>
      </c>
      <c r="CP97" s="1" t="n">
        <v>0</v>
      </c>
      <c r="CQ97" s="1" t="n">
        <v>0</v>
      </c>
      <c r="CR97" s="1" t="n">
        <v>0</v>
      </c>
      <c r="CS97" s="1" t="n">
        <v>0</v>
      </c>
      <c r="CT97" s="1" t="n">
        <v>0</v>
      </c>
      <c r="CU97" s="10" t="n">
        <f aca="false">Overlay!$G$12</f>
        <v>-440.833333333333</v>
      </c>
      <c r="CV97" s="10" t="n">
        <f aca="false">Overlay!$G$13</f>
        <v>-440.833333333333</v>
      </c>
      <c r="CW97" s="10" t="n">
        <f aca="false">Overlay!$G$14</f>
        <v>-440.833333333333</v>
      </c>
      <c r="CX97" s="10" t="n">
        <f aca="false">Overlay!$G$15</f>
        <v>-440.833333333333</v>
      </c>
      <c r="CY97" s="10" t="n">
        <f aca="false">Overlay!$G$16</f>
        <v>-1690.83333333333</v>
      </c>
      <c r="CZ97" s="10" t="n">
        <f aca="false">Overlay!$G$17</f>
        <v>-440.833333333333</v>
      </c>
      <c r="DA97" s="10" t="n">
        <f aca="false">Overlay!$G$18</f>
        <v>-440.833333333333</v>
      </c>
      <c r="DB97" s="10" t="n">
        <f aca="false">Overlay!$G$19</f>
        <v>-440.833333333333</v>
      </c>
      <c r="DC97" s="10" t="n">
        <f aca="false">Overlay!$G$20</f>
        <v>-440.833333333333</v>
      </c>
      <c r="DD97" s="10" t="n">
        <f aca="false">Overlay!$G$21</f>
        <v>-440.833333333333</v>
      </c>
      <c r="DE97" s="10" t="n">
        <f aca="false">Overlay!$G$22</f>
        <v>-440.833333333333</v>
      </c>
      <c r="DF97" s="10" t="n">
        <f aca="false">Overlay!$G$23</f>
        <v>-440.833333333333</v>
      </c>
      <c r="DG97" s="10" t="n">
        <f aca="false">Overlay!$G$24</f>
        <v>-1690.83333333333</v>
      </c>
      <c r="DH97" s="10" t="n">
        <f aca="false">Overlay!$G$25</f>
        <v>-590.833333333333</v>
      </c>
      <c r="DI97" s="10" t="n">
        <f aca="false">Overlay!$G$26</f>
        <v>-590.833333333333</v>
      </c>
      <c r="DJ97" s="10" t="n">
        <f aca="false">Overlay!$G$27</f>
        <v>-7990.83333333333</v>
      </c>
      <c r="DK97" s="10" t="n">
        <f aca="false">Overlay!$G$28</f>
        <v>-590.833333333333</v>
      </c>
      <c r="DL97" s="10" t="n">
        <f aca="false">Overlay!$G$29</f>
        <v>-590.833333333333</v>
      </c>
      <c r="DM97" s="10" t="n">
        <f aca="false">Overlay!$G$30</f>
        <v>-590.833333333333</v>
      </c>
      <c r="DN97" s="10" t="n">
        <f aca="false">Overlay!$G$31</f>
        <v>146721.166666667</v>
      </c>
      <c r="DO97" s="1" t="n">
        <v>0</v>
      </c>
      <c r="DP97" s="1" t="n">
        <v>0</v>
      </c>
      <c r="DQ97" s="1" t="n">
        <v>0</v>
      </c>
      <c r="DR97" s="1" t="n">
        <v>0</v>
      </c>
      <c r="DS97" s="1" t="n">
        <v>0</v>
      </c>
      <c r="DT97" s="1" t="n">
        <v>0</v>
      </c>
      <c r="DU97" s="1" t="n">
        <v>0</v>
      </c>
      <c r="DV97" s="1" t="n">
        <v>0</v>
      </c>
      <c r="DW97" s="1" t="n">
        <v>0</v>
      </c>
      <c r="DX97" s="1" t="n">
        <v>0</v>
      </c>
      <c r="DY97" s="1" t="n">
        <v>0</v>
      </c>
      <c r="DZ97" s="1" t="n">
        <v>0</v>
      </c>
      <c r="EA97" s="1" t="n">
        <v>0</v>
      </c>
      <c r="EB97" s="1" t="n">
        <v>0</v>
      </c>
      <c r="EC97" s="1" t="n">
        <v>0</v>
      </c>
      <c r="ED97" s="1" t="n">
        <v>0</v>
      </c>
      <c r="EE97" s="1" t="n">
        <v>0</v>
      </c>
      <c r="EF97" s="1" t="n">
        <v>0</v>
      </c>
      <c r="EG97" s="1" t="n">
        <v>0</v>
      </c>
      <c r="EH97" s="1" t="n">
        <v>0</v>
      </c>
      <c r="EI97" s="1" t="n">
        <v>0</v>
      </c>
      <c r="EJ97" s="1" t="n">
        <v>0</v>
      </c>
    </row>
    <row r="98" customFormat="false" ht="15" hidden="false" customHeight="true" outlineLevel="0" collapsed="false">
      <c r="C98" s="1" t="n">
        <v>0</v>
      </c>
      <c r="D98" s="1" t="n">
        <v>0</v>
      </c>
      <c r="E98" s="1" t="n">
        <v>0</v>
      </c>
      <c r="F98" s="1" t="n">
        <v>0</v>
      </c>
      <c r="G98" s="1" t="n">
        <v>0</v>
      </c>
      <c r="H98" s="1" t="n">
        <v>0</v>
      </c>
      <c r="I98" s="1" t="n">
        <v>0</v>
      </c>
      <c r="J98" s="1" t="n">
        <v>0</v>
      </c>
      <c r="K98" s="1" t="n">
        <v>0</v>
      </c>
      <c r="L98" s="1" t="n">
        <v>0</v>
      </c>
      <c r="M98" s="1" t="n">
        <v>0</v>
      </c>
      <c r="N98" s="1" t="n">
        <v>0</v>
      </c>
      <c r="O98" s="1" t="n">
        <v>0</v>
      </c>
      <c r="P98" s="1" t="n">
        <v>0</v>
      </c>
      <c r="Q98" s="1" t="n">
        <v>0</v>
      </c>
      <c r="R98" s="1" t="n">
        <v>0</v>
      </c>
      <c r="S98" s="1" t="n">
        <v>0</v>
      </c>
      <c r="T98" s="1" t="n">
        <v>0</v>
      </c>
      <c r="U98" s="1" t="n">
        <v>0</v>
      </c>
      <c r="V98" s="1" t="n">
        <v>0</v>
      </c>
      <c r="W98" s="1" t="n">
        <v>0</v>
      </c>
      <c r="X98" s="1" t="n">
        <v>0</v>
      </c>
      <c r="Y98" s="1" t="n">
        <v>0</v>
      </c>
      <c r="Z98" s="1" t="n">
        <v>0</v>
      </c>
      <c r="AA98" s="1" t="n">
        <v>0</v>
      </c>
      <c r="AB98" s="1" t="n">
        <v>0</v>
      </c>
      <c r="AC98" s="1" t="n">
        <v>0</v>
      </c>
      <c r="AD98" s="1" t="n">
        <v>0</v>
      </c>
      <c r="AE98" s="1" t="n">
        <v>0</v>
      </c>
      <c r="AF98" s="1" t="n">
        <v>0</v>
      </c>
      <c r="AG98" s="1" t="n">
        <v>0</v>
      </c>
      <c r="AH98" s="1" t="n">
        <v>0</v>
      </c>
      <c r="AI98" s="1" t="n">
        <v>0</v>
      </c>
      <c r="AJ98" s="1" t="n">
        <v>0</v>
      </c>
      <c r="AK98" s="1" t="n">
        <v>0</v>
      </c>
      <c r="AL98" s="1" t="n">
        <v>0</v>
      </c>
      <c r="AM98" s="1" t="n">
        <v>0</v>
      </c>
      <c r="AN98" s="1" t="n">
        <v>0</v>
      </c>
      <c r="AO98" s="1" t="n">
        <v>0</v>
      </c>
      <c r="AP98" s="1" t="n">
        <v>0</v>
      </c>
      <c r="AQ98" s="1" t="n">
        <v>0</v>
      </c>
      <c r="AR98" s="1" t="n">
        <v>0</v>
      </c>
      <c r="AS98" s="1" t="n">
        <v>0</v>
      </c>
      <c r="AT98" s="1" t="n">
        <v>0</v>
      </c>
      <c r="AU98" s="1" t="n">
        <v>0</v>
      </c>
      <c r="AV98" s="1" t="n">
        <v>0</v>
      </c>
      <c r="AW98" s="1" t="n">
        <v>0</v>
      </c>
      <c r="AX98" s="1" t="n">
        <v>0</v>
      </c>
      <c r="AY98" s="1" t="n">
        <v>0</v>
      </c>
      <c r="AZ98" s="1" t="n">
        <v>0</v>
      </c>
      <c r="BA98" s="1" t="n">
        <v>0</v>
      </c>
      <c r="BB98" s="1" t="n">
        <v>0</v>
      </c>
      <c r="BC98" s="1" t="n">
        <v>0</v>
      </c>
      <c r="BD98" s="1" t="n">
        <v>0</v>
      </c>
      <c r="BE98" s="1" t="n">
        <v>0</v>
      </c>
      <c r="BF98" s="1" t="n">
        <v>0</v>
      </c>
      <c r="BG98" s="1" t="n">
        <v>0</v>
      </c>
      <c r="BH98" s="1" t="n">
        <v>0</v>
      </c>
      <c r="BI98" s="1" t="n">
        <v>0</v>
      </c>
      <c r="BJ98" s="1" t="n">
        <v>0</v>
      </c>
      <c r="BK98" s="1" t="n">
        <v>0</v>
      </c>
      <c r="BL98" s="1" t="n">
        <v>0</v>
      </c>
      <c r="BM98" s="1" t="n">
        <v>0</v>
      </c>
      <c r="BN98" s="1" t="n">
        <v>0</v>
      </c>
      <c r="BO98" s="1" t="n">
        <v>0</v>
      </c>
      <c r="BP98" s="1" t="n">
        <v>0</v>
      </c>
      <c r="BQ98" s="1" t="n">
        <v>0</v>
      </c>
      <c r="BR98" s="1" t="n">
        <v>0</v>
      </c>
      <c r="BS98" s="1" t="n">
        <v>0</v>
      </c>
      <c r="BT98" s="1" t="n">
        <v>0</v>
      </c>
      <c r="BU98" s="1" t="n">
        <v>0</v>
      </c>
      <c r="BV98" s="1" t="n">
        <v>0</v>
      </c>
      <c r="BW98" s="1" t="n">
        <v>0</v>
      </c>
      <c r="BX98" s="1" t="n">
        <v>0</v>
      </c>
      <c r="BY98" s="1" t="n">
        <v>0</v>
      </c>
      <c r="BZ98" s="1" t="n">
        <v>0</v>
      </c>
      <c r="CA98" s="1" t="n">
        <v>0</v>
      </c>
      <c r="CB98" s="1" t="n">
        <v>0</v>
      </c>
      <c r="CC98" s="1" t="n">
        <v>0</v>
      </c>
      <c r="CD98" s="1" t="n">
        <v>0</v>
      </c>
      <c r="CE98" s="1" t="n">
        <v>0</v>
      </c>
      <c r="CF98" s="1" t="n">
        <v>0</v>
      </c>
      <c r="CG98" s="1" t="n">
        <v>0</v>
      </c>
      <c r="CH98" s="1" t="n">
        <v>0</v>
      </c>
      <c r="CI98" s="1" t="n">
        <v>0</v>
      </c>
      <c r="CJ98" s="1" t="n">
        <v>0</v>
      </c>
      <c r="CK98" s="1" t="n">
        <v>0</v>
      </c>
      <c r="CL98" s="1" t="n">
        <v>0</v>
      </c>
      <c r="CM98" s="1" t="n">
        <v>0</v>
      </c>
      <c r="CN98" s="1" t="n">
        <v>0</v>
      </c>
      <c r="CO98" s="1" t="n">
        <v>0</v>
      </c>
      <c r="CP98" s="1" t="n">
        <v>0</v>
      </c>
      <c r="CQ98" s="1" t="n">
        <v>0</v>
      </c>
      <c r="CR98" s="1" t="n">
        <v>0</v>
      </c>
      <c r="CS98" s="1" t="n">
        <v>0</v>
      </c>
      <c r="CT98" s="1" t="n">
        <v>0</v>
      </c>
      <c r="CU98" s="1" t="n">
        <v>0</v>
      </c>
      <c r="CV98" s="10" t="n">
        <f aca="false">Overlay!$G$12</f>
        <v>-440.833333333333</v>
      </c>
      <c r="CW98" s="10" t="n">
        <f aca="false">Overlay!$G$13</f>
        <v>-440.833333333333</v>
      </c>
      <c r="CX98" s="10" t="n">
        <f aca="false">Overlay!$G$14</f>
        <v>-440.833333333333</v>
      </c>
      <c r="CY98" s="10" t="n">
        <f aca="false">Overlay!$G$15</f>
        <v>-440.833333333333</v>
      </c>
      <c r="CZ98" s="10" t="n">
        <f aca="false">Overlay!$G$16</f>
        <v>-1690.83333333333</v>
      </c>
      <c r="DA98" s="10" t="n">
        <f aca="false">Overlay!$G$17</f>
        <v>-440.833333333333</v>
      </c>
      <c r="DB98" s="10" t="n">
        <f aca="false">Overlay!$G$18</f>
        <v>-440.833333333333</v>
      </c>
      <c r="DC98" s="10" t="n">
        <f aca="false">Overlay!$G$19</f>
        <v>-440.833333333333</v>
      </c>
      <c r="DD98" s="10" t="n">
        <f aca="false">Overlay!$G$20</f>
        <v>-440.833333333333</v>
      </c>
      <c r="DE98" s="10" t="n">
        <f aca="false">Overlay!$G$21</f>
        <v>-440.833333333333</v>
      </c>
      <c r="DF98" s="10" t="n">
        <f aca="false">Overlay!$G$22</f>
        <v>-440.833333333333</v>
      </c>
      <c r="DG98" s="10" t="n">
        <f aca="false">Overlay!$G$23</f>
        <v>-440.833333333333</v>
      </c>
      <c r="DH98" s="10" t="n">
        <f aca="false">Overlay!$G$24</f>
        <v>-1690.83333333333</v>
      </c>
      <c r="DI98" s="10" t="n">
        <f aca="false">Overlay!$G$25</f>
        <v>-590.833333333333</v>
      </c>
      <c r="DJ98" s="10" t="n">
        <f aca="false">Overlay!$G$26</f>
        <v>-590.833333333333</v>
      </c>
      <c r="DK98" s="10" t="n">
        <f aca="false">Overlay!$G$27</f>
        <v>-7990.83333333333</v>
      </c>
      <c r="DL98" s="10" t="n">
        <f aca="false">Overlay!$G$28</f>
        <v>-590.833333333333</v>
      </c>
      <c r="DM98" s="10" t="n">
        <f aca="false">Overlay!$G$29</f>
        <v>-590.833333333333</v>
      </c>
      <c r="DN98" s="10" t="n">
        <f aca="false">Overlay!$G$30</f>
        <v>-590.833333333333</v>
      </c>
      <c r="DO98" s="10" t="n">
        <f aca="false">Overlay!$G$31</f>
        <v>146721.166666667</v>
      </c>
      <c r="DP98" s="1" t="n">
        <v>0</v>
      </c>
      <c r="DQ98" s="1" t="n">
        <v>0</v>
      </c>
      <c r="DR98" s="1" t="n">
        <v>0</v>
      </c>
      <c r="DS98" s="1" t="n">
        <v>0</v>
      </c>
      <c r="DT98" s="1" t="n">
        <v>0</v>
      </c>
      <c r="DU98" s="1" t="n">
        <v>0</v>
      </c>
      <c r="DV98" s="1" t="n">
        <v>0</v>
      </c>
      <c r="DW98" s="1" t="n">
        <v>0</v>
      </c>
      <c r="DX98" s="1" t="n">
        <v>0</v>
      </c>
      <c r="DY98" s="1" t="n">
        <v>0</v>
      </c>
      <c r="DZ98" s="1" t="n">
        <v>0</v>
      </c>
      <c r="EA98" s="1" t="n">
        <v>0</v>
      </c>
      <c r="EB98" s="1" t="n">
        <v>0</v>
      </c>
      <c r="EC98" s="1" t="n">
        <v>0</v>
      </c>
      <c r="ED98" s="1" t="n">
        <v>0</v>
      </c>
      <c r="EE98" s="1" t="n">
        <v>0</v>
      </c>
      <c r="EF98" s="1" t="n">
        <v>0</v>
      </c>
      <c r="EG98" s="1" t="n">
        <v>0</v>
      </c>
      <c r="EH98" s="1" t="n">
        <v>0</v>
      </c>
      <c r="EI98" s="1" t="n">
        <v>0</v>
      </c>
      <c r="EJ98" s="1" t="n">
        <v>0</v>
      </c>
    </row>
    <row r="99" customFormat="false" ht="15" hidden="false" customHeight="true" outlineLevel="0" collapsed="false">
      <c r="C99" s="1" t="n">
        <v>0</v>
      </c>
      <c r="D99" s="1" t="n">
        <v>0</v>
      </c>
      <c r="E99" s="1" t="n">
        <v>0</v>
      </c>
      <c r="F99" s="1" t="n">
        <v>0</v>
      </c>
      <c r="G99" s="1" t="n">
        <v>0</v>
      </c>
      <c r="H99" s="1" t="n">
        <v>0</v>
      </c>
      <c r="I99" s="1" t="n">
        <v>0</v>
      </c>
      <c r="J99" s="1" t="n">
        <v>0</v>
      </c>
      <c r="K99" s="1" t="n">
        <v>0</v>
      </c>
      <c r="L99" s="1" t="n">
        <v>0</v>
      </c>
      <c r="M99" s="1" t="n">
        <v>0</v>
      </c>
      <c r="N99" s="1" t="n">
        <v>0</v>
      </c>
      <c r="O99" s="1" t="n">
        <v>0</v>
      </c>
      <c r="P99" s="1" t="n">
        <v>0</v>
      </c>
      <c r="Q99" s="1" t="n">
        <v>0</v>
      </c>
      <c r="R99" s="1" t="n">
        <v>0</v>
      </c>
      <c r="S99" s="1" t="n">
        <v>0</v>
      </c>
      <c r="T99" s="1" t="n">
        <v>0</v>
      </c>
      <c r="U99" s="1" t="n">
        <v>0</v>
      </c>
      <c r="V99" s="1" t="n">
        <v>0</v>
      </c>
      <c r="W99" s="1" t="n">
        <v>0</v>
      </c>
      <c r="X99" s="1" t="n">
        <v>0</v>
      </c>
      <c r="Y99" s="1" t="n">
        <v>0</v>
      </c>
      <c r="Z99" s="1" t="n">
        <v>0</v>
      </c>
      <c r="AA99" s="1" t="n">
        <v>0</v>
      </c>
      <c r="AB99" s="1" t="n">
        <v>0</v>
      </c>
      <c r="AC99" s="1" t="n">
        <v>0</v>
      </c>
      <c r="AD99" s="1" t="n">
        <v>0</v>
      </c>
      <c r="AE99" s="1" t="n">
        <v>0</v>
      </c>
      <c r="AF99" s="1" t="n">
        <v>0</v>
      </c>
      <c r="AG99" s="1" t="n">
        <v>0</v>
      </c>
      <c r="AH99" s="1" t="n">
        <v>0</v>
      </c>
      <c r="AI99" s="1" t="n">
        <v>0</v>
      </c>
      <c r="AJ99" s="1" t="n">
        <v>0</v>
      </c>
      <c r="AK99" s="1" t="n">
        <v>0</v>
      </c>
      <c r="AL99" s="1" t="n">
        <v>0</v>
      </c>
      <c r="AM99" s="1" t="n">
        <v>0</v>
      </c>
      <c r="AN99" s="1" t="n">
        <v>0</v>
      </c>
      <c r="AO99" s="1" t="n">
        <v>0</v>
      </c>
      <c r="AP99" s="1" t="n">
        <v>0</v>
      </c>
      <c r="AQ99" s="1" t="n">
        <v>0</v>
      </c>
      <c r="AR99" s="1" t="n">
        <v>0</v>
      </c>
      <c r="AS99" s="1" t="n">
        <v>0</v>
      </c>
      <c r="AT99" s="1" t="n">
        <v>0</v>
      </c>
      <c r="AU99" s="1" t="n">
        <v>0</v>
      </c>
      <c r="AV99" s="1" t="n">
        <v>0</v>
      </c>
      <c r="AW99" s="1" t="n">
        <v>0</v>
      </c>
      <c r="AX99" s="1" t="n">
        <v>0</v>
      </c>
      <c r="AY99" s="1" t="n">
        <v>0</v>
      </c>
      <c r="AZ99" s="1" t="n">
        <v>0</v>
      </c>
      <c r="BA99" s="1" t="n">
        <v>0</v>
      </c>
      <c r="BB99" s="1" t="n">
        <v>0</v>
      </c>
      <c r="BC99" s="1" t="n">
        <v>0</v>
      </c>
      <c r="BD99" s="1" t="n">
        <v>0</v>
      </c>
      <c r="BE99" s="1" t="n">
        <v>0</v>
      </c>
      <c r="BF99" s="1" t="n">
        <v>0</v>
      </c>
      <c r="BG99" s="1" t="n">
        <v>0</v>
      </c>
      <c r="BH99" s="1" t="n">
        <v>0</v>
      </c>
      <c r="BI99" s="1" t="n">
        <v>0</v>
      </c>
      <c r="BJ99" s="1" t="n">
        <v>0</v>
      </c>
      <c r="BK99" s="1" t="n">
        <v>0</v>
      </c>
      <c r="BL99" s="1" t="n">
        <v>0</v>
      </c>
      <c r="BM99" s="1" t="n">
        <v>0</v>
      </c>
      <c r="BN99" s="1" t="n">
        <v>0</v>
      </c>
      <c r="BO99" s="1" t="n">
        <v>0</v>
      </c>
      <c r="BP99" s="1" t="n">
        <v>0</v>
      </c>
      <c r="BQ99" s="1" t="n">
        <v>0</v>
      </c>
      <c r="BR99" s="1" t="n">
        <v>0</v>
      </c>
      <c r="BS99" s="1" t="n">
        <v>0</v>
      </c>
      <c r="BT99" s="1" t="n">
        <v>0</v>
      </c>
      <c r="BU99" s="1" t="n">
        <v>0</v>
      </c>
      <c r="BV99" s="1" t="n">
        <v>0</v>
      </c>
      <c r="BW99" s="1" t="n">
        <v>0</v>
      </c>
      <c r="BX99" s="1" t="n">
        <v>0</v>
      </c>
      <c r="BY99" s="1" t="n">
        <v>0</v>
      </c>
      <c r="BZ99" s="1" t="n">
        <v>0</v>
      </c>
      <c r="CA99" s="1" t="n">
        <v>0</v>
      </c>
      <c r="CB99" s="1" t="n">
        <v>0</v>
      </c>
      <c r="CC99" s="1" t="n">
        <v>0</v>
      </c>
      <c r="CD99" s="1" t="n">
        <v>0</v>
      </c>
      <c r="CE99" s="1" t="n">
        <v>0</v>
      </c>
      <c r="CF99" s="1" t="n">
        <v>0</v>
      </c>
      <c r="CG99" s="1" t="n">
        <v>0</v>
      </c>
      <c r="CH99" s="1" t="n">
        <v>0</v>
      </c>
      <c r="CI99" s="1" t="n">
        <v>0</v>
      </c>
      <c r="CJ99" s="1" t="n">
        <v>0</v>
      </c>
      <c r="CK99" s="1" t="n">
        <v>0</v>
      </c>
      <c r="CL99" s="1" t="n">
        <v>0</v>
      </c>
      <c r="CM99" s="1" t="n">
        <v>0</v>
      </c>
      <c r="CN99" s="1" t="n">
        <v>0</v>
      </c>
      <c r="CO99" s="1" t="n">
        <v>0</v>
      </c>
      <c r="CP99" s="1" t="n">
        <v>0</v>
      </c>
      <c r="CQ99" s="1" t="n">
        <v>0</v>
      </c>
      <c r="CR99" s="1" t="n">
        <v>0</v>
      </c>
      <c r="CS99" s="1" t="n">
        <v>0</v>
      </c>
      <c r="CT99" s="1" t="n">
        <v>0</v>
      </c>
      <c r="CU99" s="1" t="n">
        <v>0</v>
      </c>
      <c r="CV99" s="1" t="n">
        <v>0</v>
      </c>
      <c r="CW99" s="10" t="n">
        <f aca="false">Overlay!$G$12</f>
        <v>-440.833333333333</v>
      </c>
      <c r="CX99" s="10" t="n">
        <f aca="false">Overlay!$G$13</f>
        <v>-440.833333333333</v>
      </c>
      <c r="CY99" s="10" t="n">
        <f aca="false">Overlay!$G$14</f>
        <v>-440.833333333333</v>
      </c>
      <c r="CZ99" s="10" t="n">
        <f aca="false">Overlay!$G$15</f>
        <v>-440.833333333333</v>
      </c>
      <c r="DA99" s="10" t="n">
        <f aca="false">Overlay!$G$16</f>
        <v>-1690.83333333333</v>
      </c>
      <c r="DB99" s="10" t="n">
        <f aca="false">Overlay!$G$17</f>
        <v>-440.833333333333</v>
      </c>
      <c r="DC99" s="10" t="n">
        <f aca="false">Overlay!$G$18</f>
        <v>-440.833333333333</v>
      </c>
      <c r="DD99" s="10" t="n">
        <f aca="false">Overlay!$G$19</f>
        <v>-440.833333333333</v>
      </c>
      <c r="DE99" s="10" t="n">
        <f aca="false">Overlay!$G$20</f>
        <v>-440.833333333333</v>
      </c>
      <c r="DF99" s="10" t="n">
        <f aca="false">Overlay!$G$21</f>
        <v>-440.833333333333</v>
      </c>
      <c r="DG99" s="10" t="n">
        <f aca="false">Overlay!$G$22</f>
        <v>-440.833333333333</v>
      </c>
      <c r="DH99" s="10" t="n">
        <f aca="false">Overlay!$G$23</f>
        <v>-440.833333333333</v>
      </c>
      <c r="DI99" s="10" t="n">
        <f aca="false">Overlay!$G$24</f>
        <v>-1690.83333333333</v>
      </c>
      <c r="DJ99" s="10" t="n">
        <f aca="false">Overlay!$G$25</f>
        <v>-590.833333333333</v>
      </c>
      <c r="DK99" s="10" t="n">
        <f aca="false">Overlay!$G$26</f>
        <v>-590.833333333333</v>
      </c>
      <c r="DL99" s="10" t="n">
        <f aca="false">Overlay!$G$27</f>
        <v>-7990.83333333333</v>
      </c>
      <c r="DM99" s="10" t="n">
        <f aca="false">Overlay!$G$28</f>
        <v>-590.833333333333</v>
      </c>
      <c r="DN99" s="10" t="n">
        <f aca="false">Overlay!$G$29</f>
        <v>-590.833333333333</v>
      </c>
      <c r="DO99" s="10" t="n">
        <f aca="false">Overlay!$G$30</f>
        <v>-590.833333333333</v>
      </c>
      <c r="DP99" s="10" t="n">
        <f aca="false">Overlay!$G$31</f>
        <v>146721.166666667</v>
      </c>
      <c r="DQ99" s="1" t="n">
        <v>0</v>
      </c>
      <c r="DR99" s="1" t="n">
        <v>0</v>
      </c>
      <c r="DS99" s="1" t="n">
        <v>0</v>
      </c>
      <c r="DT99" s="1" t="n">
        <v>0</v>
      </c>
      <c r="DU99" s="1" t="n">
        <v>0</v>
      </c>
      <c r="DV99" s="1" t="n">
        <v>0</v>
      </c>
      <c r="DW99" s="1" t="n">
        <v>0</v>
      </c>
      <c r="DX99" s="1" t="n">
        <v>0</v>
      </c>
      <c r="DY99" s="1" t="n">
        <v>0</v>
      </c>
      <c r="DZ99" s="1" t="n">
        <v>0</v>
      </c>
      <c r="EA99" s="1" t="n">
        <v>0</v>
      </c>
      <c r="EB99" s="1" t="n">
        <v>0</v>
      </c>
      <c r="EC99" s="1" t="n">
        <v>0</v>
      </c>
      <c r="ED99" s="1" t="n">
        <v>0</v>
      </c>
      <c r="EE99" s="1" t="n">
        <v>0</v>
      </c>
      <c r="EF99" s="1" t="n">
        <v>0</v>
      </c>
      <c r="EG99" s="1" t="n">
        <v>0</v>
      </c>
      <c r="EH99" s="1" t="n">
        <v>0</v>
      </c>
      <c r="EI99" s="1" t="n">
        <v>0</v>
      </c>
      <c r="EJ99" s="1" t="n">
        <v>0</v>
      </c>
    </row>
    <row r="100" customFormat="false" ht="15" hidden="false" customHeight="true" outlineLevel="0" collapsed="false">
      <c r="C100" s="1" t="n">
        <v>0</v>
      </c>
      <c r="D100" s="1" t="n">
        <v>0</v>
      </c>
      <c r="E100" s="1" t="n">
        <v>0</v>
      </c>
      <c r="F100" s="1" t="n">
        <v>0</v>
      </c>
      <c r="G100" s="1" t="n">
        <v>0</v>
      </c>
      <c r="H100" s="1" t="n">
        <v>0</v>
      </c>
      <c r="I100" s="1" t="n">
        <v>0</v>
      </c>
      <c r="J100" s="1" t="n">
        <v>0</v>
      </c>
      <c r="K100" s="1" t="n">
        <v>0</v>
      </c>
      <c r="L100" s="1" t="n">
        <v>0</v>
      </c>
      <c r="M100" s="1" t="n">
        <v>0</v>
      </c>
      <c r="N100" s="1" t="n">
        <v>0</v>
      </c>
      <c r="O100" s="1" t="n">
        <v>0</v>
      </c>
      <c r="P100" s="1" t="n">
        <v>0</v>
      </c>
      <c r="Q100" s="1" t="n">
        <v>0</v>
      </c>
      <c r="R100" s="1" t="n">
        <v>0</v>
      </c>
      <c r="S100" s="1" t="n">
        <v>0</v>
      </c>
      <c r="T100" s="1" t="n">
        <v>0</v>
      </c>
      <c r="U100" s="1" t="n">
        <v>0</v>
      </c>
      <c r="V100" s="1" t="n">
        <v>0</v>
      </c>
      <c r="W100" s="1" t="n">
        <v>0</v>
      </c>
      <c r="X100" s="1" t="n">
        <v>0</v>
      </c>
      <c r="Y100" s="1" t="n">
        <v>0</v>
      </c>
      <c r="Z100" s="1" t="n">
        <v>0</v>
      </c>
      <c r="AA100" s="1" t="n">
        <v>0</v>
      </c>
      <c r="AB100" s="1" t="n">
        <v>0</v>
      </c>
      <c r="AC100" s="1" t="n">
        <v>0</v>
      </c>
      <c r="AD100" s="1" t="n">
        <v>0</v>
      </c>
      <c r="AE100" s="1" t="n">
        <v>0</v>
      </c>
      <c r="AF100" s="1" t="n">
        <v>0</v>
      </c>
      <c r="AG100" s="1" t="n">
        <v>0</v>
      </c>
      <c r="AH100" s="1" t="n">
        <v>0</v>
      </c>
      <c r="AI100" s="1" t="n">
        <v>0</v>
      </c>
      <c r="AJ100" s="1" t="n">
        <v>0</v>
      </c>
      <c r="AK100" s="1" t="n">
        <v>0</v>
      </c>
      <c r="AL100" s="1" t="n">
        <v>0</v>
      </c>
      <c r="AM100" s="1" t="n">
        <v>0</v>
      </c>
      <c r="AN100" s="1" t="n">
        <v>0</v>
      </c>
      <c r="AO100" s="1" t="n">
        <v>0</v>
      </c>
      <c r="AP100" s="1" t="n">
        <v>0</v>
      </c>
      <c r="AQ100" s="1" t="n">
        <v>0</v>
      </c>
      <c r="AR100" s="1" t="n">
        <v>0</v>
      </c>
      <c r="AS100" s="1" t="n">
        <v>0</v>
      </c>
      <c r="AT100" s="1" t="n">
        <v>0</v>
      </c>
      <c r="AU100" s="1" t="n">
        <v>0</v>
      </c>
      <c r="AV100" s="1" t="n">
        <v>0</v>
      </c>
      <c r="AW100" s="1" t="n">
        <v>0</v>
      </c>
      <c r="AX100" s="1" t="n">
        <v>0</v>
      </c>
      <c r="AY100" s="1" t="n">
        <v>0</v>
      </c>
      <c r="AZ100" s="1" t="n">
        <v>0</v>
      </c>
      <c r="BA100" s="1" t="n">
        <v>0</v>
      </c>
      <c r="BB100" s="1" t="n">
        <v>0</v>
      </c>
      <c r="BC100" s="1" t="n">
        <v>0</v>
      </c>
      <c r="BD100" s="1" t="n">
        <v>0</v>
      </c>
      <c r="BE100" s="1" t="n">
        <v>0</v>
      </c>
      <c r="BF100" s="1" t="n">
        <v>0</v>
      </c>
      <c r="BG100" s="1" t="n">
        <v>0</v>
      </c>
      <c r="BH100" s="1" t="n">
        <v>0</v>
      </c>
      <c r="BI100" s="1" t="n">
        <v>0</v>
      </c>
      <c r="BJ100" s="1" t="n">
        <v>0</v>
      </c>
      <c r="BK100" s="1" t="n">
        <v>0</v>
      </c>
      <c r="BL100" s="1" t="n">
        <v>0</v>
      </c>
      <c r="BM100" s="1" t="n">
        <v>0</v>
      </c>
      <c r="BN100" s="1" t="n">
        <v>0</v>
      </c>
      <c r="BO100" s="1" t="n">
        <v>0</v>
      </c>
      <c r="BP100" s="1" t="n">
        <v>0</v>
      </c>
      <c r="BQ100" s="1" t="n">
        <v>0</v>
      </c>
      <c r="BR100" s="1" t="n">
        <v>0</v>
      </c>
      <c r="BS100" s="1" t="n">
        <v>0</v>
      </c>
      <c r="BT100" s="1" t="n">
        <v>0</v>
      </c>
      <c r="BU100" s="1" t="n">
        <v>0</v>
      </c>
      <c r="BV100" s="1" t="n">
        <v>0</v>
      </c>
      <c r="BW100" s="1" t="n">
        <v>0</v>
      </c>
      <c r="BX100" s="1" t="n">
        <v>0</v>
      </c>
      <c r="BY100" s="1" t="n">
        <v>0</v>
      </c>
      <c r="BZ100" s="1" t="n">
        <v>0</v>
      </c>
      <c r="CA100" s="1" t="n">
        <v>0</v>
      </c>
      <c r="CB100" s="1" t="n">
        <v>0</v>
      </c>
      <c r="CC100" s="1" t="n">
        <v>0</v>
      </c>
      <c r="CD100" s="1" t="n">
        <v>0</v>
      </c>
      <c r="CE100" s="1" t="n">
        <v>0</v>
      </c>
      <c r="CF100" s="1" t="n">
        <v>0</v>
      </c>
      <c r="CG100" s="1" t="n">
        <v>0</v>
      </c>
      <c r="CH100" s="1" t="n">
        <v>0</v>
      </c>
      <c r="CI100" s="1" t="n">
        <v>0</v>
      </c>
      <c r="CJ100" s="1" t="n">
        <v>0</v>
      </c>
      <c r="CK100" s="1" t="n">
        <v>0</v>
      </c>
      <c r="CL100" s="1" t="n">
        <v>0</v>
      </c>
      <c r="CM100" s="1" t="n">
        <v>0</v>
      </c>
      <c r="CN100" s="1" t="n">
        <v>0</v>
      </c>
      <c r="CO100" s="1" t="n">
        <v>0</v>
      </c>
      <c r="CP100" s="1" t="n">
        <v>0</v>
      </c>
      <c r="CQ100" s="1" t="n">
        <v>0</v>
      </c>
      <c r="CR100" s="1" t="n">
        <v>0</v>
      </c>
      <c r="CS100" s="1" t="n">
        <v>0</v>
      </c>
      <c r="CT100" s="1" t="n">
        <v>0</v>
      </c>
      <c r="CU100" s="1" t="n">
        <v>0</v>
      </c>
      <c r="CV100" s="1" t="n">
        <v>0</v>
      </c>
      <c r="CW100" s="1" t="n">
        <v>0</v>
      </c>
      <c r="CX100" s="10" t="n">
        <f aca="false">Overlay!$G$12</f>
        <v>-440.833333333333</v>
      </c>
      <c r="CY100" s="10" t="n">
        <f aca="false">Overlay!$G$13</f>
        <v>-440.833333333333</v>
      </c>
      <c r="CZ100" s="10" t="n">
        <f aca="false">Overlay!$G$14</f>
        <v>-440.833333333333</v>
      </c>
      <c r="DA100" s="10" t="n">
        <f aca="false">Overlay!$G$15</f>
        <v>-440.833333333333</v>
      </c>
      <c r="DB100" s="10" t="n">
        <f aca="false">Overlay!$G$16</f>
        <v>-1690.83333333333</v>
      </c>
      <c r="DC100" s="10" t="n">
        <f aca="false">Overlay!$G$17</f>
        <v>-440.833333333333</v>
      </c>
      <c r="DD100" s="10" t="n">
        <f aca="false">Overlay!$G$18</f>
        <v>-440.833333333333</v>
      </c>
      <c r="DE100" s="10" t="n">
        <f aca="false">Overlay!$G$19</f>
        <v>-440.833333333333</v>
      </c>
      <c r="DF100" s="10" t="n">
        <f aca="false">Overlay!$G$20</f>
        <v>-440.833333333333</v>
      </c>
      <c r="DG100" s="10" t="n">
        <f aca="false">Overlay!$G$21</f>
        <v>-440.833333333333</v>
      </c>
      <c r="DH100" s="10" t="n">
        <f aca="false">Overlay!$G$22</f>
        <v>-440.833333333333</v>
      </c>
      <c r="DI100" s="10" t="n">
        <f aca="false">Overlay!$G$23</f>
        <v>-440.833333333333</v>
      </c>
      <c r="DJ100" s="10" t="n">
        <f aca="false">Overlay!$G$24</f>
        <v>-1690.83333333333</v>
      </c>
      <c r="DK100" s="10" t="n">
        <f aca="false">Overlay!$G$25</f>
        <v>-590.833333333333</v>
      </c>
      <c r="DL100" s="10" t="n">
        <f aca="false">Overlay!$G$26</f>
        <v>-590.833333333333</v>
      </c>
      <c r="DM100" s="10" t="n">
        <f aca="false">Overlay!$G$27</f>
        <v>-7990.83333333333</v>
      </c>
      <c r="DN100" s="10" t="n">
        <f aca="false">Overlay!$G$28</f>
        <v>-590.833333333333</v>
      </c>
      <c r="DO100" s="10" t="n">
        <f aca="false">Overlay!$G$29</f>
        <v>-590.833333333333</v>
      </c>
      <c r="DP100" s="10" t="n">
        <f aca="false">Overlay!$G$30</f>
        <v>-590.833333333333</v>
      </c>
      <c r="DQ100" s="10" t="n">
        <f aca="false">Overlay!$G$31</f>
        <v>146721.166666667</v>
      </c>
      <c r="DR100" s="1" t="n">
        <v>0</v>
      </c>
      <c r="DS100" s="1" t="n">
        <v>0</v>
      </c>
      <c r="DT100" s="1" t="n">
        <v>0</v>
      </c>
      <c r="DU100" s="1" t="n">
        <v>0</v>
      </c>
      <c r="DV100" s="1" t="n">
        <v>0</v>
      </c>
      <c r="DW100" s="1" t="n">
        <v>0</v>
      </c>
      <c r="DX100" s="1" t="n">
        <v>0</v>
      </c>
      <c r="DY100" s="1" t="n">
        <v>0</v>
      </c>
      <c r="DZ100" s="1" t="n">
        <v>0</v>
      </c>
      <c r="EA100" s="1" t="n">
        <v>0</v>
      </c>
      <c r="EB100" s="1" t="n">
        <v>0</v>
      </c>
      <c r="EC100" s="1" t="n">
        <v>0</v>
      </c>
      <c r="ED100" s="1" t="n">
        <v>0</v>
      </c>
      <c r="EE100" s="1" t="n">
        <v>0</v>
      </c>
      <c r="EF100" s="1" t="n">
        <v>0</v>
      </c>
      <c r="EG100" s="1" t="n">
        <v>0</v>
      </c>
      <c r="EH100" s="1" t="n">
        <v>0</v>
      </c>
      <c r="EI100" s="1" t="n">
        <v>0</v>
      </c>
      <c r="EJ100" s="1" t="n">
        <v>0</v>
      </c>
    </row>
    <row r="101" customFormat="false" ht="15" hidden="false" customHeight="true" outlineLevel="0" collapsed="false">
      <c r="C101" s="1" t="n">
        <v>0</v>
      </c>
      <c r="D101" s="1" t="n">
        <v>0</v>
      </c>
      <c r="E101" s="1" t="n">
        <v>0</v>
      </c>
      <c r="F101" s="1" t="n">
        <v>0</v>
      </c>
      <c r="G101" s="1" t="n">
        <v>0</v>
      </c>
      <c r="H101" s="1" t="n">
        <v>0</v>
      </c>
      <c r="I101" s="1" t="n">
        <v>0</v>
      </c>
      <c r="J101" s="1" t="n">
        <v>0</v>
      </c>
      <c r="K101" s="1" t="n">
        <v>0</v>
      </c>
      <c r="L101" s="1" t="n">
        <v>0</v>
      </c>
      <c r="M101" s="1" t="n">
        <v>0</v>
      </c>
      <c r="N101" s="1" t="n">
        <v>0</v>
      </c>
      <c r="O101" s="1" t="n">
        <v>0</v>
      </c>
      <c r="P101" s="1" t="n">
        <v>0</v>
      </c>
      <c r="Q101" s="1" t="n">
        <v>0</v>
      </c>
      <c r="R101" s="1" t="n">
        <v>0</v>
      </c>
      <c r="S101" s="1" t="n">
        <v>0</v>
      </c>
      <c r="T101" s="1" t="n">
        <v>0</v>
      </c>
      <c r="U101" s="1" t="n">
        <v>0</v>
      </c>
      <c r="V101" s="1" t="n">
        <v>0</v>
      </c>
      <c r="W101" s="1" t="n">
        <v>0</v>
      </c>
      <c r="X101" s="1" t="n">
        <v>0</v>
      </c>
      <c r="Y101" s="1" t="n">
        <v>0</v>
      </c>
      <c r="Z101" s="1" t="n">
        <v>0</v>
      </c>
      <c r="AA101" s="1" t="n">
        <v>0</v>
      </c>
      <c r="AB101" s="1" t="n">
        <v>0</v>
      </c>
      <c r="AC101" s="1" t="n">
        <v>0</v>
      </c>
      <c r="AD101" s="1" t="n">
        <v>0</v>
      </c>
      <c r="AE101" s="1" t="n">
        <v>0</v>
      </c>
      <c r="AF101" s="1" t="n">
        <v>0</v>
      </c>
      <c r="AG101" s="1" t="n">
        <v>0</v>
      </c>
      <c r="AH101" s="1" t="n">
        <v>0</v>
      </c>
      <c r="AI101" s="1" t="n">
        <v>0</v>
      </c>
      <c r="AJ101" s="1" t="n">
        <v>0</v>
      </c>
      <c r="AK101" s="1" t="n">
        <v>0</v>
      </c>
      <c r="AL101" s="1" t="n">
        <v>0</v>
      </c>
      <c r="AM101" s="1" t="n">
        <v>0</v>
      </c>
      <c r="AN101" s="1" t="n">
        <v>0</v>
      </c>
      <c r="AO101" s="1" t="n">
        <v>0</v>
      </c>
      <c r="AP101" s="1" t="n">
        <v>0</v>
      </c>
      <c r="AQ101" s="1" t="n">
        <v>0</v>
      </c>
      <c r="AR101" s="1" t="n">
        <v>0</v>
      </c>
      <c r="AS101" s="1" t="n">
        <v>0</v>
      </c>
      <c r="AT101" s="1" t="n">
        <v>0</v>
      </c>
      <c r="AU101" s="1" t="n">
        <v>0</v>
      </c>
      <c r="AV101" s="1" t="n">
        <v>0</v>
      </c>
      <c r="AW101" s="1" t="n">
        <v>0</v>
      </c>
      <c r="AX101" s="1" t="n">
        <v>0</v>
      </c>
      <c r="AY101" s="1" t="n">
        <v>0</v>
      </c>
      <c r="AZ101" s="1" t="n">
        <v>0</v>
      </c>
      <c r="BA101" s="1" t="n">
        <v>0</v>
      </c>
      <c r="BB101" s="1" t="n">
        <v>0</v>
      </c>
      <c r="BC101" s="1" t="n">
        <v>0</v>
      </c>
      <c r="BD101" s="1" t="n">
        <v>0</v>
      </c>
      <c r="BE101" s="1" t="n">
        <v>0</v>
      </c>
      <c r="BF101" s="1" t="n">
        <v>0</v>
      </c>
      <c r="BG101" s="1" t="n">
        <v>0</v>
      </c>
      <c r="BH101" s="1" t="n">
        <v>0</v>
      </c>
      <c r="BI101" s="1" t="n">
        <v>0</v>
      </c>
      <c r="BJ101" s="1" t="n">
        <v>0</v>
      </c>
      <c r="BK101" s="1" t="n">
        <v>0</v>
      </c>
      <c r="BL101" s="1" t="n">
        <v>0</v>
      </c>
      <c r="BM101" s="1" t="n">
        <v>0</v>
      </c>
      <c r="BN101" s="1" t="n">
        <v>0</v>
      </c>
      <c r="BO101" s="1" t="n">
        <v>0</v>
      </c>
      <c r="BP101" s="1" t="n">
        <v>0</v>
      </c>
      <c r="BQ101" s="1" t="n">
        <v>0</v>
      </c>
      <c r="BR101" s="1" t="n">
        <v>0</v>
      </c>
      <c r="BS101" s="1" t="n">
        <v>0</v>
      </c>
      <c r="BT101" s="1" t="n">
        <v>0</v>
      </c>
      <c r="BU101" s="1" t="n">
        <v>0</v>
      </c>
      <c r="BV101" s="1" t="n">
        <v>0</v>
      </c>
      <c r="BW101" s="1" t="n">
        <v>0</v>
      </c>
      <c r="BX101" s="1" t="n">
        <v>0</v>
      </c>
      <c r="BY101" s="1" t="n">
        <v>0</v>
      </c>
      <c r="BZ101" s="1" t="n">
        <v>0</v>
      </c>
      <c r="CA101" s="1" t="n">
        <v>0</v>
      </c>
      <c r="CB101" s="1" t="n">
        <v>0</v>
      </c>
      <c r="CC101" s="1" t="n">
        <v>0</v>
      </c>
      <c r="CD101" s="1" t="n">
        <v>0</v>
      </c>
      <c r="CE101" s="1" t="n">
        <v>0</v>
      </c>
      <c r="CF101" s="1" t="n">
        <v>0</v>
      </c>
      <c r="CG101" s="1" t="n">
        <v>0</v>
      </c>
      <c r="CH101" s="1" t="n">
        <v>0</v>
      </c>
      <c r="CI101" s="1" t="n">
        <v>0</v>
      </c>
      <c r="CJ101" s="1" t="n">
        <v>0</v>
      </c>
      <c r="CK101" s="1" t="n">
        <v>0</v>
      </c>
      <c r="CL101" s="1" t="n">
        <v>0</v>
      </c>
      <c r="CM101" s="1" t="n">
        <v>0</v>
      </c>
      <c r="CN101" s="1" t="n">
        <v>0</v>
      </c>
      <c r="CO101" s="1" t="n">
        <v>0</v>
      </c>
      <c r="CP101" s="1" t="n">
        <v>0</v>
      </c>
      <c r="CQ101" s="1" t="n">
        <v>0</v>
      </c>
      <c r="CR101" s="1" t="n">
        <v>0</v>
      </c>
      <c r="CS101" s="1" t="n">
        <v>0</v>
      </c>
      <c r="CT101" s="1" t="n">
        <v>0</v>
      </c>
      <c r="CU101" s="1" t="n">
        <v>0</v>
      </c>
      <c r="CV101" s="1" t="n">
        <v>0</v>
      </c>
      <c r="CW101" s="1" t="n">
        <v>0</v>
      </c>
      <c r="CX101" s="1" t="n">
        <v>0</v>
      </c>
      <c r="CY101" s="10" t="n">
        <f aca="false">Overlay!$G$12</f>
        <v>-440.833333333333</v>
      </c>
      <c r="CZ101" s="10" t="n">
        <f aca="false">Overlay!$G$13</f>
        <v>-440.833333333333</v>
      </c>
      <c r="DA101" s="10" t="n">
        <f aca="false">Overlay!$G$14</f>
        <v>-440.833333333333</v>
      </c>
      <c r="DB101" s="10" t="n">
        <f aca="false">Overlay!$G$15</f>
        <v>-440.833333333333</v>
      </c>
      <c r="DC101" s="10" t="n">
        <f aca="false">Overlay!$G$16</f>
        <v>-1690.83333333333</v>
      </c>
      <c r="DD101" s="10" t="n">
        <f aca="false">Overlay!$G$17</f>
        <v>-440.833333333333</v>
      </c>
      <c r="DE101" s="10" t="n">
        <f aca="false">Overlay!$G$18</f>
        <v>-440.833333333333</v>
      </c>
      <c r="DF101" s="10" t="n">
        <f aca="false">Overlay!$G$19</f>
        <v>-440.833333333333</v>
      </c>
      <c r="DG101" s="10" t="n">
        <f aca="false">Overlay!$G$20</f>
        <v>-440.833333333333</v>
      </c>
      <c r="DH101" s="10" t="n">
        <f aca="false">Overlay!$G$21</f>
        <v>-440.833333333333</v>
      </c>
      <c r="DI101" s="10" t="n">
        <f aca="false">Overlay!$G$22</f>
        <v>-440.833333333333</v>
      </c>
      <c r="DJ101" s="10" t="n">
        <f aca="false">Overlay!$G$23</f>
        <v>-440.833333333333</v>
      </c>
      <c r="DK101" s="10" t="n">
        <f aca="false">Overlay!$G$24</f>
        <v>-1690.83333333333</v>
      </c>
      <c r="DL101" s="10" t="n">
        <f aca="false">Overlay!$G$25</f>
        <v>-590.833333333333</v>
      </c>
      <c r="DM101" s="10" t="n">
        <f aca="false">Overlay!$G$26</f>
        <v>-590.833333333333</v>
      </c>
      <c r="DN101" s="10" t="n">
        <f aca="false">Overlay!$G$27</f>
        <v>-7990.83333333333</v>
      </c>
      <c r="DO101" s="10" t="n">
        <f aca="false">Overlay!$G$28</f>
        <v>-590.833333333333</v>
      </c>
      <c r="DP101" s="10" t="n">
        <f aca="false">Overlay!$G$29</f>
        <v>-590.833333333333</v>
      </c>
      <c r="DQ101" s="10" t="n">
        <f aca="false">Overlay!$G$30</f>
        <v>-590.833333333333</v>
      </c>
      <c r="DR101" s="10" t="n">
        <f aca="false">Overlay!$G$31</f>
        <v>146721.166666667</v>
      </c>
      <c r="DS101" s="1" t="n">
        <v>0</v>
      </c>
      <c r="DT101" s="1" t="n">
        <v>0</v>
      </c>
      <c r="DU101" s="1" t="n">
        <v>0</v>
      </c>
      <c r="DV101" s="1" t="n">
        <v>0</v>
      </c>
      <c r="DW101" s="1" t="n">
        <v>0</v>
      </c>
      <c r="DX101" s="1" t="n">
        <v>0</v>
      </c>
      <c r="DY101" s="1" t="n">
        <v>0</v>
      </c>
      <c r="DZ101" s="1" t="n">
        <v>0</v>
      </c>
      <c r="EA101" s="1" t="n">
        <v>0</v>
      </c>
      <c r="EB101" s="1" t="n">
        <v>0</v>
      </c>
      <c r="EC101" s="1" t="n">
        <v>0</v>
      </c>
      <c r="ED101" s="1" t="n">
        <v>0</v>
      </c>
      <c r="EE101" s="1" t="n">
        <v>0</v>
      </c>
      <c r="EF101" s="1" t="n">
        <v>0</v>
      </c>
      <c r="EG101" s="1" t="n">
        <v>0</v>
      </c>
      <c r="EH101" s="1" t="n">
        <v>0</v>
      </c>
      <c r="EI101" s="1" t="n">
        <v>0</v>
      </c>
      <c r="EJ101" s="1" t="n">
        <v>0</v>
      </c>
    </row>
    <row r="102" customFormat="false" ht="15" hidden="false" customHeight="true" outlineLevel="0" collapsed="false">
      <c r="C102" s="1" t="n">
        <v>0</v>
      </c>
      <c r="D102" s="1" t="n">
        <v>0</v>
      </c>
      <c r="E102" s="1" t="n">
        <v>0</v>
      </c>
      <c r="F102" s="1" t="n">
        <v>0</v>
      </c>
      <c r="G102" s="1" t="n">
        <v>0</v>
      </c>
      <c r="H102" s="1" t="n">
        <v>0</v>
      </c>
      <c r="I102" s="1" t="n">
        <v>0</v>
      </c>
      <c r="J102" s="1" t="n">
        <v>0</v>
      </c>
      <c r="K102" s="1" t="n">
        <v>0</v>
      </c>
      <c r="L102" s="1" t="n">
        <v>0</v>
      </c>
      <c r="M102" s="1" t="n">
        <v>0</v>
      </c>
      <c r="N102" s="1" t="n">
        <v>0</v>
      </c>
      <c r="O102" s="1" t="n">
        <v>0</v>
      </c>
      <c r="P102" s="1" t="n">
        <v>0</v>
      </c>
      <c r="Q102" s="1" t="n">
        <v>0</v>
      </c>
      <c r="R102" s="1" t="n">
        <v>0</v>
      </c>
      <c r="S102" s="1" t="n">
        <v>0</v>
      </c>
      <c r="T102" s="1" t="n">
        <v>0</v>
      </c>
      <c r="U102" s="1" t="n">
        <v>0</v>
      </c>
      <c r="V102" s="1" t="n">
        <v>0</v>
      </c>
      <c r="W102" s="1" t="n">
        <v>0</v>
      </c>
      <c r="X102" s="1" t="n">
        <v>0</v>
      </c>
      <c r="Y102" s="1" t="n">
        <v>0</v>
      </c>
      <c r="Z102" s="1" t="n">
        <v>0</v>
      </c>
      <c r="AA102" s="1" t="n">
        <v>0</v>
      </c>
      <c r="AB102" s="1" t="n">
        <v>0</v>
      </c>
      <c r="AC102" s="1" t="n">
        <v>0</v>
      </c>
      <c r="AD102" s="1" t="n">
        <v>0</v>
      </c>
      <c r="AE102" s="1" t="n">
        <v>0</v>
      </c>
      <c r="AF102" s="1" t="n">
        <v>0</v>
      </c>
      <c r="AG102" s="1" t="n">
        <v>0</v>
      </c>
      <c r="AH102" s="1" t="n">
        <v>0</v>
      </c>
      <c r="AI102" s="1" t="n">
        <v>0</v>
      </c>
      <c r="AJ102" s="1" t="n">
        <v>0</v>
      </c>
      <c r="AK102" s="1" t="n">
        <v>0</v>
      </c>
      <c r="AL102" s="1" t="n">
        <v>0</v>
      </c>
      <c r="AM102" s="1" t="n">
        <v>0</v>
      </c>
      <c r="AN102" s="1" t="n">
        <v>0</v>
      </c>
      <c r="AO102" s="1" t="n">
        <v>0</v>
      </c>
      <c r="AP102" s="1" t="n">
        <v>0</v>
      </c>
      <c r="AQ102" s="1" t="n">
        <v>0</v>
      </c>
      <c r="AR102" s="1" t="n">
        <v>0</v>
      </c>
      <c r="AS102" s="1" t="n">
        <v>0</v>
      </c>
      <c r="AT102" s="1" t="n">
        <v>0</v>
      </c>
      <c r="AU102" s="1" t="n">
        <v>0</v>
      </c>
      <c r="AV102" s="1" t="n">
        <v>0</v>
      </c>
      <c r="AW102" s="1" t="n">
        <v>0</v>
      </c>
      <c r="AX102" s="1" t="n">
        <v>0</v>
      </c>
      <c r="AY102" s="1" t="n">
        <v>0</v>
      </c>
      <c r="AZ102" s="1" t="n">
        <v>0</v>
      </c>
      <c r="BA102" s="1" t="n">
        <v>0</v>
      </c>
      <c r="BB102" s="1" t="n">
        <v>0</v>
      </c>
      <c r="BC102" s="1" t="n">
        <v>0</v>
      </c>
      <c r="BD102" s="1" t="n">
        <v>0</v>
      </c>
      <c r="BE102" s="1" t="n">
        <v>0</v>
      </c>
      <c r="BF102" s="1" t="n">
        <v>0</v>
      </c>
      <c r="BG102" s="1" t="n">
        <v>0</v>
      </c>
      <c r="BH102" s="1" t="n">
        <v>0</v>
      </c>
      <c r="BI102" s="1" t="n">
        <v>0</v>
      </c>
      <c r="BJ102" s="1" t="n">
        <v>0</v>
      </c>
      <c r="BK102" s="1" t="n">
        <v>0</v>
      </c>
      <c r="BL102" s="1" t="n">
        <v>0</v>
      </c>
      <c r="BM102" s="1" t="n">
        <v>0</v>
      </c>
      <c r="BN102" s="1" t="n">
        <v>0</v>
      </c>
      <c r="BO102" s="1" t="n">
        <v>0</v>
      </c>
      <c r="BP102" s="1" t="n">
        <v>0</v>
      </c>
      <c r="BQ102" s="1" t="n">
        <v>0</v>
      </c>
      <c r="BR102" s="1" t="n">
        <v>0</v>
      </c>
      <c r="BS102" s="1" t="n">
        <v>0</v>
      </c>
      <c r="BT102" s="1" t="n">
        <v>0</v>
      </c>
      <c r="BU102" s="1" t="n">
        <v>0</v>
      </c>
      <c r="BV102" s="1" t="n">
        <v>0</v>
      </c>
      <c r="BW102" s="1" t="n">
        <v>0</v>
      </c>
      <c r="BX102" s="1" t="n">
        <v>0</v>
      </c>
      <c r="BY102" s="1" t="n">
        <v>0</v>
      </c>
      <c r="BZ102" s="1" t="n">
        <v>0</v>
      </c>
      <c r="CA102" s="1" t="n">
        <v>0</v>
      </c>
      <c r="CB102" s="1" t="n">
        <v>0</v>
      </c>
      <c r="CC102" s="1" t="n">
        <v>0</v>
      </c>
      <c r="CD102" s="1" t="n">
        <v>0</v>
      </c>
      <c r="CE102" s="1" t="n">
        <v>0</v>
      </c>
      <c r="CF102" s="1" t="n">
        <v>0</v>
      </c>
      <c r="CG102" s="1" t="n">
        <v>0</v>
      </c>
      <c r="CH102" s="1" t="n">
        <v>0</v>
      </c>
      <c r="CI102" s="1" t="n">
        <v>0</v>
      </c>
      <c r="CJ102" s="1" t="n">
        <v>0</v>
      </c>
      <c r="CK102" s="1" t="n">
        <v>0</v>
      </c>
      <c r="CL102" s="1" t="n">
        <v>0</v>
      </c>
      <c r="CM102" s="1" t="n">
        <v>0</v>
      </c>
      <c r="CN102" s="1" t="n">
        <v>0</v>
      </c>
      <c r="CO102" s="1" t="n">
        <v>0</v>
      </c>
      <c r="CP102" s="1" t="n">
        <v>0</v>
      </c>
      <c r="CQ102" s="1" t="n">
        <v>0</v>
      </c>
      <c r="CR102" s="1" t="n">
        <v>0</v>
      </c>
      <c r="CS102" s="1" t="n">
        <v>0</v>
      </c>
      <c r="CT102" s="1" t="n">
        <v>0</v>
      </c>
      <c r="CU102" s="1" t="n">
        <v>0</v>
      </c>
      <c r="CV102" s="1" t="n">
        <v>0</v>
      </c>
      <c r="CW102" s="1" t="n">
        <v>0</v>
      </c>
      <c r="CX102" s="1" t="n">
        <v>0</v>
      </c>
      <c r="CY102" s="1" t="n">
        <v>0</v>
      </c>
      <c r="CZ102" s="10" t="n">
        <f aca="false">Overlay!$G$12</f>
        <v>-440.833333333333</v>
      </c>
      <c r="DA102" s="10" t="n">
        <f aca="false">Overlay!$G$13</f>
        <v>-440.833333333333</v>
      </c>
      <c r="DB102" s="10" t="n">
        <f aca="false">Overlay!$G$14</f>
        <v>-440.833333333333</v>
      </c>
      <c r="DC102" s="10" t="n">
        <f aca="false">Overlay!$G$15</f>
        <v>-440.833333333333</v>
      </c>
      <c r="DD102" s="10" t="n">
        <f aca="false">Overlay!$G$16</f>
        <v>-1690.83333333333</v>
      </c>
      <c r="DE102" s="10" t="n">
        <f aca="false">Overlay!$G$17</f>
        <v>-440.833333333333</v>
      </c>
      <c r="DF102" s="10" t="n">
        <f aca="false">Overlay!$G$18</f>
        <v>-440.833333333333</v>
      </c>
      <c r="DG102" s="10" t="n">
        <f aca="false">Overlay!$G$19</f>
        <v>-440.833333333333</v>
      </c>
      <c r="DH102" s="10" t="n">
        <f aca="false">Overlay!$G$20</f>
        <v>-440.833333333333</v>
      </c>
      <c r="DI102" s="10" t="n">
        <f aca="false">Overlay!$G$21</f>
        <v>-440.833333333333</v>
      </c>
      <c r="DJ102" s="10" t="n">
        <f aca="false">Overlay!$G$22</f>
        <v>-440.833333333333</v>
      </c>
      <c r="DK102" s="10" t="n">
        <f aca="false">Overlay!$G$23</f>
        <v>-440.833333333333</v>
      </c>
      <c r="DL102" s="10" t="n">
        <f aca="false">Overlay!$G$24</f>
        <v>-1690.83333333333</v>
      </c>
      <c r="DM102" s="10" t="n">
        <f aca="false">Overlay!$G$25</f>
        <v>-590.833333333333</v>
      </c>
      <c r="DN102" s="10" t="n">
        <f aca="false">Overlay!$G$26</f>
        <v>-590.833333333333</v>
      </c>
      <c r="DO102" s="10" t="n">
        <f aca="false">Overlay!$G$27</f>
        <v>-7990.83333333333</v>
      </c>
      <c r="DP102" s="10" t="n">
        <f aca="false">Overlay!$G$28</f>
        <v>-590.833333333333</v>
      </c>
      <c r="DQ102" s="10" t="n">
        <f aca="false">Overlay!$G$29</f>
        <v>-590.833333333333</v>
      </c>
      <c r="DR102" s="10" t="n">
        <f aca="false">Overlay!$G$30</f>
        <v>-590.833333333333</v>
      </c>
      <c r="DS102" s="10" t="n">
        <f aca="false">Overlay!$G$31</f>
        <v>146721.166666667</v>
      </c>
      <c r="DT102" s="1" t="n">
        <v>0</v>
      </c>
      <c r="DU102" s="1" t="n">
        <v>0</v>
      </c>
      <c r="DV102" s="1" t="n">
        <v>0</v>
      </c>
      <c r="DW102" s="1" t="n">
        <v>0</v>
      </c>
      <c r="DX102" s="1" t="n">
        <v>0</v>
      </c>
      <c r="DY102" s="1" t="n">
        <v>0</v>
      </c>
      <c r="DZ102" s="1" t="n">
        <v>0</v>
      </c>
      <c r="EA102" s="1" t="n">
        <v>0</v>
      </c>
      <c r="EB102" s="1" t="n">
        <v>0</v>
      </c>
      <c r="EC102" s="1" t="n">
        <v>0</v>
      </c>
      <c r="ED102" s="1" t="n">
        <v>0</v>
      </c>
      <c r="EE102" s="1" t="n">
        <v>0</v>
      </c>
      <c r="EF102" s="1" t="n">
        <v>0</v>
      </c>
      <c r="EG102" s="1" t="n">
        <v>0</v>
      </c>
      <c r="EH102" s="1" t="n">
        <v>0</v>
      </c>
      <c r="EI102" s="1" t="n">
        <v>0</v>
      </c>
      <c r="EJ102" s="1" t="n">
        <v>0</v>
      </c>
    </row>
    <row r="103" customFormat="false" ht="15" hidden="false" customHeight="true" outlineLevel="0" collapsed="false">
      <c r="C103" s="1" t="n">
        <v>0</v>
      </c>
      <c r="D103" s="1" t="n">
        <v>0</v>
      </c>
      <c r="E103" s="1" t="n">
        <v>0</v>
      </c>
      <c r="F103" s="1" t="n">
        <v>0</v>
      </c>
      <c r="G103" s="1" t="n">
        <v>0</v>
      </c>
      <c r="H103" s="1" t="n">
        <v>0</v>
      </c>
      <c r="I103" s="1" t="n">
        <v>0</v>
      </c>
      <c r="J103" s="1" t="n">
        <v>0</v>
      </c>
      <c r="K103" s="1" t="n">
        <v>0</v>
      </c>
      <c r="L103" s="1" t="n">
        <v>0</v>
      </c>
      <c r="M103" s="1" t="n">
        <v>0</v>
      </c>
      <c r="N103" s="1" t="n">
        <v>0</v>
      </c>
      <c r="O103" s="1" t="n">
        <v>0</v>
      </c>
      <c r="P103" s="1" t="n">
        <v>0</v>
      </c>
      <c r="Q103" s="1" t="n">
        <v>0</v>
      </c>
      <c r="R103" s="1" t="n">
        <v>0</v>
      </c>
      <c r="S103" s="1" t="n">
        <v>0</v>
      </c>
      <c r="T103" s="1" t="n">
        <v>0</v>
      </c>
      <c r="U103" s="1" t="n">
        <v>0</v>
      </c>
      <c r="V103" s="1" t="n">
        <v>0</v>
      </c>
      <c r="W103" s="1" t="n">
        <v>0</v>
      </c>
      <c r="X103" s="1" t="n">
        <v>0</v>
      </c>
      <c r="Y103" s="1" t="n">
        <v>0</v>
      </c>
      <c r="Z103" s="1" t="n">
        <v>0</v>
      </c>
      <c r="AA103" s="1" t="n">
        <v>0</v>
      </c>
      <c r="AB103" s="1" t="n">
        <v>0</v>
      </c>
      <c r="AC103" s="1" t="n">
        <v>0</v>
      </c>
      <c r="AD103" s="1" t="n">
        <v>0</v>
      </c>
      <c r="AE103" s="1" t="n">
        <v>0</v>
      </c>
      <c r="AF103" s="1" t="n">
        <v>0</v>
      </c>
      <c r="AG103" s="1" t="n">
        <v>0</v>
      </c>
      <c r="AH103" s="1" t="n">
        <v>0</v>
      </c>
      <c r="AI103" s="1" t="n">
        <v>0</v>
      </c>
      <c r="AJ103" s="1" t="n">
        <v>0</v>
      </c>
      <c r="AK103" s="1" t="n">
        <v>0</v>
      </c>
      <c r="AL103" s="1" t="n">
        <v>0</v>
      </c>
      <c r="AM103" s="1" t="n">
        <v>0</v>
      </c>
      <c r="AN103" s="1" t="n">
        <v>0</v>
      </c>
      <c r="AO103" s="1" t="n">
        <v>0</v>
      </c>
      <c r="AP103" s="1" t="n">
        <v>0</v>
      </c>
      <c r="AQ103" s="1" t="n">
        <v>0</v>
      </c>
      <c r="AR103" s="1" t="n">
        <v>0</v>
      </c>
      <c r="AS103" s="1" t="n">
        <v>0</v>
      </c>
      <c r="AT103" s="1" t="n">
        <v>0</v>
      </c>
      <c r="AU103" s="1" t="n">
        <v>0</v>
      </c>
      <c r="AV103" s="1" t="n">
        <v>0</v>
      </c>
      <c r="AW103" s="1" t="n">
        <v>0</v>
      </c>
      <c r="AX103" s="1" t="n">
        <v>0</v>
      </c>
      <c r="AY103" s="1" t="n">
        <v>0</v>
      </c>
      <c r="AZ103" s="1" t="n">
        <v>0</v>
      </c>
      <c r="BA103" s="1" t="n">
        <v>0</v>
      </c>
      <c r="BB103" s="1" t="n">
        <v>0</v>
      </c>
      <c r="BC103" s="1" t="n">
        <v>0</v>
      </c>
      <c r="BD103" s="1" t="n">
        <v>0</v>
      </c>
      <c r="BE103" s="1" t="n">
        <v>0</v>
      </c>
      <c r="BF103" s="1" t="n">
        <v>0</v>
      </c>
      <c r="BG103" s="1" t="n">
        <v>0</v>
      </c>
      <c r="BH103" s="1" t="n">
        <v>0</v>
      </c>
      <c r="BI103" s="1" t="n">
        <v>0</v>
      </c>
      <c r="BJ103" s="1" t="n">
        <v>0</v>
      </c>
      <c r="BK103" s="1" t="n">
        <v>0</v>
      </c>
      <c r="BL103" s="1" t="n">
        <v>0</v>
      </c>
      <c r="BM103" s="1" t="n">
        <v>0</v>
      </c>
      <c r="BN103" s="1" t="n">
        <v>0</v>
      </c>
      <c r="BO103" s="1" t="n">
        <v>0</v>
      </c>
      <c r="BP103" s="1" t="n">
        <v>0</v>
      </c>
      <c r="BQ103" s="1" t="n">
        <v>0</v>
      </c>
      <c r="BR103" s="1" t="n">
        <v>0</v>
      </c>
      <c r="BS103" s="1" t="n">
        <v>0</v>
      </c>
      <c r="BT103" s="1" t="n">
        <v>0</v>
      </c>
      <c r="BU103" s="1" t="n">
        <v>0</v>
      </c>
      <c r="BV103" s="1" t="n">
        <v>0</v>
      </c>
      <c r="BW103" s="1" t="n">
        <v>0</v>
      </c>
      <c r="BX103" s="1" t="n">
        <v>0</v>
      </c>
      <c r="BY103" s="1" t="n">
        <v>0</v>
      </c>
      <c r="BZ103" s="1" t="n">
        <v>0</v>
      </c>
      <c r="CA103" s="1" t="n">
        <v>0</v>
      </c>
      <c r="CB103" s="1" t="n">
        <v>0</v>
      </c>
      <c r="CC103" s="1" t="n">
        <v>0</v>
      </c>
      <c r="CD103" s="1" t="n">
        <v>0</v>
      </c>
      <c r="CE103" s="1" t="n">
        <v>0</v>
      </c>
      <c r="CF103" s="1" t="n">
        <v>0</v>
      </c>
      <c r="CG103" s="1" t="n">
        <v>0</v>
      </c>
      <c r="CH103" s="1" t="n">
        <v>0</v>
      </c>
      <c r="CI103" s="1" t="n">
        <v>0</v>
      </c>
      <c r="CJ103" s="1" t="n">
        <v>0</v>
      </c>
      <c r="CK103" s="1" t="n">
        <v>0</v>
      </c>
      <c r="CL103" s="1" t="n">
        <v>0</v>
      </c>
      <c r="CM103" s="1" t="n">
        <v>0</v>
      </c>
      <c r="CN103" s="1" t="n">
        <v>0</v>
      </c>
      <c r="CO103" s="1" t="n">
        <v>0</v>
      </c>
      <c r="CP103" s="1" t="n">
        <v>0</v>
      </c>
      <c r="CQ103" s="1" t="n">
        <v>0</v>
      </c>
      <c r="CR103" s="1" t="n">
        <v>0</v>
      </c>
      <c r="CS103" s="1" t="n">
        <v>0</v>
      </c>
      <c r="CT103" s="1" t="n">
        <v>0</v>
      </c>
      <c r="CU103" s="1" t="n">
        <v>0</v>
      </c>
      <c r="CV103" s="1" t="n">
        <v>0</v>
      </c>
      <c r="CW103" s="1" t="n">
        <v>0</v>
      </c>
      <c r="CX103" s="1" t="n">
        <v>0</v>
      </c>
      <c r="CY103" s="1" t="n">
        <v>0</v>
      </c>
      <c r="CZ103" s="1" t="n">
        <v>0</v>
      </c>
      <c r="DA103" s="10" t="n">
        <f aca="false">Overlay!$G$12</f>
        <v>-440.833333333333</v>
      </c>
      <c r="DB103" s="10" t="n">
        <f aca="false">Overlay!$G$13</f>
        <v>-440.833333333333</v>
      </c>
      <c r="DC103" s="10" t="n">
        <f aca="false">Overlay!$G$14</f>
        <v>-440.833333333333</v>
      </c>
      <c r="DD103" s="10" t="n">
        <f aca="false">Overlay!$G$15</f>
        <v>-440.833333333333</v>
      </c>
      <c r="DE103" s="10" t="n">
        <f aca="false">Overlay!$G$16</f>
        <v>-1690.83333333333</v>
      </c>
      <c r="DF103" s="10" t="n">
        <f aca="false">Overlay!$G$17</f>
        <v>-440.833333333333</v>
      </c>
      <c r="DG103" s="10" t="n">
        <f aca="false">Overlay!$G$18</f>
        <v>-440.833333333333</v>
      </c>
      <c r="DH103" s="10" t="n">
        <f aca="false">Overlay!$G$19</f>
        <v>-440.833333333333</v>
      </c>
      <c r="DI103" s="10" t="n">
        <f aca="false">Overlay!$G$20</f>
        <v>-440.833333333333</v>
      </c>
      <c r="DJ103" s="10" t="n">
        <f aca="false">Overlay!$G$21</f>
        <v>-440.833333333333</v>
      </c>
      <c r="DK103" s="10" t="n">
        <f aca="false">Overlay!$G$22</f>
        <v>-440.833333333333</v>
      </c>
      <c r="DL103" s="10" t="n">
        <f aca="false">Overlay!$G$23</f>
        <v>-440.833333333333</v>
      </c>
      <c r="DM103" s="10" t="n">
        <f aca="false">Overlay!$G$24</f>
        <v>-1690.83333333333</v>
      </c>
      <c r="DN103" s="10" t="n">
        <f aca="false">Overlay!$G$25</f>
        <v>-590.833333333333</v>
      </c>
      <c r="DO103" s="10" t="n">
        <f aca="false">Overlay!$G$26</f>
        <v>-590.833333333333</v>
      </c>
      <c r="DP103" s="10" t="n">
        <f aca="false">Overlay!$G$27</f>
        <v>-7990.83333333333</v>
      </c>
      <c r="DQ103" s="10" t="n">
        <f aca="false">Overlay!$G$28</f>
        <v>-590.833333333333</v>
      </c>
      <c r="DR103" s="10" t="n">
        <f aca="false">Overlay!$G$29</f>
        <v>-590.833333333333</v>
      </c>
      <c r="DS103" s="10" t="n">
        <f aca="false">Overlay!$G$30</f>
        <v>-590.833333333333</v>
      </c>
      <c r="DT103" s="10" t="n">
        <f aca="false">Overlay!$G$31</f>
        <v>146721.166666667</v>
      </c>
      <c r="DU103" s="1" t="n">
        <v>0</v>
      </c>
      <c r="DV103" s="1" t="n">
        <v>0</v>
      </c>
      <c r="DW103" s="1" t="n">
        <v>0</v>
      </c>
      <c r="DX103" s="1" t="n">
        <v>0</v>
      </c>
      <c r="DY103" s="1" t="n">
        <v>0</v>
      </c>
      <c r="DZ103" s="1" t="n">
        <v>0</v>
      </c>
      <c r="EA103" s="1" t="n">
        <v>0</v>
      </c>
      <c r="EB103" s="1" t="n">
        <v>0</v>
      </c>
      <c r="EC103" s="1" t="n">
        <v>0</v>
      </c>
      <c r="ED103" s="1" t="n">
        <v>0</v>
      </c>
      <c r="EE103" s="1" t="n">
        <v>0</v>
      </c>
      <c r="EF103" s="1" t="n">
        <v>0</v>
      </c>
      <c r="EG103" s="1" t="n">
        <v>0</v>
      </c>
      <c r="EH103" s="1" t="n">
        <v>0</v>
      </c>
      <c r="EI103" s="1" t="n">
        <v>0</v>
      </c>
      <c r="EJ103" s="1" t="n">
        <v>0</v>
      </c>
    </row>
    <row r="104" customFormat="false" ht="15" hidden="false" customHeight="true" outlineLevel="0" collapsed="false">
      <c r="C104" s="1" t="n">
        <v>0</v>
      </c>
      <c r="D104" s="1" t="n">
        <v>0</v>
      </c>
      <c r="E104" s="1" t="n">
        <v>0</v>
      </c>
      <c r="F104" s="1" t="n">
        <v>0</v>
      </c>
      <c r="G104" s="1" t="n">
        <v>0</v>
      </c>
      <c r="H104" s="1" t="n">
        <v>0</v>
      </c>
      <c r="I104" s="1" t="n">
        <v>0</v>
      </c>
      <c r="J104" s="1" t="n">
        <v>0</v>
      </c>
      <c r="K104" s="1" t="n">
        <v>0</v>
      </c>
      <c r="L104" s="1" t="n">
        <v>0</v>
      </c>
      <c r="M104" s="1" t="n">
        <v>0</v>
      </c>
      <c r="N104" s="1" t="n">
        <v>0</v>
      </c>
      <c r="O104" s="1" t="n">
        <v>0</v>
      </c>
      <c r="P104" s="1" t="n">
        <v>0</v>
      </c>
      <c r="Q104" s="1" t="n">
        <v>0</v>
      </c>
      <c r="R104" s="1" t="n">
        <v>0</v>
      </c>
      <c r="S104" s="1" t="n">
        <v>0</v>
      </c>
      <c r="T104" s="1" t="n">
        <v>0</v>
      </c>
      <c r="U104" s="1" t="n">
        <v>0</v>
      </c>
      <c r="V104" s="1" t="n">
        <v>0</v>
      </c>
      <c r="W104" s="1" t="n">
        <v>0</v>
      </c>
      <c r="X104" s="1" t="n">
        <v>0</v>
      </c>
      <c r="Y104" s="1" t="n">
        <v>0</v>
      </c>
      <c r="Z104" s="1" t="n">
        <v>0</v>
      </c>
      <c r="AA104" s="1" t="n">
        <v>0</v>
      </c>
      <c r="AB104" s="1" t="n">
        <v>0</v>
      </c>
      <c r="AC104" s="1" t="n">
        <v>0</v>
      </c>
      <c r="AD104" s="1" t="n">
        <v>0</v>
      </c>
      <c r="AE104" s="1" t="n">
        <v>0</v>
      </c>
      <c r="AF104" s="1" t="n">
        <v>0</v>
      </c>
      <c r="AG104" s="1" t="n">
        <v>0</v>
      </c>
      <c r="AH104" s="1" t="n">
        <v>0</v>
      </c>
      <c r="AI104" s="1" t="n">
        <v>0</v>
      </c>
      <c r="AJ104" s="1" t="n">
        <v>0</v>
      </c>
      <c r="AK104" s="1" t="n">
        <v>0</v>
      </c>
      <c r="AL104" s="1" t="n">
        <v>0</v>
      </c>
      <c r="AM104" s="1" t="n">
        <v>0</v>
      </c>
      <c r="AN104" s="1" t="n">
        <v>0</v>
      </c>
      <c r="AO104" s="1" t="n">
        <v>0</v>
      </c>
      <c r="AP104" s="1" t="n">
        <v>0</v>
      </c>
      <c r="AQ104" s="1" t="n">
        <v>0</v>
      </c>
      <c r="AR104" s="1" t="n">
        <v>0</v>
      </c>
      <c r="AS104" s="1" t="n">
        <v>0</v>
      </c>
      <c r="AT104" s="1" t="n">
        <v>0</v>
      </c>
      <c r="AU104" s="1" t="n">
        <v>0</v>
      </c>
      <c r="AV104" s="1" t="n">
        <v>0</v>
      </c>
      <c r="AW104" s="1" t="n">
        <v>0</v>
      </c>
      <c r="AX104" s="1" t="n">
        <v>0</v>
      </c>
      <c r="AY104" s="1" t="n">
        <v>0</v>
      </c>
      <c r="AZ104" s="1" t="n">
        <v>0</v>
      </c>
      <c r="BA104" s="1" t="n">
        <v>0</v>
      </c>
      <c r="BB104" s="1" t="n">
        <v>0</v>
      </c>
      <c r="BC104" s="1" t="n">
        <v>0</v>
      </c>
      <c r="BD104" s="1" t="n">
        <v>0</v>
      </c>
      <c r="BE104" s="1" t="n">
        <v>0</v>
      </c>
      <c r="BF104" s="1" t="n">
        <v>0</v>
      </c>
      <c r="BG104" s="1" t="n">
        <v>0</v>
      </c>
      <c r="BH104" s="1" t="n">
        <v>0</v>
      </c>
      <c r="BI104" s="1" t="n">
        <v>0</v>
      </c>
      <c r="BJ104" s="1" t="n">
        <v>0</v>
      </c>
      <c r="BK104" s="1" t="n">
        <v>0</v>
      </c>
      <c r="BL104" s="1" t="n">
        <v>0</v>
      </c>
      <c r="BM104" s="1" t="n">
        <v>0</v>
      </c>
      <c r="BN104" s="1" t="n">
        <v>0</v>
      </c>
      <c r="BO104" s="1" t="n">
        <v>0</v>
      </c>
      <c r="BP104" s="1" t="n">
        <v>0</v>
      </c>
      <c r="BQ104" s="1" t="n">
        <v>0</v>
      </c>
      <c r="BR104" s="1" t="n">
        <v>0</v>
      </c>
      <c r="BS104" s="1" t="n">
        <v>0</v>
      </c>
      <c r="BT104" s="1" t="n">
        <v>0</v>
      </c>
      <c r="BU104" s="1" t="n">
        <v>0</v>
      </c>
      <c r="BV104" s="1" t="n">
        <v>0</v>
      </c>
      <c r="BW104" s="1" t="n">
        <v>0</v>
      </c>
      <c r="BX104" s="1" t="n">
        <v>0</v>
      </c>
      <c r="BY104" s="1" t="n">
        <v>0</v>
      </c>
      <c r="BZ104" s="1" t="n">
        <v>0</v>
      </c>
      <c r="CA104" s="1" t="n">
        <v>0</v>
      </c>
      <c r="CB104" s="1" t="n">
        <v>0</v>
      </c>
      <c r="CC104" s="1" t="n">
        <v>0</v>
      </c>
      <c r="CD104" s="1" t="n">
        <v>0</v>
      </c>
      <c r="CE104" s="1" t="n">
        <v>0</v>
      </c>
      <c r="CF104" s="1" t="n">
        <v>0</v>
      </c>
      <c r="CG104" s="1" t="n">
        <v>0</v>
      </c>
      <c r="CH104" s="1" t="n">
        <v>0</v>
      </c>
      <c r="CI104" s="1" t="n">
        <v>0</v>
      </c>
      <c r="CJ104" s="1" t="n">
        <v>0</v>
      </c>
      <c r="CK104" s="1" t="n">
        <v>0</v>
      </c>
      <c r="CL104" s="1" t="n">
        <v>0</v>
      </c>
      <c r="CM104" s="1" t="n">
        <v>0</v>
      </c>
      <c r="CN104" s="1" t="n">
        <v>0</v>
      </c>
      <c r="CO104" s="1" t="n">
        <v>0</v>
      </c>
      <c r="CP104" s="1" t="n">
        <v>0</v>
      </c>
      <c r="CQ104" s="1" t="n">
        <v>0</v>
      </c>
      <c r="CR104" s="1" t="n">
        <v>0</v>
      </c>
      <c r="CS104" s="1" t="n">
        <v>0</v>
      </c>
      <c r="CT104" s="1" t="n">
        <v>0</v>
      </c>
      <c r="CU104" s="1" t="n">
        <v>0</v>
      </c>
      <c r="CV104" s="1" t="n">
        <v>0</v>
      </c>
      <c r="CW104" s="1" t="n">
        <v>0</v>
      </c>
      <c r="CX104" s="1" t="n">
        <v>0</v>
      </c>
      <c r="CY104" s="1" t="n">
        <v>0</v>
      </c>
      <c r="CZ104" s="1" t="n">
        <v>0</v>
      </c>
      <c r="DA104" s="1" t="n">
        <v>0</v>
      </c>
      <c r="DB104" s="10" t="n">
        <f aca="false">Overlay!$G$12</f>
        <v>-440.833333333333</v>
      </c>
      <c r="DC104" s="10" t="n">
        <f aca="false">Overlay!$G$13</f>
        <v>-440.833333333333</v>
      </c>
      <c r="DD104" s="10" t="n">
        <f aca="false">Overlay!$G$14</f>
        <v>-440.833333333333</v>
      </c>
      <c r="DE104" s="10" t="n">
        <f aca="false">Overlay!$G$15</f>
        <v>-440.833333333333</v>
      </c>
      <c r="DF104" s="10" t="n">
        <f aca="false">Overlay!$G$16</f>
        <v>-1690.83333333333</v>
      </c>
      <c r="DG104" s="10" t="n">
        <f aca="false">Overlay!$G$17</f>
        <v>-440.833333333333</v>
      </c>
      <c r="DH104" s="10" t="n">
        <f aca="false">Overlay!$G$18</f>
        <v>-440.833333333333</v>
      </c>
      <c r="DI104" s="10" t="n">
        <f aca="false">Overlay!$G$19</f>
        <v>-440.833333333333</v>
      </c>
      <c r="DJ104" s="10" t="n">
        <f aca="false">Overlay!$G$20</f>
        <v>-440.833333333333</v>
      </c>
      <c r="DK104" s="10" t="n">
        <f aca="false">Overlay!$G$21</f>
        <v>-440.833333333333</v>
      </c>
      <c r="DL104" s="10" t="n">
        <f aca="false">Overlay!$G$22</f>
        <v>-440.833333333333</v>
      </c>
      <c r="DM104" s="10" t="n">
        <f aca="false">Overlay!$G$23</f>
        <v>-440.833333333333</v>
      </c>
      <c r="DN104" s="10" t="n">
        <f aca="false">Overlay!$G$24</f>
        <v>-1690.83333333333</v>
      </c>
      <c r="DO104" s="10" t="n">
        <f aca="false">Overlay!$G$25</f>
        <v>-590.833333333333</v>
      </c>
      <c r="DP104" s="10" t="n">
        <f aca="false">Overlay!$G$26</f>
        <v>-590.833333333333</v>
      </c>
      <c r="DQ104" s="10" t="n">
        <f aca="false">Overlay!$G$27</f>
        <v>-7990.83333333333</v>
      </c>
      <c r="DR104" s="10" t="n">
        <f aca="false">Overlay!$G$28</f>
        <v>-590.833333333333</v>
      </c>
      <c r="DS104" s="10" t="n">
        <f aca="false">Overlay!$G$29</f>
        <v>-590.833333333333</v>
      </c>
      <c r="DT104" s="10" t="n">
        <f aca="false">Overlay!$G$30</f>
        <v>-590.833333333333</v>
      </c>
      <c r="DU104" s="10" t="n">
        <f aca="false">Overlay!$G$31</f>
        <v>146721.166666667</v>
      </c>
      <c r="DV104" s="1" t="n">
        <v>0</v>
      </c>
      <c r="DW104" s="1" t="n">
        <v>0</v>
      </c>
      <c r="DX104" s="1" t="n">
        <v>0</v>
      </c>
      <c r="DY104" s="1" t="n">
        <v>0</v>
      </c>
      <c r="DZ104" s="1" t="n">
        <v>0</v>
      </c>
      <c r="EA104" s="1" t="n">
        <v>0</v>
      </c>
      <c r="EB104" s="1" t="n">
        <v>0</v>
      </c>
      <c r="EC104" s="1" t="n">
        <v>0</v>
      </c>
      <c r="ED104" s="1" t="n">
        <v>0</v>
      </c>
      <c r="EE104" s="1" t="n">
        <v>0</v>
      </c>
      <c r="EF104" s="1" t="n">
        <v>0</v>
      </c>
      <c r="EG104" s="1" t="n">
        <v>0</v>
      </c>
      <c r="EH104" s="1" t="n">
        <v>0</v>
      </c>
      <c r="EI104" s="1" t="n">
        <v>0</v>
      </c>
      <c r="EJ104" s="1" t="n">
        <v>0</v>
      </c>
    </row>
    <row r="105" customFormat="false" ht="15" hidden="false" customHeight="true" outlineLevel="0" collapsed="false">
      <c r="C105" s="1" t="n">
        <v>0</v>
      </c>
      <c r="D105" s="1" t="n">
        <v>0</v>
      </c>
      <c r="E105" s="1" t="n">
        <v>0</v>
      </c>
      <c r="F105" s="1" t="n">
        <v>0</v>
      </c>
      <c r="G105" s="1" t="n">
        <v>0</v>
      </c>
      <c r="H105" s="1" t="n">
        <v>0</v>
      </c>
      <c r="I105" s="1" t="n">
        <v>0</v>
      </c>
      <c r="J105" s="1" t="n">
        <v>0</v>
      </c>
      <c r="K105" s="1" t="n">
        <v>0</v>
      </c>
      <c r="L105" s="1" t="n">
        <v>0</v>
      </c>
      <c r="M105" s="1" t="n">
        <v>0</v>
      </c>
      <c r="N105" s="1" t="n">
        <v>0</v>
      </c>
      <c r="O105" s="1" t="n">
        <v>0</v>
      </c>
      <c r="P105" s="1" t="n">
        <v>0</v>
      </c>
      <c r="Q105" s="1" t="n">
        <v>0</v>
      </c>
      <c r="R105" s="1" t="n">
        <v>0</v>
      </c>
      <c r="S105" s="1" t="n">
        <v>0</v>
      </c>
      <c r="T105" s="1" t="n">
        <v>0</v>
      </c>
      <c r="U105" s="1" t="n">
        <v>0</v>
      </c>
      <c r="V105" s="1" t="n">
        <v>0</v>
      </c>
      <c r="W105" s="1" t="n">
        <v>0</v>
      </c>
      <c r="X105" s="1" t="n">
        <v>0</v>
      </c>
      <c r="Y105" s="1" t="n">
        <v>0</v>
      </c>
      <c r="Z105" s="1" t="n">
        <v>0</v>
      </c>
      <c r="AA105" s="1" t="n">
        <v>0</v>
      </c>
      <c r="AB105" s="1" t="n">
        <v>0</v>
      </c>
      <c r="AC105" s="1" t="n">
        <v>0</v>
      </c>
      <c r="AD105" s="1" t="n">
        <v>0</v>
      </c>
      <c r="AE105" s="1" t="n">
        <v>0</v>
      </c>
      <c r="AF105" s="1" t="n">
        <v>0</v>
      </c>
      <c r="AG105" s="1" t="n">
        <v>0</v>
      </c>
      <c r="AH105" s="1" t="n">
        <v>0</v>
      </c>
      <c r="AI105" s="1" t="n">
        <v>0</v>
      </c>
      <c r="AJ105" s="1" t="n">
        <v>0</v>
      </c>
      <c r="AK105" s="1" t="n">
        <v>0</v>
      </c>
      <c r="AL105" s="1" t="n">
        <v>0</v>
      </c>
      <c r="AM105" s="1" t="n">
        <v>0</v>
      </c>
      <c r="AN105" s="1" t="n">
        <v>0</v>
      </c>
      <c r="AO105" s="1" t="n">
        <v>0</v>
      </c>
      <c r="AP105" s="1" t="n">
        <v>0</v>
      </c>
      <c r="AQ105" s="1" t="n">
        <v>0</v>
      </c>
      <c r="AR105" s="1" t="n">
        <v>0</v>
      </c>
      <c r="AS105" s="1" t="n">
        <v>0</v>
      </c>
      <c r="AT105" s="1" t="n">
        <v>0</v>
      </c>
      <c r="AU105" s="1" t="n">
        <v>0</v>
      </c>
      <c r="AV105" s="1" t="n">
        <v>0</v>
      </c>
      <c r="AW105" s="1" t="n">
        <v>0</v>
      </c>
      <c r="AX105" s="1" t="n">
        <v>0</v>
      </c>
      <c r="AY105" s="1" t="n">
        <v>0</v>
      </c>
      <c r="AZ105" s="1" t="n">
        <v>0</v>
      </c>
      <c r="BA105" s="1" t="n">
        <v>0</v>
      </c>
      <c r="BB105" s="1" t="n">
        <v>0</v>
      </c>
      <c r="BC105" s="1" t="n">
        <v>0</v>
      </c>
      <c r="BD105" s="1" t="n">
        <v>0</v>
      </c>
      <c r="BE105" s="1" t="n">
        <v>0</v>
      </c>
      <c r="BF105" s="1" t="n">
        <v>0</v>
      </c>
      <c r="BG105" s="1" t="n">
        <v>0</v>
      </c>
      <c r="BH105" s="1" t="n">
        <v>0</v>
      </c>
      <c r="BI105" s="1" t="n">
        <v>0</v>
      </c>
      <c r="BJ105" s="1" t="n">
        <v>0</v>
      </c>
      <c r="BK105" s="1" t="n">
        <v>0</v>
      </c>
      <c r="BL105" s="1" t="n">
        <v>0</v>
      </c>
      <c r="BM105" s="1" t="n">
        <v>0</v>
      </c>
      <c r="BN105" s="1" t="n">
        <v>0</v>
      </c>
      <c r="BO105" s="1" t="n">
        <v>0</v>
      </c>
      <c r="BP105" s="1" t="n">
        <v>0</v>
      </c>
      <c r="BQ105" s="1" t="n">
        <v>0</v>
      </c>
      <c r="BR105" s="1" t="n">
        <v>0</v>
      </c>
      <c r="BS105" s="1" t="n">
        <v>0</v>
      </c>
      <c r="BT105" s="1" t="n">
        <v>0</v>
      </c>
      <c r="BU105" s="1" t="n">
        <v>0</v>
      </c>
      <c r="BV105" s="1" t="n">
        <v>0</v>
      </c>
      <c r="BW105" s="1" t="n">
        <v>0</v>
      </c>
      <c r="BX105" s="1" t="n">
        <v>0</v>
      </c>
      <c r="BY105" s="1" t="n">
        <v>0</v>
      </c>
      <c r="BZ105" s="1" t="n">
        <v>0</v>
      </c>
      <c r="CA105" s="1" t="n">
        <v>0</v>
      </c>
      <c r="CB105" s="1" t="n">
        <v>0</v>
      </c>
      <c r="CC105" s="1" t="n">
        <v>0</v>
      </c>
      <c r="CD105" s="1" t="n">
        <v>0</v>
      </c>
      <c r="CE105" s="1" t="n">
        <v>0</v>
      </c>
      <c r="CF105" s="1" t="n">
        <v>0</v>
      </c>
      <c r="CG105" s="1" t="n">
        <v>0</v>
      </c>
      <c r="CH105" s="1" t="n">
        <v>0</v>
      </c>
      <c r="CI105" s="1" t="n">
        <v>0</v>
      </c>
      <c r="CJ105" s="1" t="n">
        <v>0</v>
      </c>
      <c r="CK105" s="1" t="n">
        <v>0</v>
      </c>
      <c r="CL105" s="1" t="n">
        <v>0</v>
      </c>
      <c r="CM105" s="1" t="n">
        <v>0</v>
      </c>
      <c r="CN105" s="1" t="n">
        <v>0</v>
      </c>
      <c r="CO105" s="1" t="n">
        <v>0</v>
      </c>
      <c r="CP105" s="1" t="n">
        <v>0</v>
      </c>
      <c r="CQ105" s="1" t="n">
        <v>0</v>
      </c>
      <c r="CR105" s="1" t="n">
        <v>0</v>
      </c>
      <c r="CS105" s="1" t="n">
        <v>0</v>
      </c>
      <c r="CT105" s="1" t="n">
        <v>0</v>
      </c>
      <c r="CU105" s="1" t="n">
        <v>0</v>
      </c>
      <c r="CV105" s="1" t="n">
        <v>0</v>
      </c>
      <c r="CW105" s="1" t="n">
        <v>0</v>
      </c>
      <c r="CX105" s="1" t="n">
        <v>0</v>
      </c>
      <c r="CY105" s="1" t="n">
        <v>0</v>
      </c>
      <c r="CZ105" s="1" t="n">
        <v>0</v>
      </c>
      <c r="DA105" s="1" t="n">
        <v>0</v>
      </c>
      <c r="DB105" s="1" t="n">
        <v>0</v>
      </c>
      <c r="DC105" s="10" t="n">
        <f aca="false">Overlay!$G$12</f>
        <v>-440.833333333333</v>
      </c>
      <c r="DD105" s="10" t="n">
        <f aca="false">Overlay!$G$13</f>
        <v>-440.833333333333</v>
      </c>
      <c r="DE105" s="10" t="n">
        <f aca="false">Overlay!$G$14</f>
        <v>-440.833333333333</v>
      </c>
      <c r="DF105" s="10" t="n">
        <f aca="false">Overlay!$G$15</f>
        <v>-440.833333333333</v>
      </c>
      <c r="DG105" s="10" t="n">
        <f aca="false">Overlay!$G$16</f>
        <v>-1690.83333333333</v>
      </c>
      <c r="DH105" s="10" t="n">
        <f aca="false">Overlay!$G$17</f>
        <v>-440.833333333333</v>
      </c>
      <c r="DI105" s="10" t="n">
        <f aca="false">Overlay!$G$18</f>
        <v>-440.833333333333</v>
      </c>
      <c r="DJ105" s="10" t="n">
        <f aca="false">Overlay!$G$19</f>
        <v>-440.833333333333</v>
      </c>
      <c r="DK105" s="10" t="n">
        <f aca="false">Overlay!$G$20</f>
        <v>-440.833333333333</v>
      </c>
      <c r="DL105" s="10" t="n">
        <f aca="false">Overlay!$G$21</f>
        <v>-440.833333333333</v>
      </c>
      <c r="DM105" s="10" t="n">
        <f aca="false">Overlay!$G$22</f>
        <v>-440.833333333333</v>
      </c>
      <c r="DN105" s="10" t="n">
        <f aca="false">Overlay!$G$23</f>
        <v>-440.833333333333</v>
      </c>
      <c r="DO105" s="10" t="n">
        <f aca="false">Overlay!$G$24</f>
        <v>-1690.83333333333</v>
      </c>
      <c r="DP105" s="10" t="n">
        <f aca="false">Overlay!$G$25</f>
        <v>-590.833333333333</v>
      </c>
      <c r="DQ105" s="10" t="n">
        <f aca="false">Overlay!$G$26</f>
        <v>-590.833333333333</v>
      </c>
      <c r="DR105" s="10" t="n">
        <f aca="false">Overlay!$G$27</f>
        <v>-7990.83333333333</v>
      </c>
      <c r="DS105" s="10" t="n">
        <f aca="false">Overlay!$G$28</f>
        <v>-590.833333333333</v>
      </c>
      <c r="DT105" s="10" t="n">
        <f aca="false">Overlay!$G$29</f>
        <v>-590.833333333333</v>
      </c>
      <c r="DU105" s="10" t="n">
        <f aca="false">Overlay!$G$30</f>
        <v>-590.833333333333</v>
      </c>
      <c r="DV105" s="10" t="n">
        <f aca="false">Overlay!$G$31</f>
        <v>146721.166666667</v>
      </c>
      <c r="DW105" s="1" t="n">
        <v>0</v>
      </c>
      <c r="DX105" s="1" t="n">
        <v>0</v>
      </c>
      <c r="DY105" s="1" t="n">
        <v>0</v>
      </c>
      <c r="DZ105" s="1" t="n">
        <v>0</v>
      </c>
      <c r="EA105" s="1" t="n">
        <v>0</v>
      </c>
      <c r="EB105" s="1" t="n">
        <v>0</v>
      </c>
      <c r="EC105" s="1" t="n">
        <v>0</v>
      </c>
      <c r="ED105" s="1" t="n">
        <v>0</v>
      </c>
      <c r="EE105" s="1" t="n">
        <v>0</v>
      </c>
      <c r="EF105" s="1" t="n">
        <v>0</v>
      </c>
      <c r="EG105" s="1" t="n">
        <v>0</v>
      </c>
      <c r="EH105" s="1" t="n">
        <v>0</v>
      </c>
      <c r="EI105" s="1" t="n">
        <v>0</v>
      </c>
      <c r="EJ105" s="1" t="n">
        <v>0</v>
      </c>
    </row>
    <row r="106" customFormat="false" ht="15" hidden="false" customHeight="true" outlineLevel="0" collapsed="false">
      <c r="C106" s="1" t="n">
        <v>0</v>
      </c>
      <c r="D106" s="1" t="n">
        <v>0</v>
      </c>
      <c r="E106" s="1" t="n">
        <v>0</v>
      </c>
      <c r="F106" s="1" t="n">
        <v>0</v>
      </c>
      <c r="G106" s="1" t="n">
        <v>0</v>
      </c>
      <c r="H106" s="1" t="n">
        <v>0</v>
      </c>
      <c r="I106" s="1" t="n">
        <v>0</v>
      </c>
      <c r="J106" s="1" t="n">
        <v>0</v>
      </c>
      <c r="K106" s="1" t="n">
        <v>0</v>
      </c>
      <c r="L106" s="1" t="n">
        <v>0</v>
      </c>
      <c r="M106" s="1" t="n">
        <v>0</v>
      </c>
      <c r="N106" s="1" t="n">
        <v>0</v>
      </c>
      <c r="O106" s="1" t="n">
        <v>0</v>
      </c>
      <c r="P106" s="1" t="n">
        <v>0</v>
      </c>
      <c r="Q106" s="1" t="n">
        <v>0</v>
      </c>
      <c r="R106" s="1" t="n">
        <v>0</v>
      </c>
      <c r="S106" s="1" t="n">
        <v>0</v>
      </c>
      <c r="T106" s="1" t="n">
        <v>0</v>
      </c>
      <c r="U106" s="1" t="n">
        <v>0</v>
      </c>
      <c r="V106" s="1" t="n">
        <v>0</v>
      </c>
      <c r="W106" s="1" t="n">
        <v>0</v>
      </c>
      <c r="X106" s="1" t="n">
        <v>0</v>
      </c>
      <c r="Y106" s="1" t="n">
        <v>0</v>
      </c>
      <c r="Z106" s="1" t="n">
        <v>0</v>
      </c>
      <c r="AA106" s="1" t="n">
        <v>0</v>
      </c>
      <c r="AB106" s="1" t="n">
        <v>0</v>
      </c>
      <c r="AC106" s="1" t="n">
        <v>0</v>
      </c>
      <c r="AD106" s="1" t="n">
        <v>0</v>
      </c>
      <c r="AE106" s="1" t="n">
        <v>0</v>
      </c>
      <c r="AF106" s="1" t="n">
        <v>0</v>
      </c>
      <c r="AG106" s="1" t="n">
        <v>0</v>
      </c>
      <c r="AH106" s="1" t="n">
        <v>0</v>
      </c>
      <c r="AI106" s="1" t="n">
        <v>0</v>
      </c>
      <c r="AJ106" s="1" t="n">
        <v>0</v>
      </c>
      <c r="AK106" s="1" t="n">
        <v>0</v>
      </c>
      <c r="AL106" s="1" t="n">
        <v>0</v>
      </c>
      <c r="AM106" s="1" t="n">
        <v>0</v>
      </c>
      <c r="AN106" s="1" t="n">
        <v>0</v>
      </c>
      <c r="AO106" s="1" t="n">
        <v>0</v>
      </c>
      <c r="AP106" s="1" t="n">
        <v>0</v>
      </c>
      <c r="AQ106" s="1" t="n">
        <v>0</v>
      </c>
      <c r="AR106" s="1" t="n">
        <v>0</v>
      </c>
      <c r="AS106" s="1" t="n">
        <v>0</v>
      </c>
      <c r="AT106" s="1" t="n">
        <v>0</v>
      </c>
      <c r="AU106" s="1" t="n">
        <v>0</v>
      </c>
      <c r="AV106" s="1" t="n">
        <v>0</v>
      </c>
      <c r="AW106" s="1" t="n">
        <v>0</v>
      </c>
      <c r="AX106" s="1" t="n">
        <v>0</v>
      </c>
      <c r="AY106" s="1" t="n">
        <v>0</v>
      </c>
      <c r="AZ106" s="1" t="n">
        <v>0</v>
      </c>
      <c r="BA106" s="1" t="n">
        <v>0</v>
      </c>
      <c r="BB106" s="1" t="n">
        <v>0</v>
      </c>
      <c r="BC106" s="1" t="n">
        <v>0</v>
      </c>
      <c r="BD106" s="1" t="n">
        <v>0</v>
      </c>
      <c r="BE106" s="1" t="n">
        <v>0</v>
      </c>
      <c r="BF106" s="1" t="n">
        <v>0</v>
      </c>
      <c r="BG106" s="1" t="n">
        <v>0</v>
      </c>
      <c r="BH106" s="1" t="n">
        <v>0</v>
      </c>
      <c r="BI106" s="1" t="n">
        <v>0</v>
      </c>
      <c r="BJ106" s="1" t="n">
        <v>0</v>
      </c>
      <c r="BK106" s="1" t="n">
        <v>0</v>
      </c>
      <c r="BL106" s="1" t="n">
        <v>0</v>
      </c>
      <c r="BM106" s="1" t="n">
        <v>0</v>
      </c>
      <c r="BN106" s="1" t="n">
        <v>0</v>
      </c>
      <c r="BO106" s="1" t="n">
        <v>0</v>
      </c>
      <c r="BP106" s="1" t="n">
        <v>0</v>
      </c>
      <c r="BQ106" s="1" t="n">
        <v>0</v>
      </c>
      <c r="BR106" s="1" t="n">
        <v>0</v>
      </c>
      <c r="BS106" s="1" t="n">
        <v>0</v>
      </c>
      <c r="BT106" s="1" t="n">
        <v>0</v>
      </c>
      <c r="BU106" s="1" t="n">
        <v>0</v>
      </c>
      <c r="BV106" s="1" t="n">
        <v>0</v>
      </c>
      <c r="BW106" s="1" t="n">
        <v>0</v>
      </c>
      <c r="BX106" s="1" t="n">
        <v>0</v>
      </c>
      <c r="BY106" s="1" t="n">
        <v>0</v>
      </c>
      <c r="BZ106" s="1" t="n">
        <v>0</v>
      </c>
      <c r="CA106" s="1" t="n">
        <v>0</v>
      </c>
      <c r="CB106" s="1" t="n">
        <v>0</v>
      </c>
      <c r="CC106" s="1" t="n">
        <v>0</v>
      </c>
      <c r="CD106" s="1" t="n">
        <v>0</v>
      </c>
      <c r="CE106" s="1" t="n">
        <v>0</v>
      </c>
      <c r="CF106" s="1" t="n">
        <v>0</v>
      </c>
      <c r="CG106" s="1" t="n">
        <v>0</v>
      </c>
      <c r="CH106" s="1" t="n">
        <v>0</v>
      </c>
      <c r="CI106" s="1" t="n">
        <v>0</v>
      </c>
      <c r="CJ106" s="1" t="n">
        <v>0</v>
      </c>
      <c r="CK106" s="1" t="n">
        <v>0</v>
      </c>
      <c r="CL106" s="1" t="n">
        <v>0</v>
      </c>
      <c r="CM106" s="1" t="n">
        <v>0</v>
      </c>
      <c r="CN106" s="1" t="n">
        <v>0</v>
      </c>
      <c r="CO106" s="1" t="n">
        <v>0</v>
      </c>
      <c r="CP106" s="1" t="n">
        <v>0</v>
      </c>
      <c r="CQ106" s="1" t="n">
        <v>0</v>
      </c>
      <c r="CR106" s="1" t="n">
        <v>0</v>
      </c>
      <c r="CS106" s="1" t="n">
        <v>0</v>
      </c>
      <c r="CT106" s="1" t="n">
        <v>0</v>
      </c>
      <c r="CU106" s="1" t="n">
        <v>0</v>
      </c>
      <c r="CV106" s="1" t="n">
        <v>0</v>
      </c>
      <c r="CW106" s="1" t="n">
        <v>0</v>
      </c>
      <c r="CX106" s="1" t="n">
        <v>0</v>
      </c>
      <c r="CY106" s="1" t="n">
        <v>0</v>
      </c>
      <c r="CZ106" s="1" t="n">
        <v>0</v>
      </c>
      <c r="DA106" s="1" t="n">
        <v>0</v>
      </c>
      <c r="DB106" s="1" t="n">
        <v>0</v>
      </c>
      <c r="DC106" s="1" t="n">
        <v>0</v>
      </c>
      <c r="DD106" s="10" t="n">
        <f aca="false">Overlay!$G$12</f>
        <v>-440.833333333333</v>
      </c>
      <c r="DE106" s="10" t="n">
        <f aca="false">Overlay!$G$13</f>
        <v>-440.833333333333</v>
      </c>
      <c r="DF106" s="10" t="n">
        <f aca="false">Overlay!$G$14</f>
        <v>-440.833333333333</v>
      </c>
      <c r="DG106" s="10" t="n">
        <f aca="false">Overlay!$G$15</f>
        <v>-440.833333333333</v>
      </c>
      <c r="DH106" s="10" t="n">
        <f aca="false">Overlay!$G$16</f>
        <v>-1690.83333333333</v>
      </c>
      <c r="DI106" s="10" t="n">
        <f aca="false">Overlay!$G$17</f>
        <v>-440.833333333333</v>
      </c>
      <c r="DJ106" s="10" t="n">
        <f aca="false">Overlay!$G$18</f>
        <v>-440.833333333333</v>
      </c>
      <c r="DK106" s="10" t="n">
        <f aca="false">Overlay!$G$19</f>
        <v>-440.833333333333</v>
      </c>
      <c r="DL106" s="10" t="n">
        <f aca="false">Overlay!$G$20</f>
        <v>-440.833333333333</v>
      </c>
      <c r="DM106" s="10" t="n">
        <f aca="false">Overlay!$G$21</f>
        <v>-440.833333333333</v>
      </c>
      <c r="DN106" s="10" t="n">
        <f aca="false">Overlay!$G$22</f>
        <v>-440.833333333333</v>
      </c>
      <c r="DO106" s="10" t="n">
        <f aca="false">Overlay!$G$23</f>
        <v>-440.833333333333</v>
      </c>
      <c r="DP106" s="10" t="n">
        <f aca="false">Overlay!$G$24</f>
        <v>-1690.83333333333</v>
      </c>
      <c r="DQ106" s="10" t="n">
        <f aca="false">Overlay!$G$25</f>
        <v>-590.833333333333</v>
      </c>
      <c r="DR106" s="10" t="n">
        <f aca="false">Overlay!$G$26</f>
        <v>-590.833333333333</v>
      </c>
      <c r="DS106" s="10" t="n">
        <f aca="false">Overlay!$G$27</f>
        <v>-7990.83333333333</v>
      </c>
      <c r="DT106" s="10" t="n">
        <f aca="false">Overlay!$G$28</f>
        <v>-590.833333333333</v>
      </c>
      <c r="DU106" s="10" t="n">
        <f aca="false">Overlay!$G$29</f>
        <v>-590.833333333333</v>
      </c>
      <c r="DV106" s="10" t="n">
        <f aca="false">Overlay!$G$30</f>
        <v>-590.833333333333</v>
      </c>
      <c r="DW106" s="10" t="n">
        <f aca="false">Overlay!$G$31</f>
        <v>146721.166666667</v>
      </c>
      <c r="DX106" s="1" t="n">
        <v>0</v>
      </c>
      <c r="DY106" s="1" t="n">
        <v>0</v>
      </c>
      <c r="DZ106" s="1" t="n">
        <v>0</v>
      </c>
      <c r="EA106" s="1" t="n">
        <v>0</v>
      </c>
      <c r="EB106" s="1" t="n">
        <v>0</v>
      </c>
      <c r="EC106" s="1" t="n">
        <v>0</v>
      </c>
      <c r="ED106" s="1" t="n">
        <v>0</v>
      </c>
      <c r="EE106" s="1" t="n">
        <v>0</v>
      </c>
      <c r="EF106" s="1" t="n">
        <v>0</v>
      </c>
      <c r="EG106" s="1" t="n">
        <v>0</v>
      </c>
      <c r="EH106" s="1" t="n">
        <v>0</v>
      </c>
      <c r="EI106" s="1" t="n">
        <v>0</v>
      </c>
      <c r="EJ106" s="1" t="n">
        <v>0</v>
      </c>
    </row>
    <row r="107" customFormat="false" ht="15" hidden="false" customHeight="true" outlineLevel="0" collapsed="false">
      <c r="C107" s="1" t="n">
        <v>0</v>
      </c>
      <c r="D107" s="1" t="n">
        <v>0</v>
      </c>
      <c r="E107" s="1" t="n">
        <v>0</v>
      </c>
      <c r="F107" s="1" t="n">
        <v>0</v>
      </c>
      <c r="G107" s="1" t="n">
        <v>0</v>
      </c>
      <c r="H107" s="1" t="n">
        <v>0</v>
      </c>
      <c r="I107" s="1" t="n">
        <v>0</v>
      </c>
      <c r="J107" s="1" t="n">
        <v>0</v>
      </c>
      <c r="K107" s="1" t="n">
        <v>0</v>
      </c>
      <c r="L107" s="1" t="n">
        <v>0</v>
      </c>
      <c r="M107" s="1" t="n">
        <v>0</v>
      </c>
      <c r="N107" s="1" t="n">
        <v>0</v>
      </c>
      <c r="O107" s="1" t="n">
        <v>0</v>
      </c>
      <c r="P107" s="1" t="n">
        <v>0</v>
      </c>
      <c r="Q107" s="1" t="n">
        <v>0</v>
      </c>
      <c r="R107" s="1" t="n">
        <v>0</v>
      </c>
      <c r="S107" s="1" t="n">
        <v>0</v>
      </c>
      <c r="T107" s="1" t="n">
        <v>0</v>
      </c>
      <c r="U107" s="1" t="n">
        <v>0</v>
      </c>
      <c r="V107" s="1" t="n">
        <v>0</v>
      </c>
      <c r="W107" s="1" t="n">
        <v>0</v>
      </c>
      <c r="X107" s="1" t="n">
        <v>0</v>
      </c>
      <c r="Y107" s="1" t="n">
        <v>0</v>
      </c>
      <c r="Z107" s="1" t="n">
        <v>0</v>
      </c>
      <c r="AA107" s="1" t="n">
        <v>0</v>
      </c>
      <c r="AB107" s="1" t="n">
        <v>0</v>
      </c>
      <c r="AC107" s="1" t="n">
        <v>0</v>
      </c>
      <c r="AD107" s="1" t="n">
        <v>0</v>
      </c>
      <c r="AE107" s="1" t="n">
        <v>0</v>
      </c>
      <c r="AF107" s="1" t="n">
        <v>0</v>
      </c>
      <c r="AG107" s="1" t="n">
        <v>0</v>
      </c>
      <c r="AH107" s="1" t="n">
        <v>0</v>
      </c>
      <c r="AI107" s="1" t="n">
        <v>0</v>
      </c>
      <c r="AJ107" s="1" t="n">
        <v>0</v>
      </c>
      <c r="AK107" s="1" t="n">
        <v>0</v>
      </c>
      <c r="AL107" s="1" t="n">
        <v>0</v>
      </c>
      <c r="AM107" s="1" t="n">
        <v>0</v>
      </c>
      <c r="AN107" s="1" t="n">
        <v>0</v>
      </c>
      <c r="AO107" s="1" t="n">
        <v>0</v>
      </c>
      <c r="AP107" s="1" t="n">
        <v>0</v>
      </c>
      <c r="AQ107" s="1" t="n">
        <v>0</v>
      </c>
      <c r="AR107" s="1" t="n">
        <v>0</v>
      </c>
      <c r="AS107" s="1" t="n">
        <v>0</v>
      </c>
      <c r="AT107" s="1" t="n">
        <v>0</v>
      </c>
      <c r="AU107" s="1" t="n">
        <v>0</v>
      </c>
      <c r="AV107" s="1" t="n">
        <v>0</v>
      </c>
      <c r="AW107" s="1" t="n">
        <v>0</v>
      </c>
      <c r="AX107" s="1" t="n">
        <v>0</v>
      </c>
      <c r="AY107" s="1" t="n">
        <v>0</v>
      </c>
      <c r="AZ107" s="1" t="n">
        <v>0</v>
      </c>
      <c r="BA107" s="1" t="n">
        <v>0</v>
      </c>
      <c r="BB107" s="1" t="n">
        <v>0</v>
      </c>
      <c r="BC107" s="1" t="n">
        <v>0</v>
      </c>
      <c r="BD107" s="1" t="n">
        <v>0</v>
      </c>
      <c r="BE107" s="1" t="n">
        <v>0</v>
      </c>
      <c r="BF107" s="1" t="n">
        <v>0</v>
      </c>
      <c r="BG107" s="1" t="n">
        <v>0</v>
      </c>
      <c r="BH107" s="1" t="n">
        <v>0</v>
      </c>
      <c r="BI107" s="1" t="n">
        <v>0</v>
      </c>
      <c r="BJ107" s="1" t="n">
        <v>0</v>
      </c>
      <c r="BK107" s="1" t="n">
        <v>0</v>
      </c>
      <c r="BL107" s="1" t="n">
        <v>0</v>
      </c>
      <c r="BM107" s="1" t="n">
        <v>0</v>
      </c>
      <c r="BN107" s="1" t="n">
        <v>0</v>
      </c>
      <c r="BO107" s="1" t="n">
        <v>0</v>
      </c>
      <c r="BP107" s="1" t="n">
        <v>0</v>
      </c>
      <c r="BQ107" s="1" t="n">
        <v>0</v>
      </c>
      <c r="BR107" s="1" t="n">
        <v>0</v>
      </c>
      <c r="BS107" s="1" t="n">
        <v>0</v>
      </c>
      <c r="BT107" s="1" t="n">
        <v>0</v>
      </c>
      <c r="BU107" s="1" t="n">
        <v>0</v>
      </c>
      <c r="BV107" s="1" t="n">
        <v>0</v>
      </c>
      <c r="BW107" s="1" t="n">
        <v>0</v>
      </c>
      <c r="BX107" s="1" t="n">
        <v>0</v>
      </c>
      <c r="BY107" s="1" t="n">
        <v>0</v>
      </c>
      <c r="BZ107" s="1" t="n">
        <v>0</v>
      </c>
      <c r="CA107" s="1" t="n">
        <v>0</v>
      </c>
      <c r="CB107" s="1" t="n">
        <v>0</v>
      </c>
      <c r="CC107" s="1" t="n">
        <v>0</v>
      </c>
      <c r="CD107" s="1" t="n">
        <v>0</v>
      </c>
      <c r="CE107" s="1" t="n">
        <v>0</v>
      </c>
      <c r="CF107" s="1" t="n">
        <v>0</v>
      </c>
      <c r="CG107" s="1" t="n">
        <v>0</v>
      </c>
      <c r="CH107" s="1" t="n">
        <v>0</v>
      </c>
      <c r="CI107" s="1" t="n">
        <v>0</v>
      </c>
      <c r="CJ107" s="1" t="n">
        <v>0</v>
      </c>
      <c r="CK107" s="1" t="n">
        <v>0</v>
      </c>
      <c r="CL107" s="1" t="n">
        <v>0</v>
      </c>
      <c r="CM107" s="1" t="n">
        <v>0</v>
      </c>
      <c r="CN107" s="1" t="n">
        <v>0</v>
      </c>
      <c r="CO107" s="1" t="n">
        <v>0</v>
      </c>
      <c r="CP107" s="1" t="n">
        <v>0</v>
      </c>
      <c r="CQ107" s="1" t="n">
        <v>0</v>
      </c>
      <c r="CR107" s="1" t="n">
        <v>0</v>
      </c>
      <c r="CS107" s="1" t="n">
        <v>0</v>
      </c>
      <c r="CT107" s="1" t="n">
        <v>0</v>
      </c>
      <c r="CU107" s="1" t="n">
        <v>0</v>
      </c>
      <c r="CV107" s="1" t="n">
        <v>0</v>
      </c>
      <c r="CW107" s="1" t="n">
        <v>0</v>
      </c>
      <c r="CX107" s="1" t="n">
        <v>0</v>
      </c>
      <c r="CY107" s="1" t="n">
        <v>0</v>
      </c>
      <c r="CZ107" s="1" t="n">
        <v>0</v>
      </c>
      <c r="DA107" s="1" t="n">
        <v>0</v>
      </c>
      <c r="DB107" s="1" t="n">
        <v>0</v>
      </c>
      <c r="DC107" s="1" t="n">
        <v>0</v>
      </c>
      <c r="DD107" s="1" t="n">
        <v>0</v>
      </c>
      <c r="DE107" s="10" t="n">
        <f aca="false">Overlay!$G$12</f>
        <v>-440.833333333333</v>
      </c>
      <c r="DF107" s="10" t="n">
        <f aca="false">Overlay!$G$13</f>
        <v>-440.833333333333</v>
      </c>
      <c r="DG107" s="10" t="n">
        <f aca="false">Overlay!$G$14</f>
        <v>-440.833333333333</v>
      </c>
      <c r="DH107" s="10" t="n">
        <f aca="false">Overlay!$G$15</f>
        <v>-440.833333333333</v>
      </c>
      <c r="DI107" s="10" t="n">
        <f aca="false">Overlay!$G$16</f>
        <v>-1690.83333333333</v>
      </c>
      <c r="DJ107" s="10" t="n">
        <f aca="false">Overlay!$G$17</f>
        <v>-440.833333333333</v>
      </c>
      <c r="DK107" s="10" t="n">
        <f aca="false">Overlay!$G$18</f>
        <v>-440.833333333333</v>
      </c>
      <c r="DL107" s="10" t="n">
        <f aca="false">Overlay!$G$19</f>
        <v>-440.833333333333</v>
      </c>
      <c r="DM107" s="10" t="n">
        <f aca="false">Overlay!$G$20</f>
        <v>-440.833333333333</v>
      </c>
      <c r="DN107" s="10" t="n">
        <f aca="false">Overlay!$G$21</f>
        <v>-440.833333333333</v>
      </c>
      <c r="DO107" s="10" t="n">
        <f aca="false">Overlay!$G$22</f>
        <v>-440.833333333333</v>
      </c>
      <c r="DP107" s="10" t="n">
        <f aca="false">Overlay!$G$23</f>
        <v>-440.833333333333</v>
      </c>
      <c r="DQ107" s="10" t="n">
        <f aca="false">Overlay!$G$24</f>
        <v>-1690.83333333333</v>
      </c>
      <c r="DR107" s="10" t="n">
        <f aca="false">Overlay!$G$25</f>
        <v>-590.833333333333</v>
      </c>
      <c r="DS107" s="10" t="n">
        <f aca="false">Overlay!$G$26</f>
        <v>-590.833333333333</v>
      </c>
      <c r="DT107" s="10" t="n">
        <f aca="false">Overlay!$G$27</f>
        <v>-7990.83333333333</v>
      </c>
      <c r="DU107" s="10" t="n">
        <f aca="false">Overlay!$G$28</f>
        <v>-590.833333333333</v>
      </c>
      <c r="DV107" s="10" t="n">
        <f aca="false">Overlay!$G$29</f>
        <v>-590.833333333333</v>
      </c>
      <c r="DW107" s="10" t="n">
        <f aca="false">Overlay!$G$30</f>
        <v>-590.833333333333</v>
      </c>
      <c r="DX107" s="10" t="n">
        <f aca="false">Overlay!$G$31</f>
        <v>146721.166666667</v>
      </c>
      <c r="DY107" s="1" t="n">
        <v>0</v>
      </c>
      <c r="DZ107" s="1" t="n">
        <v>0</v>
      </c>
      <c r="EA107" s="1" t="n">
        <v>0</v>
      </c>
      <c r="EB107" s="1" t="n">
        <v>0</v>
      </c>
      <c r="EC107" s="1" t="n">
        <v>0</v>
      </c>
      <c r="ED107" s="1" t="n">
        <v>0</v>
      </c>
      <c r="EE107" s="1" t="n">
        <v>0</v>
      </c>
      <c r="EF107" s="1" t="n">
        <v>0</v>
      </c>
      <c r="EG107" s="1" t="n">
        <v>0</v>
      </c>
      <c r="EH107" s="1" t="n">
        <v>0</v>
      </c>
      <c r="EI107" s="1" t="n">
        <v>0</v>
      </c>
      <c r="EJ107" s="1" t="n">
        <v>0</v>
      </c>
    </row>
    <row r="108" customFormat="false" ht="15" hidden="false" customHeight="true" outlineLevel="0" collapsed="false">
      <c r="C108" s="1" t="n">
        <v>0</v>
      </c>
      <c r="D108" s="1" t="n">
        <v>0</v>
      </c>
      <c r="E108" s="1" t="n">
        <v>0</v>
      </c>
      <c r="F108" s="1" t="n">
        <v>0</v>
      </c>
      <c r="G108" s="1" t="n">
        <v>0</v>
      </c>
      <c r="H108" s="1" t="n">
        <v>0</v>
      </c>
      <c r="I108" s="1" t="n">
        <v>0</v>
      </c>
      <c r="J108" s="1" t="n">
        <v>0</v>
      </c>
      <c r="K108" s="1" t="n">
        <v>0</v>
      </c>
      <c r="L108" s="1" t="n">
        <v>0</v>
      </c>
      <c r="M108" s="1" t="n">
        <v>0</v>
      </c>
      <c r="N108" s="1" t="n">
        <v>0</v>
      </c>
      <c r="O108" s="1" t="n">
        <v>0</v>
      </c>
      <c r="P108" s="1" t="n">
        <v>0</v>
      </c>
      <c r="Q108" s="1" t="n">
        <v>0</v>
      </c>
      <c r="R108" s="1" t="n">
        <v>0</v>
      </c>
      <c r="S108" s="1" t="n">
        <v>0</v>
      </c>
      <c r="T108" s="1" t="n">
        <v>0</v>
      </c>
      <c r="U108" s="1" t="n">
        <v>0</v>
      </c>
      <c r="V108" s="1" t="n">
        <v>0</v>
      </c>
      <c r="W108" s="1" t="n">
        <v>0</v>
      </c>
      <c r="X108" s="1" t="n">
        <v>0</v>
      </c>
      <c r="Y108" s="1" t="n">
        <v>0</v>
      </c>
      <c r="Z108" s="1" t="n">
        <v>0</v>
      </c>
      <c r="AA108" s="1" t="n">
        <v>0</v>
      </c>
      <c r="AB108" s="1" t="n">
        <v>0</v>
      </c>
      <c r="AC108" s="1" t="n">
        <v>0</v>
      </c>
      <c r="AD108" s="1" t="n">
        <v>0</v>
      </c>
      <c r="AE108" s="1" t="n">
        <v>0</v>
      </c>
      <c r="AF108" s="1" t="n">
        <v>0</v>
      </c>
      <c r="AG108" s="1" t="n">
        <v>0</v>
      </c>
      <c r="AH108" s="1" t="n">
        <v>0</v>
      </c>
      <c r="AI108" s="1" t="n">
        <v>0</v>
      </c>
      <c r="AJ108" s="1" t="n">
        <v>0</v>
      </c>
      <c r="AK108" s="1" t="n">
        <v>0</v>
      </c>
      <c r="AL108" s="1" t="n">
        <v>0</v>
      </c>
      <c r="AM108" s="1" t="n">
        <v>0</v>
      </c>
      <c r="AN108" s="1" t="n">
        <v>0</v>
      </c>
      <c r="AO108" s="1" t="n">
        <v>0</v>
      </c>
      <c r="AP108" s="1" t="n">
        <v>0</v>
      </c>
      <c r="AQ108" s="1" t="n">
        <v>0</v>
      </c>
      <c r="AR108" s="1" t="n">
        <v>0</v>
      </c>
      <c r="AS108" s="1" t="n">
        <v>0</v>
      </c>
      <c r="AT108" s="1" t="n">
        <v>0</v>
      </c>
      <c r="AU108" s="1" t="n">
        <v>0</v>
      </c>
      <c r="AV108" s="1" t="n">
        <v>0</v>
      </c>
      <c r="AW108" s="1" t="n">
        <v>0</v>
      </c>
      <c r="AX108" s="1" t="n">
        <v>0</v>
      </c>
      <c r="AY108" s="1" t="n">
        <v>0</v>
      </c>
      <c r="AZ108" s="1" t="n">
        <v>0</v>
      </c>
      <c r="BA108" s="1" t="n">
        <v>0</v>
      </c>
      <c r="BB108" s="1" t="n">
        <v>0</v>
      </c>
      <c r="BC108" s="1" t="n">
        <v>0</v>
      </c>
      <c r="BD108" s="1" t="n">
        <v>0</v>
      </c>
      <c r="BE108" s="1" t="n">
        <v>0</v>
      </c>
      <c r="BF108" s="1" t="n">
        <v>0</v>
      </c>
      <c r="BG108" s="1" t="n">
        <v>0</v>
      </c>
      <c r="BH108" s="1" t="n">
        <v>0</v>
      </c>
      <c r="BI108" s="1" t="n">
        <v>0</v>
      </c>
      <c r="BJ108" s="1" t="n">
        <v>0</v>
      </c>
      <c r="BK108" s="1" t="n">
        <v>0</v>
      </c>
      <c r="BL108" s="1" t="n">
        <v>0</v>
      </c>
      <c r="BM108" s="1" t="n">
        <v>0</v>
      </c>
      <c r="BN108" s="1" t="n">
        <v>0</v>
      </c>
      <c r="BO108" s="1" t="n">
        <v>0</v>
      </c>
      <c r="BP108" s="1" t="n">
        <v>0</v>
      </c>
      <c r="BQ108" s="1" t="n">
        <v>0</v>
      </c>
      <c r="BR108" s="1" t="n">
        <v>0</v>
      </c>
      <c r="BS108" s="1" t="n">
        <v>0</v>
      </c>
      <c r="BT108" s="1" t="n">
        <v>0</v>
      </c>
      <c r="BU108" s="1" t="n">
        <v>0</v>
      </c>
      <c r="BV108" s="1" t="n">
        <v>0</v>
      </c>
      <c r="BW108" s="1" t="n">
        <v>0</v>
      </c>
      <c r="BX108" s="1" t="n">
        <v>0</v>
      </c>
      <c r="BY108" s="1" t="n">
        <v>0</v>
      </c>
      <c r="BZ108" s="1" t="n">
        <v>0</v>
      </c>
      <c r="CA108" s="1" t="n">
        <v>0</v>
      </c>
      <c r="CB108" s="1" t="n">
        <v>0</v>
      </c>
      <c r="CC108" s="1" t="n">
        <v>0</v>
      </c>
      <c r="CD108" s="1" t="n">
        <v>0</v>
      </c>
      <c r="CE108" s="1" t="n">
        <v>0</v>
      </c>
      <c r="CF108" s="1" t="n">
        <v>0</v>
      </c>
      <c r="CG108" s="1" t="n">
        <v>0</v>
      </c>
      <c r="CH108" s="1" t="n">
        <v>0</v>
      </c>
      <c r="CI108" s="1" t="n">
        <v>0</v>
      </c>
      <c r="CJ108" s="1" t="n">
        <v>0</v>
      </c>
      <c r="CK108" s="1" t="n">
        <v>0</v>
      </c>
      <c r="CL108" s="1" t="n">
        <v>0</v>
      </c>
      <c r="CM108" s="1" t="n">
        <v>0</v>
      </c>
      <c r="CN108" s="1" t="n">
        <v>0</v>
      </c>
      <c r="CO108" s="1" t="n">
        <v>0</v>
      </c>
      <c r="CP108" s="1" t="n">
        <v>0</v>
      </c>
      <c r="CQ108" s="1" t="n">
        <v>0</v>
      </c>
      <c r="CR108" s="1" t="n">
        <v>0</v>
      </c>
      <c r="CS108" s="1" t="n">
        <v>0</v>
      </c>
      <c r="CT108" s="1" t="n">
        <v>0</v>
      </c>
      <c r="CU108" s="1" t="n">
        <v>0</v>
      </c>
      <c r="CV108" s="1" t="n">
        <v>0</v>
      </c>
      <c r="CW108" s="1" t="n">
        <v>0</v>
      </c>
      <c r="CX108" s="1" t="n">
        <v>0</v>
      </c>
      <c r="CY108" s="1" t="n">
        <v>0</v>
      </c>
      <c r="CZ108" s="1" t="n">
        <v>0</v>
      </c>
      <c r="DA108" s="1" t="n">
        <v>0</v>
      </c>
      <c r="DB108" s="1" t="n">
        <v>0</v>
      </c>
      <c r="DC108" s="1" t="n">
        <v>0</v>
      </c>
      <c r="DD108" s="1" t="n">
        <v>0</v>
      </c>
      <c r="DE108" s="1" t="n">
        <v>0</v>
      </c>
      <c r="DF108" s="10" t="n">
        <f aca="false">Overlay!$G$12</f>
        <v>-440.833333333333</v>
      </c>
      <c r="DG108" s="10" t="n">
        <f aca="false">Overlay!$G$13</f>
        <v>-440.833333333333</v>
      </c>
      <c r="DH108" s="10" t="n">
        <f aca="false">Overlay!$G$14</f>
        <v>-440.833333333333</v>
      </c>
      <c r="DI108" s="10" t="n">
        <f aca="false">Overlay!$G$15</f>
        <v>-440.833333333333</v>
      </c>
      <c r="DJ108" s="10" t="n">
        <f aca="false">Overlay!$G$16</f>
        <v>-1690.83333333333</v>
      </c>
      <c r="DK108" s="10" t="n">
        <f aca="false">Overlay!$G$17</f>
        <v>-440.833333333333</v>
      </c>
      <c r="DL108" s="10" t="n">
        <f aca="false">Overlay!$G$18</f>
        <v>-440.833333333333</v>
      </c>
      <c r="DM108" s="10" t="n">
        <f aca="false">Overlay!$G$19</f>
        <v>-440.833333333333</v>
      </c>
      <c r="DN108" s="10" t="n">
        <f aca="false">Overlay!$G$20</f>
        <v>-440.833333333333</v>
      </c>
      <c r="DO108" s="10" t="n">
        <f aca="false">Overlay!$G$21</f>
        <v>-440.833333333333</v>
      </c>
      <c r="DP108" s="10" t="n">
        <f aca="false">Overlay!$G$22</f>
        <v>-440.833333333333</v>
      </c>
      <c r="DQ108" s="10" t="n">
        <f aca="false">Overlay!$G$23</f>
        <v>-440.833333333333</v>
      </c>
      <c r="DR108" s="10" t="n">
        <f aca="false">Overlay!$G$24</f>
        <v>-1690.83333333333</v>
      </c>
      <c r="DS108" s="10" t="n">
        <f aca="false">Overlay!$G$25</f>
        <v>-590.833333333333</v>
      </c>
      <c r="DT108" s="10" t="n">
        <f aca="false">Overlay!$G$26</f>
        <v>-590.833333333333</v>
      </c>
      <c r="DU108" s="10" t="n">
        <f aca="false">Overlay!$G$27</f>
        <v>-7990.83333333333</v>
      </c>
      <c r="DV108" s="10" t="n">
        <f aca="false">Overlay!$G$28</f>
        <v>-590.833333333333</v>
      </c>
      <c r="DW108" s="10" t="n">
        <f aca="false">Overlay!$G$29</f>
        <v>-590.833333333333</v>
      </c>
      <c r="DX108" s="10" t="n">
        <f aca="false">Overlay!$G$30</f>
        <v>-590.833333333333</v>
      </c>
      <c r="DY108" s="10" t="n">
        <f aca="false">Overlay!$G$31</f>
        <v>146721.166666667</v>
      </c>
      <c r="DZ108" s="1" t="n">
        <v>0</v>
      </c>
      <c r="EA108" s="1" t="n">
        <v>0</v>
      </c>
      <c r="EB108" s="1" t="n">
        <v>0</v>
      </c>
      <c r="EC108" s="1" t="n">
        <v>0</v>
      </c>
      <c r="ED108" s="1" t="n">
        <v>0</v>
      </c>
      <c r="EE108" s="1" t="n">
        <v>0</v>
      </c>
      <c r="EF108" s="1" t="n">
        <v>0</v>
      </c>
      <c r="EG108" s="1" t="n">
        <v>0</v>
      </c>
      <c r="EH108" s="1" t="n">
        <v>0</v>
      </c>
      <c r="EI108" s="1" t="n">
        <v>0</v>
      </c>
      <c r="EJ108" s="1" t="n">
        <v>0</v>
      </c>
    </row>
    <row r="109" customFormat="false" ht="15" hidden="false" customHeight="true" outlineLevel="0" collapsed="false">
      <c r="C109" s="1" t="n">
        <v>0</v>
      </c>
      <c r="D109" s="1" t="n">
        <v>0</v>
      </c>
      <c r="E109" s="1" t="n">
        <v>0</v>
      </c>
      <c r="F109" s="1" t="n">
        <v>0</v>
      </c>
      <c r="G109" s="1" t="n">
        <v>0</v>
      </c>
      <c r="H109" s="1" t="n">
        <v>0</v>
      </c>
      <c r="I109" s="1" t="n">
        <v>0</v>
      </c>
      <c r="J109" s="1" t="n">
        <v>0</v>
      </c>
      <c r="K109" s="1" t="n">
        <v>0</v>
      </c>
      <c r="L109" s="1" t="n">
        <v>0</v>
      </c>
      <c r="M109" s="1" t="n">
        <v>0</v>
      </c>
      <c r="N109" s="1" t="n">
        <v>0</v>
      </c>
      <c r="O109" s="1" t="n">
        <v>0</v>
      </c>
      <c r="P109" s="1" t="n">
        <v>0</v>
      </c>
      <c r="Q109" s="1" t="n">
        <v>0</v>
      </c>
      <c r="R109" s="1" t="n">
        <v>0</v>
      </c>
      <c r="S109" s="1" t="n">
        <v>0</v>
      </c>
      <c r="T109" s="1" t="n">
        <v>0</v>
      </c>
      <c r="U109" s="1" t="n">
        <v>0</v>
      </c>
      <c r="V109" s="1" t="n">
        <v>0</v>
      </c>
      <c r="W109" s="1" t="n">
        <v>0</v>
      </c>
      <c r="X109" s="1" t="n">
        <v>0</v>
      </c>
      <c r="Y109" s="1" t="n">
        <v>0</v>
      </c>
      <c r="Z109" s="1" t="n">
        <v>0</v>
      </c>
      <c r="AA109" s="1" t="n">
        <v>0</v>
      </c>
      <c r="AB109" s="1" t="n">
        <v>0</v>
      </c>
      <c r="AC109" s="1" t="n">
        <v>0</v>
      </c>
      <c r="AD109" s="1" t="n">
        <v>0</v>
      </c>
      <c r="AE109" s="1" t="n">
        <v>0</v>
      </c>
      <c r="AF109" s="1" t="n">
        <v>0</v>
      </c>
      <c r="AG109" s="1" t="n">
        <v>0</v>
      </c>
      <c r="AH109" s="1" t="n">
        <v>0</v>
      </c>
      <c r="AI109" s="1" t="n">
        <v>0</v>
      </c>
      <c r="AJ109" s="1" t="n">
        <v>0</v>
      </c>
      <c r="AK109" s="1" t="n">
        <v>0</v>
      </c>
      <c r="AL109" s="1" t="n">
        <v>0</v>
      </c>
      <c r="AM109" s="1" t="n">
        <v>0</v>
      </c>
      <c r="AN109" s="1" t="n">
        <v>0</v>
      </c>
      <c r="AO109" s="1" t="n">
        <v>0</v>
      </c>
      <c r="AP109" s="1" t="n">
        <v>0</v>
      </c>
      <c r="AQ109" s="1" t="n">
        <v>0</v>
      </c>
      <c r="AR109" s="1" t="n">
        <v>0</v>
      </c>
      <c r="AS109" s="1" t="n">
        <v>0</v>
      </c>
      <c r="AT109" s="1" t="n">
        <v>0</v>
      </c>
      <c r="AU109" s="1" t="n">
        <v>0</v>
      </c>
      <c r="AV109" s="1" t="n">
        <v>0</v>
      </c>
      <c r="AW109" s="1" t="n">
        <v>0</v>
      </c>
      <c r="AX109" s="1" t="n">
        <v>0</v>
      </c>
      <c r="AY109" s="1" t="n">
        <v>0</v>
      </c>
      <c r="AZ109" s="1" t="n">
        <v>0</v>
      </c>
      <c r="BA109" s="1" t="n">
        <v>0</v>
      </c>
      <c r="BB109" s="1" t="n">
        <v>0</v>
      </c>
      <c r="BC109" s="1" t="n">
        <v>0</v>
      </c>
      <c r="BD109" s="1" t="n">
        <v>0</v>
      </c>
      <c r="BE109" s="1" t="n">
        <v>0</v>
      </c>
      <c r="BF109" s="1" t="n">
        <v>0</v>
      </c>
      <c r="BG109" s="1" t="n">
        <v>0</v>
      </c>
      <c r="BH109" s="1" t="n">
        <v>0</v>
      </c>
      <c r="BI109" s="1" t="n">
        <v>0</v>
      </c>
      <c r="BJ109" s="1" t="n">
        <v>0</v>
      </c>
      <c r="BK109" s="1" t="n">
        <v>0</v>
      </c>
      <c r="BL109" s="1" t="n">
        <v>0</v>
      </c>
      <c r="BM109" s="1" t="n">
        <v>0</v>
      </c>
      <c r="BN109" s="1" t="n">
        <v>0</v>
      </c>
      <c r="BO109" s="1" t="n">
        <v>0</v>
      </c>
      <c r="BP109" s="1" t="n">
        <v>0</v>
      </c>
      <c r="BQ109" s="1" t="n">
        <v>0</v>
      </c>
      <c r="BR109" s="1" t="n">
        <v>0</v>
      </c>
      <c r="BS109" s="1" t="n">
        <v>0</v>
      </c>
      <c r="BT109" s="1" t="n">
        <v>0</v>
      </c>
      <c r="BU109" s="1" t="n">
        <v>0</v>
      </c>
      <c r="BV109" s="1" t="n">
        <v>0</v>
      </c>
      <c r="BW109" s="1" t="n">
        <v>0</v>
      </c>
      <c r="BX109" s="1" t="n">
        <v>0</v>
      </c>
      <c r="BY109" s="1" t="n">
        <v>0</v>
      </c>
      <c r="BZ109" s="1" t="n">
        <v>0</v>
      </c>
      <c r="CA109" s="1" t="n">
        <v>0</v>
      </c>
      <c r="CB109" s="1" t="n">
        <v>0</v>
      </c>
      <c r="CC109" s="1" t="n">
        <v>0</v>
      </c>
      <c r="CD109" s="1" t="n">
        <v>0</v>
      </c>
      <c r="CE109" s="1" t="n">
        <v>0</v>
      </c>
      <c r="CF109" s="1" t="n">
        <v>0</v>
      </c>
      <c r="CG109" s="1" t="n">
        <v>0</v>
      </c>
      <c r="CH109" s="1" t="n">
        <v>0</v>
      </c>
      <c r="CI109" s="1" t="n">
        <v>0</v>
      </c>
      <c r="CJ109" s="1" t="n">
        <v>0</v>
      </c>
      <c r="CK109" s="1" t="n">
        <v>0</v>
      </c>
      <c r="CL109" s="1" t="n">
        <v>0</v>
      </c>
      <c r="CM109" s="1" t="n">
        <v>0</v>
      </c>
      <c r="CN109" s="1" t="n">
        <v>0</v>
      </c>
      <c r="CO109" s="1" t="n">
        <v>0</v>
      </c>
      <c r="CP109" s="1" t="n">
        <v>0</v>
      </c>
      <c r="CQ109" s="1" t="n">
        <v>0</v>
      </c>
      <c r="CR109" s="1" t="n">
        <v>0</v>
      </c>
      <c r="CS109" s="1" t="n">
        <v>0</v>
      </c>
      <c r="CT109" s="1" t="n">
        <v>0</v>
      </c>
      <c r="CU109" s="1" t="n">
        <v>0</v>
      </c>
      <c r="CV109" s="1" t="n">
        <v>0</v>
      </c>
      <c r="CW109" s="1" t="n">
        <v>0</v>
      </c>
      <c r="CX109" s="1" t="n">
        <v>0</v>
      </c>
      <c r="CY109" s="1" t="n">
        <v>0</v>
      </c>
      <c r="CZ109" s="1" t="n">
        <v>0</v>
      </c>
      <c r="DA109" s="1" t="n">
        <v>0</v>
      </c>
      <c r="DB109" s="1" t="n">
        <v>0</v>
      </c>
      <c r="DC109" s="1" t="n">
        <v>0</v>
      </c>
      <c r="DD109" s="1" t="n">
        <v>0</v>
      </c>
      <c r="DE109" s="1" t="n">
        <v>0</v>
      </c>
      <c r="DF109" s="1" t="n">
        <v>0</v>
      </c>
      <c r="DG109" s="10" t="n">
        <f aca="false">Overlay!$G$12</f>
        <v>-440.833333333333</v>
      </c>
      <c r="DH109" s="10" t="n">
        <f aca="false">Overlay!$G$13</f>
        <v>-440.833333333333</v>
      </c>
      <c r="DI109" s="10" t="n">
        <f aca="false">Overlay!$G$14</f>
        <v>-440.833333333333</v>
      </c>
      <c r="DJ109" s="10" t="n">
        <f aca="false">Overlay!$G$15</f>
        <v>-440.833333333333</v>
      </c>
      <c r="DK109" s="10" t="n">
        <f aca="false">Overlay!$G$16</f>
        <v>-1690.83333333333</v>
      </c>
      <c r="DL109" s="10" t="n">
        <f aca="false">Overlay!$G$17</f>
        <v>-440.833333333333</v>
      </c>
      <c r="DM109" s="10" t="n">
        <f aca="false">Overlay!$G$18</f>
        <v>-440.833333333333</v>
      </c>
      <c r="DN109" s="10" t="n">
        <f aca="false">Overlay!$G$19</f>
        <v>-440.833333333333</v>
      </c>
      <c r="DO109" s="10" t="n">
        <f aca="false">Overlay!$G$20</f>
        <v>-440.833333333333</v>
      </c>
      <c r="DP109" s="10" t="n">
        <f aca="false">Overlay!$G$21</f>
        <v>-440.833333333333</v>
      </c>
      <c r="DQ109" s="10" t="n">
        <f aca="false">Overlay!$G$22</f>
        <v>-440.833333333333</v>
      </c>
      <c r="DR109" s="10" t="n">
        <f aca="false">Overlay!$G$23</f>
        <v>-440.833333333333</v>
      </c>
      <c r="DS109" s="10" t="n">
        <f aca="false">Overlay!$G$24</f>
        <v>-1690.83333333333</v>
      </c>
      <c r="DT109" s="10" t="n">
        <f aca="false">Overlay!$G$25</f>
        <v>-590.833333333333</v>
      </c>
      <c r="DU109" s="10" t="n">
        <f aca="false">Overlay!$G$26</f>
        <v>-590.833333333333</v>
      </c>
      <c r="DV109" s="10" t="n">
        <f aca="false">Overlay!$G$27</f>
        <v>-7990.83333333333</v>
      </c>
      <c r="DW109" s="10" t="n">
        <f aca="false">Overlay!$G$28</f>
        <v>-590.833333333333</v>
      </c>
      <c r="DX109" s="10" t="n">
        <f aca="false">Overlay!$G$29</f>
        <v>-590.833333333333</v>
      </c>
      <c r="DY109" s="10" t="n">
        <f aca="false">Overlay!$G$30</f>
        <v>-590.833333333333</v>
      </c>
      <c r="DZ109" s="10" t="n">
        <f aca="false">Overlay!$G$31</f>
        <v>146721.166666667</v>
      </c>
      <c r="EA109" s="1" t="n">
        <v>0</v>
      </c>
      <c r="EB109" s="1" t="n">
        <v>0</v>
      </c>
      <c r="EC109" s="1" t="n">
        <v>0</v>
      </c>
      <c r="ED109" s="1" t="n">
        <v>0</v>
      </c>
      <c r="EE109" s="1" t="n">
        <v>0</v>
      </c>
      <c r="EF109" s="1" t="n">
        <v>0</v>
      </c>
      <c r="EG109" s="1" t="n">
        <v>0</v>
      </c>
      <c r="EH109" s="1" t="n">
        <v>0</v>
      </c>
      <c r="EI109" s="1" t="n">
        <v>0</v>
      </c>
      <c r="EJ109" s="1" t="n">
        <v>0</v>
      </c>
    </row>
    <row r="110" customFormat="false" ht="15" hidden="false" customHeight="true" outlineLevel="0" collapsed="false">
      <c r="C110" s="1" t="n">
        <v>0</v>
      </c>
      <c r="D110" s="1" t="n">
        <v>0</v>
      </c>
      <c r="E110" s="1" t="n">
        <v>0</v>
      </c>
      <c r="F110" s="1" t="n">
        <v>0</v>
      </c>
      <c r="G110" s="1" t="n">
        <v>0</v>
      </c>
      <c r="H110" s="1" t="n">
        <v>0</v>
      </c>
      <c r="I110" s="1" t="n">
        <v>0</v>
      </c>
      <c r="J110" s="1" t="n">
        <v>0</v>
      </c>
      <c r="K110" s="1" t="n">
        <v>0</v>
      </c>
      <c r="L110" s="1" t="n">
        <v>0</v>
      </c>
      <c r="M110" s="1" t="n">
        <v>0</v>
      </c>
      <c r="N110" s="1" t="n">
        <v>0</v>
      </c>
      <c r="O110" s="1" t="n">
        <v>0</v>
      </c>
      <c r="P110" s="1" t="n">
        <v>0</v>
      </c>
      <c r="Q110" s="1" t="n">
        <v>0</v>
      </c>
      <c r="R110" s="1" t="n">
        <v>0</v>
      </c>
      <c r="S110" s="1" t="n">
        <v>0</v>
      </c>
      <c r="T110" s="1" t="n">
        <v>0</v>
      </c>
      <c r="U110" s="1" t="n">
        <v>0</v>
      </c>
      <c r="V110" s="1" t="n">
        <v>0</v>
      </c>
      <c r="W110" s="1" t="n">
        <v>0</v>
      </c>
      <c r="X110" s="1" t="n">
        <v>0</v>
      </c>
      <c r="Y110" s="1" t="n">
        <v>0</v>
      </c>
      <c r="Z110" s="1" t="n">
        <v>0</v>
      </c>
      <c r="AA110" s="1" t="n">
        <v>0</v>
      </c>
      <c r="AB110" s="1" t="n">
        <v>0</v>
      </c>
      <c r="AC110" s="1" t="n">
        <v>0</v>
      </c>
      <c r="AD110" s="1" t="n">
        <v>0</v>
      </c>
      <c r="AE110" s="1" t="n">
        <v>0</v>
      </c>
      <c r="AF110" s="1" t="n">
        <v>0</v>
      </c>
      <c r="AG110" s="1" t="n">
        <v>0</v>
      </c>
      <c r="AH110" s="1" t="n">
        <v>0</v>
      </c>
      <c r="AI110" s="1" t="n">
        <v>0</v>
      </c>
      <c r="AJ110" s="1" t="n">
        <v>0</v>
      </c>
      <c r="AK110" s="1" t="n">
        <v>0</v>
      </c>
      <c r="AL110" s="1" t="n">
        <v>0</v>
      </c>
      <c r="AM110" s="1" t="n">
        <v>0</v>
      </c>
      <c r="AN110" s="1" t="n">
        <v>0</v>
      </c>
      <c r="AO110" s="1" t="n">
        <v>0</v>
      </c>
      <c r="AP110" s="1" t="n">
        <v>0</v>
      </c>
      <c r="AQ110" s="1" t="n">
        <v>0</v>
      </c>
      <c r="AR110" s="1" t="n">
        <v>0</v>
      </c>
      <c r="AS110" s="1" t="n">
        <v>0</v>
      </c>
      <c r="AT110" s="1" t="n">
        <v>0</v>
      </c>
      <c r="AU110" s="1" t="n">
        <v>0</v>
      </c>
      <c r="AV110" s="1" t="n">
        <v>0</v>
      </c>
      <c r="AW110" s="1" t="n">
        <v>0</v>
      </c>
      <c r="AX110" s="1" t="n">
        <v>0</v>
      </c>
      <c r="AY110" s="1" t="n">
        <v>0</v>
      </c>
      <c r="AZ110" s="1" t="n">
        <v>0</v>
      </c>
      <c r="BA110" s="1" t="n">
        <v>0</v>
      </c>
      <c r="BB110" s="1" t="n">
        <v>0</v>
      </c>
      <c r="BC110" s="1" t="n">
        <v>0</v>
      </c>
      <c r="BD110" s="1" t="n">
        <v>0</v>
      </c>
      <c r="BE110" s="1" t="n">
        <v>0</v>
      </c>
      <c r="BF110" s="1" t="n">
        <v>0</v>
      </c>
      <c r="BG110" s="1" t="n">
        <v>0</v>
      </c>
      <c r="BH110" s="1" t="n">
        <v>0</v>
      </c>
      <c r="BI110" s="1" t="n">
        <v>0</v>
      </c>
      <c r="BJ110" s="1" t="n">
        <v>0</v>
      </c>
      <c r="BK110" s="1" t="n">
        <v>0</v>
      </c>
      <c r="BL110" s="1" t="n">
        <v>0</v>
      </c>
      <c r="BM110" s="1" t="n">
        <v>0</v>
      </c>
      <c r="BN110" s="1" t="n">
        <v>0</v>
      </c>
      <c r="BO110" s="1" t="n">
        <v>0</v>
      </c>
      <c r="BP110" s="1" t="n">
        <v>0</v>
      </c>
      <c r="BQ110" s="1" t="n">
        <v>0</v>
      </c>
      <c r="BR110" s="1" t="n">
        <v>0</v>
      </c>
      <c r="BS110" s="1" t="n">
        <v>0</v>
      </c>
      <c r="BT110" s="1" t="n">
        <v>0</v>
      </c>
      <c r="BU110" s="1" t="n">
        <v>0</v>
      </c>
      <c r="BV110" s="1" t="n">
        <v>0</v>
      </c>
      <c r="BW110" s="1" t="n">
        <v>0</v>
      </c>
      <c r="BX110" s="1" t="n">
        <v>0</v>
      </c>
      <c r="BY110" s="1" t="n">
        <v>0</v>
      </c>
      <c r="BZ110" s="1" t="n">
        <v>0</v>
      </c>
      <c r="CA110" s="1" t="n">
        <v>0</v>
      </c>
      <c r="CB110" s="1" t="n">
        <v>0</v>
      </c>
      <c r="CC110" s="1" t="n">
        <v>0</v>
      </c>
      <c r="CD110" s="1" t="n">
        <v>0</v>
      </c>
      <c r="CE110" s="1" t="n">
        <v>0</v>
      </c>
      <c r="CF110" s="1" t="n">
        <v>0</v>
      </c>
      <c r="CG110" s="1" t="n">
        <v>0</v>
      </c>
      <c r="CH110" s="1" t="n">
        <v>0</v>
      </c>
      <c r="CI110" s="1" t="n">
        <v>0</v>
      </c>
      <c r="CJ110" s="1" t="n">
        <v>0</v>
      </c>
      <c r="CK110" s="1" t="n">
        <v>0</v>
      </c>
      <c r="CL110" s="1" t="n">
        <v>0</v>
      </c>
      <c r="CM110" s="1" t="n">
        <v>0</v>
      </c>
      <c r="CN110" s="1" t="n">
        <v>0</v>
      </c>
      <c r="CO110" s="1" t="n">
        <v>0</v>
      </c>
      <c r="CP110" s="1" t="n">
        <v>0</v>
      </c>
      <c r="CQ110" s="1" t="n">
        <v>0</v>
      </c>
      <c r="CR110" s="1" t="n">
        <v>0</v>
      </c>
      <c r="CS110" s="1" t="n">
        <v>0</v>
      </c>
      <c r="CT110" s="1" t="n">
        <v>0</v>
      </c>
      <c r="CU110" s="1" t="n">
        <v>0</v>
      </c>
      <c r="CV110" s="1" t="n">
        <v>0</v>
      </c>
      <c r="CW110" s="1" t="n">
        <v>0</v>
      </c>
      <c r="CX110" s="1" t="n">
        <v>0</v>
      </c>
      <c r="CY110" s="1" t="n">
        <v>0</v>
      </c>
      <c r="CZ110" s="1" t="n">
        <v>0</v>
      </c>
      <c r="DA110" s="1" t="n">
        <v>0</v>
      </c>
      <c r="DB110" s="1" t="n">
        <v>0</v>
      </c>
      <c r="DC110" s="1" t="n">
        <v>0</v>
      </c>
      <c r="DD110" s="1" t="n">
        <v>0</v>
      </c>
      <c r="DE110" s="1" t="n">
        <v>0</v>
      </c>
      <c r="DF110" s="1" t="n">
        <v>0</v>
      </c>
      <c r="DG110" s="1" t="n">
        <v>0</v>
      </c>
      <c r="DH110" s="10" t="n">
        <f aca="false">Overlay!$G$12</f>
        <v>-440.833333333333</v>
      </c>
      <c r="DI110" s="10" t="n">
        <f aca="false">Overlay!$G$13</f>
        <v>-440.833333333333</v>
      </c>
      <c r="DJ110" s="10" t="n">
        <f aca="false">Overlay!$G$14</f>
        <v>-440.833333333333</v>
      </c>
      <c r="DK110" s="10" t="n">
        <f aca="false">Overlay!$G$15</f>
        <v>-440.833333333333</v>
      </c>
      <c r="DL110" s="10" t="n">
        <f aca="false">Overlay!$G$16</f>
        <v>-1690.83333333333</v>
      </c>
      <c r="DM110" s="10" t="n">
        <f aca="false">Overlay!$G$17</f>
        <v>-440.833333333333</v>
      </c>
      <c r="DN110" s="10" t="n">
        <f aca="false">Overlay!$G$18</f>
        <v>-440.833333333333</v>
      </c>
      <c r="DO110" s="10" t="n">
        <f aca="false">Overlay!$G$19</f>
        <v>-440.833333333333</v>
      </c>
      <c r="DP110" s="10" t="n">
        <f aca="false">Overlay!$G$20</f>
        <v>-440.833333333333</v>
      </c>
      <c r="DQ110" s="10" t="n">
        <f aca="false">Overlay!$G$21</f>
        <v>-440.833333333333</v>
      </c>
      <c r="DR110" s="10" t="n">
        <f aca="false">Overlay!$G$22</f>
        <v>-440.833333333333</v>
      </c>
      <c r="DS110" s="10" t="n">
        <f aca="false">Overlay!$G$23</f>
        <v>-440.833333333333</v>
      </c>
      <c r="DT110" s="10" t="n">
        <f aca="false">Overlay!$G$24</f>
        <v>-1690.83333333333</v>
      </c>
      <c r="DU110" s="10" t="n">
        <f aca="false">Overlay!$G$25</f>
        <v>-590.833333333333</v>
      </c>
      <c r="DV110" s="10" t="n">
        <f aca="false">Overlay!$G$26</f>
        <v>-590.833333333333</v>
      </c>
      <c r="DW110" s="10" t="n">
        <f aca="false">Overlay!$G$27</f>
        <v>-7990.83333333333</v>
      </c>
      <c r="DX110" s="10" t="n">
        <f aca="false">Overlay!$G$28</f>
        <v>-590.833333333333</v>
      </c>
      <c r="DY110" s="10" t="n">
        <f aca="false">Overlay!$G$29</f>
        <v>-590.833333333333</v>
      </c>
      <c r="DZ110" s="10" t="n">
        <f aca="false">Overlay!$G$30</f>
        <v>-590.833333333333</v>
      </c>
      <c r="EA110" s="10" t="n">
        <f aca="false">Overlay!$G$31</f>
        <v>146721.166666667</v>
      </c>
      <c r="EB110" s="1" t="n">
        <v>0</v>
      </c>
      <c r="EC110" s="1" t="n">
        <v>0</v>
      </c>
      <c r="ED110" s="1" t="n">
        <v>0</v>
      </c>
      <c r="EE110" s="1" t="n">
        <v>0</v>
      </c>
      <c r="EF110" s="1" t="n">
        <v>0</v>
      </c>
      <c r="EG110" s="1" t="n">
        <v>0</v>
      </c>
      <c r="EH110" s="1" t="n">
        <v>0</v>
      </c>
      <c r="EI110" s="1" t="n">
        <v>0</v>
      </c>
      <c r="EJ110" s="1" t="n">
        <v>0</v>
      </c>
    </row>
    <row r="111" customFormat="false" ht="15" hidden="false" customHeight="true" outlineLevel="0" collapsed="false">
      <c r="C111" s="1" t="n">
        <v>0</v>
      </c>
      <c r="D111" s="1" t="n">
        <v>0</v>
      </c>
      <c r="E111" s="1" t="n">
        <v>0</v>
      </c>
      <c r="F111" s="1" t="n">
        <v>0</v>
      </c>
      <c r="G111" s="1" t="n">
        <v>0</v>
      </c>
      <c r="H111" s="1" t="n">
        <v>0</v>
      </c>
      <c r="I111" s="1" t="n">
        <v>0</v>
      </c>
      <c r="J111" s="1" t="n">
        <v>0</v>
      </c>
      <c r="K111" s="1" t="n">
        <v>0</v>
      </c>
      <c r="L111" s="1" t="n">
        <v>0</v>
      </c>
      <c r="M111" s="1" t="n">
        <v>0</v>
      </c>
      <c r="N111" s="1" t="n">
        <v>0</v>
      </c>
      <c r="O111" s="1" t="n">
        <v>0</v>
      </c>
      <c r="P111" s="1" t="n">
        <v>0</v>
      </c>
      <c r="Q111" s="1" t="n">
        <v>0</v>
      </c>
      <c r="R111" s="1" t="n">
        <v>0</v>
      </c>
      <c r="S111" s="1" t="n">
        <v>0</v>
      </c>
      <c r="T111" s="1" t="n">
        <v>0</v>
      </c>
      <c r="U111" s="1" t="n">
        <v>0</v>
      </c>
      <c r="V111" s="1" t="n">
        <v>0</v>
      </c>
      <c r="W111" s="1" t="n">
        <v>0</v>
      </c>
      <c r="X111" s="1" t="n">
        <v>0</v>
      </c>
      <c r="Y111" s="1" t="n">
        <v>0</v>
      </c>
      <c r="Z111" s="1" t="n">
        <v>0</v>
      </c>
      <c r="AA111" s="1" t="n">
        <v>0</v>
      </c>
      <c r="AB111" s="1" t="n">
        <v>0</v>
      </c>
      <c r="AC111" s="1" t="n">
        <v>0</v>
      </c>
      <c r="AD111" s="1" t="n">
        <v>0</v>
      </c>
      <c r="AE111" s="1" t="n">
        <v>0</v>
      </c>
      <c r="AF111" s="1" t="n">
        <v>0</v>
      </c>
      <c r="AG111" s="1" t="n">
        <v>0</v>
      </c>
      <c r="AH111" s="1" t="n">
        <v>0</v>
      </c>
      <c r="AI111" s="1" t="n">
        <v>0</v>
      </c>
      <c r="AJ111" s="1" t="n">
        <v>0</v>
      </c>
      <c r="AK111" s="1" t="n">
        <v>0</v>
      </c>
      <c r="AL111" s="1" t="n">
        <v>0</v>
      </c>
      <c r="AM111" s="1" t="n">
        <v>0</v>
      </c>
      <c r="AN111" s="1" t="n">
        <v>0</v>
      </c>
      <c r="AO111" s="1" t="n">
        <v>0</v>
      </c>
      <c r="AP111" s="1" t="n">
        <v>0</v>
      </c>
      <c r="AQ111" s="1" t="n">
        <v>0</v>
      </c>
      <c r="AR111" s="1" t="n">
        <v>0</v>
      </c>
      <c r="AS111" s="1" t="n">
        <v>0</v>
      </c>
      <c r="AT111" s="1" t="n">
        <v>0</v>
      </c>
      <c r="AU111" s="1" t="n">
        <v>0</v>
      </c>
      <c r="AV111" s="1" t="n">
        <v>0</v>
      </c>
      <c r="AW111" s="1" t="n">
        <v>0</v>
      </c>
      <c r="AX111" s="1" t="n">
        <v>0</v>
      </c>
      <c r="AY111" s="1" t="n">
        <v>0</v>
      </c>
      <c r="AZ111" s="1" t="n">
        <v>0</v>
      </c>
      <c r="BA111" s="1" t="n">
        <v>0</v>
      </c>
      <c r="BB111" s="1" t="n">
        <v>0</v>
      </c>
      <c r="BC111" s="1" t="n">
        <v>0</v>
      </c>
      <c r="BD111" s="1" t="n">
        <v>0</v>
      </c>
      <c r="BE111" s="1" t="n">
        <v>0</v>
      </c>
      <c r="BF111" s="1" t="n">
        <v>0</v>
      </c>
      <c r="BG111" s="1" t="n">
        <v>0</v>
      </c>
      <c r="BH111" s="1" t="n">
        <v>0</v>
      </c>
      <c r="BI111" s="1" t="n">
        <v>0</v>
      </c>
      <c r="BJ111" s="1" t="n">
        <v>0</v>
      </c>
      <c r="BK111" s="1" t="n">
        <v>0</v>
      </c>
      <c r="BL111" s="1" t="n">
        <v>0</v>
      </c>
      <c r="BM111" s="1" t="n">
        <v>0</v>
      </c>
      <c r="BN111" s="1" t="n">
        <v>0</v>
      </c>
      <c r="BO111" s="1" t="n">
        <v>0</v>
      </c>
      <c r="BP111" s="1" t="n">
        <v>0</v>
      </c>
      <c r="BQ111" s="1" t="n">
        <v>0</v>
      </c>
      <c r="BR111" s="1" t="n">
        <v>0</v>
      </c>
      <c r="BS111" s="1" t="n">
        <v>0</v>
      </c>
      <c r="BT111" s="1" t="n">
        <v>0</v>
      </c>
      <c r="BU111" s="1" t="n">
        <v>0</v>
      </c>
      <c r="BV111" s="1" t="n">
        <v>0</v>
      </c>
      <c r="BW111" s="1" t="n">
        <v>0</v>
      </c>
      <c r="BX111" s="1" t="n">
        <v>0</v>
      </c>
      <c r="BY111" s="1" t="n">
        <v>0</v>
      </c>
      <c r="BZ111" s="1" t="n">
        <v>0</v>
      </c>
      <c r="CA111" s="1" t="n">
        <v>0</v>
      </c>
      <c r="CB111" s="1" t="n">
        <v>0</v>
      </c>
      <c r="CC111" s="1" t="n">
        <v>0</v>
      </c>
      <c r="CD111" s="1" t="n">
        <v>0</v>
      </c>
      <c r="CE111" s="1" t="n">
        <v>0</v>
      </c>
      <c r="CF111" s="1" t="n">
        <v>0</v>
      </c>
      <c r="CG111" s="1" t="n">
        <v>0</v>
      </c>
      <c r="CH111" s="1" t="n">
        <v>0</v>
      </c>
      <c r="CI111" s="1" t="n">
        <v>0</v>
      </c>
      <c r="CJ111" s="1" t="n">
        <v>0</v>
      </c>
      <c r="CK111" s="1" t="n">
        <v>0</v>
      </c>
      <c r="CL111" s="1" t="n">
        <v>0</v>
      </c>
      <c r="CM111" s="1" t="n">
        <v>0</v>
      </c>
      <c r="CN111" s="1" t="n">
        <v>0</v>
      </c>
      <c r="CO111" s="1" t="n">
        <v>0</v>
      </c>
      <c r="CP111" s="1" t="n">
        <v>0</v>
      </c>
      <c r="CQ111" s="1" t="n">
        <v>0</v>
      </c>
      <c r="CR111" s="1" t="n">
        <v>0</v>
      </c>
      <c r="CS111" s="1" t="n">
        <v>0</v>
      </c>
      <c r="CT111" s="1" t="n">
        <v>0</v>
      </c>
      <c r="CU111" s="1" t="n">
        <v>0</v>
      </c>
      <c r="CV111" s="1" t="n">
        <v>0</v>
      </c>
      <c r="CW111" s="1" t="n">
        <v>0</v>
      </c>
      <c r="CX111" s="1" t="n">
        <v>0</v>
      </c>
      <c r="CY111" s="1" t="n">
        <v>0</v>
      </c>
      <c r="CZ111" s="1" t="n">
        <v>0</v>
      </c>
      <c r="DA111" s="1" t="n">
        <v>0</v>
      </c>
      <c r="DB111" s="1" t="n">
        <v>0</v>
      </c>
      <c r="DC111" s="1" t="n">
        <v>0</v>
      </c>
      <c r="DD111" s="1" t="n">
        <v>0</v>
      </c>
      <c r="DE111" s="1" t="n">
        <v>0</v>
      </c>
      <c r="DF111" s="1" t="n">
        <v>0</v>
      </c>
      <c r="DG111" s="1" t="n">
        <v>0</v>
      </c>
      <c r="DH111" s="1" t="n">
        <v>0</v>
      </c>
      <c r="DI111" s="10" t="n">
        <f aca="false">Overlay!$G$12</f>
        <v>-440.833333333333</v>
      </c>
      <c r="DJ111" s="10" t="n">
        <f aca="false">Overlay!$G$13</f>
        <v>-440.833333333333</v>
      </c>
      <c r="DK111" s="10" t="n">
        <f aca="false">Overlay!$G$14</f>
        <v>-440.833333333333</v>
      </c>
      <c r="DL111" s="10" t="n">
        <f aca="false">Overlay!$G$15</f>
        <v>-440.833333333333</v>
      </c>
      <c r="DM111" s="10" t="n">
        <f aca="false">Overlay!$G$16</f>
        <v>-1690.83333333333</v>
      </c>
      <c r="DN111" s="10" t="n">
        <f aca="false">Overlay!$G$17</f>
        <v>-440.833333333333</v>
      </c>
      <c r="DO111" s="10" t="n">
        <f aca="false">Overlay!$G$18</f>
        <v>-440.833333333333</v>
      </c>
      <c r="DP111" s="10" t="n">
        <f aca="false">Overlay!$G$19</f>
        <v>-440.833333333333</v>
      </c>
      <c r="DQ111" s="10" t="n">
        <f aca="false">Overlay!$G$20</f>
        <v>-440.833333333333</v>
      </c>
      <c r="DR111" s="10" t="n">
        <f aca="false">Overlay!$G$21</f>
        <v>-440.833333333333</v>
      </c>
      <c r="DS111" s="10" t="n">
        <f aca="false">Overlay!$G$22</f>
        <v>-440.833333333333</v>
      </c>
      <c r="DT111" s="10" t="n">
        <f aca="false">Overlay!$G$23</f>
        <v>-440.833333333333</v>
      </c>
      <c r="DU111" s="10" t="n">
        <f aca="false">Overlay!$G$24</f>
        <v>-1690.83333333333</v>
      </c>
      <c r="DV111" s="10" t="n">
        <f aca="false">Overlay!$G$25</f>
        <v>-590.833333333333</v>
      </c>
      <c r="DW111" s="10" t="n">
        <f aca="false">Overlay!$G$26</f>
        <v>-590.833333333333</v>
      </c>
      <c r="DX111" s="10" t="n">
        <f aca="false">Overlay!$G$27</f>
        <v>-7990.83333333333</v>
      </c>
      <c r="DY111" s="10" t="n">
        <f aca="false">Overlay!$G$28</f>
        <v>-590.833333333333</v>
      </c>
      <c r="DZ111" s="10" t="n">
        <f aca="false">Overlay!$G$29</f>
        <v>-590.833333333333</v>
      </c>
      <c r="EA111" s="10" t="n">
        <f aca="false">Overlay!$G$30</f>
        <v>-590.833333333333</v>
      </c>
      <c r="EB111" s="10" t="n">
        <f aca="false">Overlay!$G$31</f>
        <v>146721.166666667</v>
      </c>
      <c r="EC111" s="1" t="n">
        <v>0</v>
      </c>
      <c r="ED111" s="1" t="n">
        <v>0</v>
      </c>
      <c r="EE111" s="1" t="n">
        <v>0</v>
      </c>
      <c r="EF111" s="1" t="n">
        <v>0</v>
      </c>
      <c r="EG111" s="1" t="n">
        <v>0</v>
      </c>
      <c r="EH111" s="1" t="n">
        <v>0</v>
      </c>
      <c r="EI111" s="1" t="n">
        <v>0</v>
      </c>
      <c r="EJ111" s="1" t="n">
        <v>0</v>
      </c>
    </row>
    <row r="112" customFormat="false" ht="15" hidden="false" customHeight="true" outlineLevel="0" collapsed="false">
      <c r="C112" s="1" t="n">
        <v>0</v>
      </c>
      <c r="D112" s="1" t="n">
        <v>0</v>
      </c>
      <c r="E112" s="1" t="n">
        <v>0</v>
      </c>
      <c r="F112" s="1" t="n">
        <v>0</v>
      </c>
      <c r="G112" s="1" t="n">
        <v>0</v>
      </c>
      <c r="H112" s="1" t="n">
        <v>0</v>
      </c>
      <c r="I112" s="1" t="n">
        <v>0</v>
      </c>
      <c r="J112" s="1" t="n">
        <v>0</v>
      </c>
      <c r="K112" s="1" t="n">
        <v>0</v>
      </c>
      <c r="L112" s="1" t="n">
        <v>0</v>
      </c>
      <c r="M112" s="1" t="n">
        <v>0</v>
      </c>
      <c r="N112" s="1" t="n">
        <v>0</v>
      </c>
      <c r="O112" s="1" t="n">
        <v>0</v>
      </c>
      <c r="P112" s="1" t="n">
        <v>0</v>
      </c>
      <c r="Q112" s="1" t="n">
        <v>0</v>
      </c>
      <c r="R112" s="1" t="n">
        <v>0</v>
      </c>
      <c r="S112" s="1" t="n">
        <v>0</v>
      </c>
      <c r="T112" s="1" t="n">
        <v>0</v>
      </c>
      <c r="U112" s="1" t="n">
        <v>0</v>
      </c>
      <c r="V112" s="1" t="n">
        <v>0</v>
      </c>
      <c r="W112" s="1" t="n">
        <v>0</v>
      </c>
      <c r="X112" s="1" t="n">
        <v>0</v>
      </c>
      <c r="Y112" s="1" t="n">
        <v>0</v>
      </c>
      <c r="Z112" s="1" t="n">
        <v>0</v>
      </c>
      <c r="AA112" s="1" t="n">
        <v>0</v>
      </c>
      <c r="AB112" s="1" t="n">
        <v>0</v>
      </c>
      <c r="AC112" s="1" t="n">
        <v>0</v>
      </c>
      <c r="AD112" s="1" t="n">
        <v>0</v>
      </c>
      <c r="AE112" s="1" t="n">
        <v>0</v>
      </c>
      <c r="AF112" s="1" t="n">
        <v>0</v>
      </c>
      <c r="AG112" s="1" t="n">
        <v>0</v>
      </c>
      <c r="AH112" s="1" t="n">
        <v>0</v>
      </c>
      <c r="AI112" s="1" t="n">
        <v>0</v>
      </c>
      <c r="AJ112" s="1" t="n">
        <v>0</v>
      </c>
      <c r="AK112" s="1" t="n">
        <v>0</v>
      </c>
      <c r="AL112" s="1" t="n">
        <v>0</v>
      </c>
      <c r="AM112" s="1" t="n">
        <v>0</v>
      </c>
      <c r="AN112" s="1" t="n">
        <v>0</v>
      </c>
      <c r="AO112" s="1" t="n">
        <v>0</v>
      </c>
      <c r="AP112" s="1" t="n">
        <v>0</v>
      </c>
      <c r="AQ112" s="1" t="n">
        <v>0</v>
      </c>
      <c r="AR112" s="1" t="n">
        <v>0</v>
      </c>
      <c r="AS112" s="1" t="n">
        <v>0</v>
      </c>
      <c r="AT112" s="1" t="n">
        <v>0</v>
      </c>
      <c r="AU112" s="1" t="n">
        <v>0</v>
      </c>
      <c r="AV112" s="1" t="n">
        <v>0</v>
      </c>
      <c r="AW112" s="1" t="n">
        <v>0</v>
      </c>
      <c r="AX112" s="1" t="n">
        <v>0</v>
      </c>
      <c r="AY112" s="1" t="n">
        <v>0</v>
      </c>
      <c r="AZ112" s="1" t="n">
        <v>0</v>
      </c>
      <c r="BA112" s="1" t="n">
        <v>0</v>
      </c>
      <c r="BB112" s="1" t="n">
        <v>0</v>
      </c>
      <c r="BC112" s="1" t="n">
        <v>0</v>
      </c>
      <c r="BD112" s="1" t="n">
        <v>0</v>
      </c>
      <c r="BE112" s="1" t="n">
        <v>0</v>
      </c>
      <c r="BF112" s="1" t="n">
        <v>0</v>
      </c>
      <c r="BG112" s="1" t="n">
        <v>0</v>
      </c>
      <c r="BH112" s="1" t="n">
        <v>0</v>
      </c>
      <c r="BI112" s="1" t="n">
        <v>0</v>
      </c>
      <c r="BJ112" s="1" t="n">
        <v>0</v>
      </c>
      <c r="BK112" s="1" t="n">
        <v>0</v>
      </c>
      <c r="BL112" s="1" t="n">
        <v>0</v>
      </c>
      <c r="BM112" s="1" t="n">
        <v>0</v>
      </c>
      <c r="BN112" s="1" t="n">
        <v>0</v>
      </c>
      <c r="BO112" s="1" t="n">
        <v>0</v>
      </c>
      <c r="BP112" s="1" t="n">
        <v>0</v>
      </c>
      <c r="BQ112" s="1" t="n">
        <v>0</v>
      </c>
      <c r="BR112" s="1" t="n">
        <v>0</v>
      </c>
      <c r="BS112" s="1" t="n">
        <v>0</v>
      </c>
      <c r="BT112" s="1" t="n">
        <v>0</v>
      </c>
      <c r="BU112" s="1" t="n">
        <v>0</v>
      </c>
      <c r="BV112" s="1" t="n">
        <v>0</v>
      </c>
      <c r="BW112" s="1" t="n">
        <v>0</v>
      </c>
      <c r="BX112" s="1" t="n">
        <v>0</v>
      </c>
      <c r="BY112" s="1" t="n">
        <v>0</v>
      </c>
      <c r="BZ112" s="1" t="n">
        <v>0</v>
      </c>
      <c r="CA112" s="1" t="n">
        <v>0</v>
      </c>
      <c r="CB112" s="1" t="n">
        <v>0</v>
      </c>
      <c r="CC112" s="1" t="n">
        <v>0</v>
      </c>
      <c r="CD112" s="1" t="n">
        <v>0</v>
      </c>
      <c r="CE112" s="1" t="n">
        <v>0</v>
      </c>
      <c r="CF112" s="1" t="n">
        <v>0</v>
      </c>
      <c r="CG112" s="1" t="n">
        <v>0</v>
      </c>
      <c r="CH112" s="1" t="n">
        <v>0</v>
      </c>
      <c r="CI112" s="1" t="n">
        <v>0</v>
      </c>
      <c r="CJ112" s="1" t="n">
        <v>0</v>
      </c>
      <c r="CK112" s="1" t="n">
        <v>0</v>
      </c>
      <c r="CL112" s="1" t="n">
        <v>0</v>
      </c>
      <c r="CM112" s="1" t="n">
        <v>0</v>
      </c>
      <c r="CN112" s="1" t="n">
        <v>0</v>
      </c>
      <c r="CO112" s="1" t="n">
        <v>0</v>
      </c>
      <c r="CP112" s="1" t="n">
        <v>0</v>
      </c>
      <c r="CQ112" s="1" t="n">
        <v>0</v>
      </c>
      <c r="CR112" s="1" t="n">
        <v>0</v>
      </c>
      <c r="CS112" s="1" t="n">
        <v>0</v>
      </c>
      <c r="CT112" s="1" t="n">
        <v>0</v>
      </c>
      <c r="CU112" s="1" t="n">
        <v>0</v>
      </c>
      <c r="CV112" s="1" t="n">
        <v>0</v>
      </c>
      <c r="CW112" s="1" t="n">
        <v>0</v>
      </c>
      <c r="CX112" s="1" t="n">
        <v>0</v>
      </c>
      <c r="CY112" s="1" t="n">
        <v>0</v>
      </c>
      <c r="CZ112" s="1" t="n">
        <v>0</v>
      </c>
      <c r="DA112" s="1" t="n">
        <v>0</v>
      </c>
      <c r="DB112" s="1" t="n">
        <v>0</v>
      </c>
      <c r="DC112" s="1" t="n">
        <v>0</v>
      </c>
      <c r="DD112" s="1" t="n">
        <v>0</v>
      </c>
      <c r="DE112" s="1" t="n">
        <v>0</v>
      </c>
      <c r="DF112" s="1" t="n">
        <v>0</v>
      </c>
      <c r="DG112" s="1" t="n">
        <v>0</v>
      </c>
      <c r="DH112" s="1" t="n">
        <v>0</v>
      </c>
      <c r="DI112" s="1" t="n">
        <v>0</v>
      </c>
      <c r="DJ112" s="10" t="n">
        <f aca="false">Overlay!$G$12</f>
        <v>-440.833333333333</v>
      </c>
      <c r="DK112" s="10" t="n">
        <f aca="false">Overlay!$G$13</f>
        <v>-440.833333333333</v>
      </c>
      <c r="DL112" s="10" t="n">
        <f aca="false">Overlay!$G$14</f>
        <v>-440.833333333333</v>
      </c>
      <c r="DM112" s="10" t="n">
        <f aca="false">Overlay!$G$15</f>
        <v>-440.833333333333</v>
      </c>
      <c r="DN112" s="10" t="n">
        <f aca="false">Overlay!$G$16</f>
        <v>-1690.83333333333</v>
      </c>
      <c r="DO112" s="10" t="n">
        <f aca="false">Overlay!$G$17</f>
        <v>-440.833333333333</v>
      </c>
      <c r="DP112" s="10" t="n">
        <f aca="false">Overlay!$G$18</f>
        <v>-440.833333333333</v>
      </c>
      <c r="DQ112" s="10" t="n">
        <f aca="false">Overlay!$G$19</f>
        <v>-440.833333333333</v>
      </c>
      <c r="DR112" s="10" t="n">
        <f aca="false">Overlay!$G$20</f>
        <v>-440.833333333333</v>
      </c>
      <c r="DS112" s="10" t="n">
        <f aca="false">Overlay!$G$21</f>
        <v>-440.833333333333</v>
      </c>
      <c r="DT112" s="10" t="n">
        <f aca="false">Overlay!$G$22</f>
        <v>-440.833333333333</v>
      </c>
      <c r="DU112" s="10" t="n">
        <f aca="false">Overlay!$G$23</f>
        <v>-440.833333333333</v>
      </c>
      <c r="DV112" s="10" t="n">
        <f aca="false">Overlay!$G$24</f>
        <v>-1690.83333333333</v>
      </c>
      <c r="DW112" s="10" t="n">
        <f aca="false">Overlay!$G$25</f>
        <v>-590.833333333333</v>
      </c>
      <c r="DX112" s="10" t="n">
        <f aca="false">Overlay!$G$26</f>
        <v>-590.833333333333</v>
      </c>
      <c r="DY112" s="10" t="n">
        <f aca="false">Overlay!$G$27</f>
        <v>-7990.83333333333</v>
      </c>
      <c r="DZ112" s="10" t="n">
        <f aca="false">Overlay!$G$28</f>
        <v>-590.833333333333</v>
      </c>
      <c r="EA112" s="10" t="n">
        <f aca="false">Overlay!$G$29</f>
        <v>-590.833333333333</v>
      </c>
      <c r="EB112" s="10" t="n">
        <f aca="false">Overlay!$G$30</f>
        <v>-590.833333333333</v>
      </c>
      <c r="EC112" s="10" t="n">
        <f aca="false">Overlay!$G$31</f>
        <v>146721.166666667</v>
      </c>
      <c r="ED112" s="1" t="n">
        <v>0</v>
      </c>
      <c r="EE112" s="1" t="n">
        <v>0</v>
      </c>
      <c r="EF112" s="1" t="n">
        <v>0</v>
      </c>
      <c r="EG112" s="1" t="n">
        <v>0</v>
      </c>
      <c r="EH112" s="1" t="n">
        <v>0</v>
      </c>
      <c r="EI112" s="1" t="n">
        <v>0</v>
      </c>
      <c r="EJ112" s="1" t="n">
        <v>0</v>
      </c>
    </row>
    <row r="113" customFormat="false" ht="15" hidden="false" customHeight="true" outlineLevel="0" collapsed="false">
      <c r="C113" s="1" t="n">
        <v>0</v>
      </c>
      <c r="D113" s="1" t="n">
        <v>0</v>
      </c>
      <c r="E113" s="1" t="n">
        <v>0</v>
      </c>
      <c r="F113" s="1" t="n">
        <v>0</v>
      </c>
      <c r="G113" s="1" t="n">
        <v>0</v>
      </c>
      <c r="H113" s="1" t="n">
        <v>0</v>
      </c>
      <c r="I113" s="1" t="n">
        <v>0</v>
      </c>
      <c r="J113" s="1" t="n">
        <v>0</v>
      </c>
      <c r="K113" s="1" t="n">
        <v>0</v>
      </c>
      <c r="L113" s="1" t="n">
        <v>0</v>
      </c>
      <c r="M113" s="1" t="n">
        <v>0</v>
      </c>
      <c r="N113" s="1" t="n">
        <v>0</v>
      </c>
      <c r="O113" s="1" t="n">
        <v>0</v>
      </c>
      <c r="P113" s="1" t="n">
        <v>0</v>
      </c>
      <c r="Q113" s="1" t="n">
        <v>0</v>
      </c>
      <c r="R113" s="1" t="n">
        <v>0</v>
      </c>
      <c r="S113" s="1" t="n">
        <v>0</v>
      </c>
      <c r="T113" s="1" t="n">
        <v>0</v>
      </c>
      <c r="U113" s="1" t="n">
        <v>0</v>
      </c>
      <c r="V113" s="1" t="n">
        <v>0</v>
      </c>
      <c r="W113" s="1" t="n">
        <v>0</v>
      </c>
      <c r="X113" s="1" t="n">
        <v>0</v>
      </c>
      <c r="Y113" s="1" t="n">
        <v>0</v>
      </c>
      <c r="Z113" s="1" t="n">
        <v>0</v>
      </c>
      <c r="AA113" s="1" t="n">
        <v>0</v>
      </c>
      <c r="AB113" s="1" t="n">
        <v>0</v>
      </c>
      <c r="AC113" s="1" t="n">
        <v>0</v>
      </c>
      <c r="AD113" s="1" t="n">
        <v>0</v>
      </c>
      <c r="AE113" s="1" t="n">
        <v>0</v>
      </c>
      <c r="AF113" s="1" t="n">
        <v>0</v>
      </c>
      <c r="AG113" s="1" t="n">
        <v>0</v>
      </c>
      <c r="AH113" s="1" t="n">
        <v>0</v>
      </c>
      <c r="AI113" s="1" t="n">
        <v>0</v>
      </c>
      <c r="AJ113" s="1" t="n">
        <v>0</v>
      </c>
      <c r="AK113" s="1" t="n">
        <v>0</v>
      </c>
      <c r="AL113" s="1" t="n">
        <v>0</v>
      </c>
      <c r="AM113" s="1" t="n">
        <v>0</v>
      </c>
      <c r="AN113" s="1" t="n">
        <v>0</v>
      </c>
      <c r="AO113" s="1" t="n">
        <v>0</v>
      </c>
      <c r="AP113" s="1" t="n">
        <v>0</v>
      </c>
      <c r="AQ113" s="1" t="n">
        <v>0</v>
      </c>
      <c r="AR113" s="1" t="n">
        <v>0</v>
      </c>
      <c r="AS113" s="1" t="n">
        <v>0</v>
      </c>
      <c r="AT113" s="1" t="n">
        <v>0</v>
      </c>
      <c r="AU113" s="1" t="n">
        <v>0</v>
      </c>
      <c r="AV113" s="1" t="n">
        <v>0</v>
      </c>
      <c r="AW113" s="1" t="n">
        <v>0</v>
      </c>
      <c r="AX113" s="1" t="n">
        <v>0</v>
      </c>
      <c r="AY113" s="1" t="n">
        <v>0</v>
      </c>
      <c r="AZ113" s="1" t="n">
        <v>0</v>
      </c>
      <c r="BA113" s="1" t="n">
        <v>0</v>
      </c>
      <c r="BB113" s="1" t="n">
        <v>0</v>
      </c>
      <c r="BC113" s="1" t="n">
        <v>0</v>
      </c>
      <c r="BD113" s="1" t="n">
        <v>0</v>
      </c>
      <c r="BE113" s="1" t="n">
        <v>0</v>
      </c>
      <c r="BF113" s="1" t="n">
        <v>0</v>
      </c>
      <c r="BG113" s="1" t="n">
        <v>0</v>
      </c>
      <c r="BH113" s="1" t="n">
        <v>0</v>
      </c>
      <c r="BI113" s="1" t="n">
        <v>0</v>
      </c>
      <c r="BJ113" s="1" t="n">
        <v>0</v>
      </c>
      <c r="BK113" s="1" t="n">
        <v>0</v>
      </c>
      <c r="BL113" s="1" t="n">
        <v>0</v>
      </c>
      <c r="BM113" s="1" t="n">
        <v>0</v>
      </c>
      <c r="BN113" s="1" t="n">
        <v>0</v>
      </c>
      <c r="BO113" s="1" t="n">
        <v>0</v>
      </c>
      <c r="BP113" s="1" t="n">
        <v>0</v>
      </c>
      <c r="BQ113" s="1" t="n">
        <v>0</v>
      </c>
      <c r="BR113" s="1" t="n">
        <v>0</v>
      </c>
      <c r="BS113" s="1" t="n">
        <v>0</v>
      </c>
      <c r="BT113" s="1" t="n">
        <v>0</v>
      </c>
      <c r="BU113" s="1" t="n">
        <v>0</v>
      </c>
      <c r="BV113" s="1" t="n">
        <v>0</v>
      </c>
      <c r="BW113" s="1" t="n">
        <v>0</v>
      </c>
      <c r="BX113" s="1" t="n">
        <v>0</v>
      </c>
      <c r="BY113" s="1" t="n">
        <v>0</v>
      </c>
      <c r="BZ113" s="1" t="n">
        <v>0</v>
      </c>
      <c r="CA113" s="1" t="n">
        <v>0</v>
      </c>
      <c r="CB113" s="1" t="n">
        <v>0</v>
      </c>
      <c r="CC113" s="1" t="n">
        <v>0</v>
      </c>
      <c r="CD113" s="1" t="n">
        <v>0</v>
      </c>
      <c r="CE113" s="1" t="n">
        <v>0</v>
      </c>
      <c r="CF113" s="1" t="n">
        <v>0</v>
      </c>
      <c r="CG113" s="1" t="n">
        <v>0</v>
      </c>
      <c r="CH113" s="1" t="n">
        <v>0</v>
      </c>
      <c r="CI113" s="1" t="n">
        <v>0</v>
      </c>
      <c r="CJ113" s="1" t="n">
        <v>0</v>
      </c>
      <c r="CK113" s="1" t="n">
        <v>0</v>
      </c>
      <c r="CL113" s="1" t="n">
        <v>0</v>
      </c>
      <c r="CM113" s="1" t="n">
        <v>0</v>
      </c>
      <c r="CN113" s="1" t="n">
        <v>0</v>
      </c>
      <c r="CO113" s="1" t="n">
        <v>0</v>
      </c>
      <c r="CP113" s="1" t="n">
        <v>0</v>
      </c>
      <c r="CQ113" s="1" t="n">
        <v>0</v>
      </c>
      <c r="CR113" s="1" t="n">
        <v>0</v>
      </c>
      <c r="CS113" s="1" t="n">
        <v>0</v>
      </c>
      <c r="CT113" s="1" t="n">
        <v>0</v>
      </c>
      <c r="CU113" s="1" t="n">
        <v>0</v>
      </c>
      <c r="CV113" s="1" t="n">
        <v>0</v>
      </c>
      <c r="CW113" s="1" t="n">
        <v>0</v>
      </c>
      <c r="CX113" s="1" t="n">
        <v>0</v>
      </c>
      <c r="CY113" s="1" t="n">
        <v>0</v>
      </c>
      <c r="CZ113" s="1" t="n">
        <v>0</v>
      </c>
      <c r="DA113" s="1" t="n">
        <v>0</v>
      </c>
      <c r="DB113" s="1" t="n">
        <v>0</v>
      </c>
      <c r="DC113" s="1" t="n">
        <v>0</v>
      </c>
      <c r="DD113" s="1" t="n">
        <v>0</v>
      </c>
      <c r="DE113" s="1" t="n">
        <v>0</v>
      </c>
      <c r="DF113" s="1" t="n">
        <v>0</v>
      </c>
      <c r="DG113" s="1" t="n">
        <v>0</v>
      </c>
      <c r="DH113" s="1" t="n">
        <v>0</v>
      </c>
      <c r="DI113" s="1" t="n">
        <v>0</v>
      </c>
      <c r="DJ113" s="1" t="n">
        <v>0</v>
      </c>
      <c r="DK113" s="10" t="n">
        <f aca="false">Overlay!$G$12</f>
        <v>-440.833333333333</v>
      </c>
      <c r="DL113" s="10" t="n">
        <f aca="false">Overlay!$G$13</f>
        <v>-440.833333333333</v>
      </c>
      <c r="DM113" s="10" t="n">
        <f aca="false">Overlay!$G$14</f>
        <v>-440.833333333333</v>
      </c>
      <c r="DN113" s="10" t="n">
        <f aca="false">Overlay!$G$15</f>
        <v>-440.833333333333</v>
      </c>
      <c r="DO113" s="10" t="n">
        <f aca="false">Overlay!$G$16</f>
        <v>-1690.83333333333</v>
      </c>
      <c r="DP113" s="10" t="n">
        <f aca="false">Overlay!$G$17</f>
        <v>-440.833333333333</v>
      </c>
      <c r="DQ113" s="10" t="n">
        <f aca="false">Overlay!$G$18</f>
        <v>-440.833333333333</v>
      </c>
      <c r="DR113" s="10" t="n">
        <f aca="false">Overlay!$G$19</f>
        <v>-440.833333333333</v>
      </c>
      <c r="DS113" s="10" t="n">
        <f aca="false">Overlay!$G$20</f>
        <v>-440.833333333333</v>
      </c>
      <c r="DT113" s="10" t="n">
        <f aca="false">Overlay!$G$21</f>
        <v>-440.833333333333</v>
      </c>
      <c r="DU113" s="10" t="n">
        <f aca="false">Overlay!$G$22</f>
        <v>-440.833333333333</v>
      </c>
      <c r="DV113" s="10" t="n">
        <f aca="false">Overlay!$G$23</f>
        <v>-440.833333333333</v>
      </c>
      <c r="DW113" s="10" t="n">
        <f aca="false">Overlay!$G$24</f>
        <v>-1690.83333333333</v>
      </c>
      <c r="DX113" s="10" t="n">
        <f aca="false">Overlay!$G$25</f>
        <v>-590.833333333333</v>
      </c>
      <c r="DY113" s="10" t="n">
        <f aca="false">Overlay!$G$26</f>
        <v>-590.833333333333</v>
      </c>
      <c r="DZ113" s="10" t="n">
        <f aca="false">Overlay!$G$27</f>
        <v>-7990.83333333333</v>
      </c>
      <c r="EA113" s="10" t="n">
        <f aca="false">Overlay!$G$28</f>
        <v>-590.833333333333</v>
      </c>
      <c r="EB113" s="10" t="n">
        <f aca="false">Overlay!$G$29</f>
        <v>-590.833333333333</v>
      </c>
      <c r="EC113" s="10" t="n">
        <f aca="false">Overlay!$G$30</f>
        <v>-590.833333333333</v>
      </c>
      <c r="ED113" s="10" t="n">
        <f aca="false">Overlay!$G$31</f>
        <v>146721.166666667</v>
      </c>
      <c r="EE113" s="1" t="n">
        <v>0</v>
      </c>
      <c r="EF113" s="1" t="n">
        <v>0</v>
      </c>
      <c r="EG113" s="1" t="n">
        <v>0</v>
      </c>
      <c r="EH113" s="1" t="n">
        <v>0</v>
      </c>
      <c r="EI113" s="1" t="n">
        <v>0</v>
      </c>
      <c r="EJ113" s="1" t="n">
        <v>0</v>
      </c>
    </row>
    <row r="114" customFormat="false" ht="15" hidden="false" customHeight="true" outlineLevel="0" collapsed="false">
      <c r="C114" s="1" t="n">
        <v>0</v>
      </c>
      <c r="D114" s="1" t="n">
        <v>0</v>
      </c>
      <c r="E114" s="1" t="n">
        <v>0</v>
      </c>
      <c r="F114" s="1" t="n">
        <v>0</v>
      </c>
      <c r="G114" s="1" t="n">
        <v>0</v>
      </c>
      <c r="H114" s="1" t="n">
        <v>0</v>
      </c>
      <c r="I114" s="1" t="n">
        <v>0</v>
      </c>
      <c r="J114" s="1" t="n">
        <v>0</v>
      </c>
      <c r="K114" s="1" t="n">
        <v>0</v>
      </c>
      <c r="L114" s="1" t="n">
        <v>0</v>
      </c>
      <c r="M114" s="1" t="n">
        <v>0</v>
      </c>
      <c r="N114" s="1" t="n">
        <v>0</v>
      </c>
      <c r="O114" s="1" t="n">
        <v>0</v>
      </c>
      <c r="P114" s="1" t="n">
        <v>0</v>
      </c>
      <c r="Q114" s="1" t="n">
        <v>0</v>
      </c>
      <c r="R114" s="1" t="n">
        <v>0</v>
      </c>
      <c r="S114" s="1" t="n">
        <v>0</v>
      </c>
      <c r="T114" s="1" t="n">
        <v>0</v>
      </c>
      <c r="U114" s="1" t="n">
        <v>0</v>
      </c>
      <c r="V114" s="1" t="n">
        <v>0</v>
      </c>
      <c r="W114" s="1" t="n">
        <v>0</v>
      </c>
      <c r="X114" s="1" t="n">
        <v>0</v>
      </c>
      <c r="Y114" s="1" t="n">
        <v>0</v>
      </c>
      <c r="Z114" s="1" t="n">
        <v>0</v>
      </c>
      <c r="AA114" s="1" t="n">
        <v>0</v>
      </c>
      <c r="AB114" s="1" t="n">
        <v>0</v>
      </c>
      <c r="AC114" s="1" t="n">
        <v>0</v>
      </c>
      <c r="AD114" s="1" t="n">
        <v>0</v>
      </c>
      <c r="AE114" s="1" t="n">
        <v>0</v>
      </c>
      <c r="AF114" s="1" t="n">
        <v>0</v>
      </c>
      <c r="AG114" s="1" t="n">
        <v>0</v>
      </c>
      <c r="AH114" s="1" t="n">
        <v>0</v>
      </c>
      <c r="AI114" s="1" t="n">
        <v>0</v>
      </c>
      <c r="AJ114" s="1" t="n">
        <v>0</v>
      </c>
      <c r="AK114" s="1" t="n">
        <v>0</v>
      </c>
      <c r="AL114" s="1" t="n">
        <v>0</v>
      </c>
      <c r="AM114" s="1" t="n">
        <v>0</v>
      </c>
      <c r="AN114" s="1" t="n">
        <v>0</v>
      </c>
      <c r="AO114" s="1" t="n">
        <v>0</v>
      </c>
      <c r="AP114" s="1" t="n">
        <v>0</v>
      </c>
      <c r="AQ114" s="1" t="n">
        <v>0</v>
      </c>
      <c r="AR114" s="1" t="n">
        <v>0</v>
      </c>
      <c r="AS114" s="1" t="n">
        <v>0</v>
      </c>
      <c r="AT114" s="1" t="n">
        <v>0</v>
      </c>
      <c r="AU114" s="1" t="n">
        <v>0</v>
      </c>
      <c r="AV114" s="1" t="n">
        <v>0</v>
      </c>
      <c r="AW114" s="1" t="n">
        <v>0</v>
      </c>
      <c r="AX114" s="1" t="n">
        <v>0</v>
      </c>
      <c r="AY114" s="1" t="n">
        <v>0</v>
      </c>
      <c r="AZ114" s="1" t="n">
        <v>0</v>
      </c>
      <c r="BA114" s="1" t="n">
        <v>0</v>
      </c>
      <c r="BB114" s="1" t="n">
        <v>0</v>
      </c>
      <c r="BC114" s="1" t="n">
        <v>0</v>
      </c>
      <c r="BD114" s="1" t="n">
        <v>0</v>
      </c>
      <c r="BE114" s="1" t="n">
        <v>0</v>
      </c>
      <c r="BF114" s="1" t="n">
        <v>0</v>
      </c>
      <c r="BG114" s="1" t="n">
        <v>0</v>
      </c>
      <c r="BH114" s="1" t="n">
        <v>0</v>
      </c>
      <c r="BI114" s="1" t="n">
        <v>0</v>
      </c>
      <c r="BJ114" s="1" t="n">
        <v>0</v>
      </c>
      <c r="BK114" s="1" t="n">
        <v>0</v>
      </c>
      <c r="BL114" s="1" t="n">
        <v>0</v>
      </c>
      <c r="BM114" s="1" t="n">
        <v>0</v>
      </c>
      <c r="BN114" s="1" t="n">
        <v>0</v>
      </c>
      <c r="BO114" s="1" t="n">
        <v>0</v>
      </c>
      <c r="BP114" s="1" t="n">
        <v>0</v>
      </c>
      <c r="BQ114" s="1" t="n">
        <v>0</v>
      </c>
      <c r="BR114" s="1" t="n">
        <v>0</v>
      </c>
      <c r="BS114" s="1" t="n">
        <v>0</v>
      </c>
      <c r="BT114" s="1" t="n">
        <v>0</v>
      </c>
      <c r="BU114" s="1" t="n">
        <v>0</v>
      </c>
      <c r="BV114" s="1" t="n">
        <v>0</v>
      </c>
      <c r="BW114" s="1" t="n">
        <v>0</v>
      </c>
      <c r="BX114" s="1" t="n">
        <v>0</v>
      </c>
      <c r="BY114" s="1" t="n">
        <v>0</v>
      </c>
      <c r="BZ114" s="1" t="n">
        <v>0</v>
      </c>
      <c r="CA114" s="1" t="n">
        <v>0</v>
      </c>
      <c r="CB114" s="1" t="n">
        <v>0</v>
      </c>
      <c r="CC114" s="1" t="n">
        <v>0</v>
      </c>
      <c r="CD114" s="1" t="n">
        <v>0</v>
      </c>
      <c r="CE114" s="1" t="n">
        <v>0</v>
      </c>
      <c r="CF114" s="1" t="n">
        <v>0</v>
      </c>
      <c r="CG114" s="1" t="n">
        <v>0</v>
      </c>
      <c r="CH114" s="1" t="n">
        <v>0</v>
      </c>
      <c r="CI114" s="1" t="n">
        <v>0</v>
      </c>
      <c r="CJ114" s="1" t="n">
        <v>0</v>
      </c>
      <c r="CK114" s="1" t="n">
        <v>0</v>
      </c>
      <c r="CL114" s="1" t="n">
        <v>0</v>
      </c>
      <c r="CM114" s="1" t="n">
        <v>0</v>
      </c>
      <c r="CN114" s="1" t="n">
        <v>0</v>
      </c>
      <c r="CO114" s="1" t="n">
        <v>0</v>
      </c>
      <c r="CP114" s="1" t="n">
        <v>0</v>
      </c>
      <c r="CQ114" s="1" t="n">
        <v>0</v>
      </c>
      <c r="CR114" s="1" t="n">
        <v>0</v>
      </c>
      <c r="CS114" s="1" t="n">
        <v>0</v>
      </c>
      <c r="CT114" s="1" t="n">
        <v>0</v>
      </c>
      <c r="CU114" s="1" t="n">
        <v>0</v>
      </c>
      <c r="CV114" s="1" t="n">
        <v>0</v>
      </c>
      <c r="CW114" s="1" t="n">
        <v>0</v>
      </c>
      <c r="CX114" s="1" t="n">
        <v>0</v>
      </c>
      <c r="CY114" s="1" t="n">
        <v>0</v>
      </c>
      <c r="CZ114" s="1" t="n">
        <v>0</v>
      </c>
      <c r="DA114" s="1" t="n">
        <v>0</v>
      </c>
      <c r="DB114" s="1" t="n">
        <v>0</v>
      </c>
      <c r="DC114" s="1" t="n">
        <v>0</v>
      </c>
      <c r="DD114" s="1" t="n">
        <v>0</v>
      </c>
      <c r="DE114" s="1" t="n">
        <v>0</v>
      </c>
      <c r="DF114" s="1" t="n">
        <v>0</v>
      </c>
      <c r="DG114" s="1" t="n">
        <v>0</v>
      </c>
      <c r="DH114" s="1" t="n">
        <v>0</v>
      </c>
      <c r="DI114" s="1" t="n">
        <v>0</v>
      </c>
      <c r="DJ114" s="1" t="n">
        <v>0</v>
      </c>
      <c r="DK114" s="1" t="n">
        <v>0</v>
      </c>
      <c r="DL114" s="10" t="n">
        <f aca="false">Overlay!$G$12</f>
        <v>-440.833333333333</v>
      </c>
      <c r="DM114" s="10" t="n">
        <f aca="false">Overlay!$G$13</f>
        <v>-440.833333333333</v>
      </c>
      <c r="DN114" s="10" t="n">
        <f aca="false">Overlay!$G$14</f>
        <v>-440.833333333333</v>
      </c>
      <c r="DO114" s="10" t="n">
        <f aca="false">Overlay!$G$15</f>
        <v>-440.833333333333</v>
      </c>
      <c r="DP114" s="10" t="n">
        <f aca="false">Overlay!$G$16</f>
        <v>-1690.83333333333</v>
      </c>
      <c r="DQ114" s="10" t="n">
        <f aca="false">Overlay!$G$17</f>
        <v>-440.833333333333</v>
      </c>
      <c r="DR114" s="10" t="n">
        <f aca="false">Overlay!$G$18</f>
        <v>-440.833333333333</v>
      </c>
      <c r="DS114" s="10" t="n">
        <f aca="false">Overlay!$G$19</f>
        <v>-440.833333333333</v>
      </c>
      <c r="DT114" s="10" t="n">
        <f aca="false">Overlay!$G$20</f>
        <v>-440.833333333333</v>
      </c>
      <c r="DU114" s="10" t="n">
        <f aca="false">Overlay!$G$21</f>
        <v>-440.833333333333</v>
      </c>
      <c r="DV114" s="10" t="n">
        <f aca="false">Overlay!$G$22</f>
        <v>-440.833333333333</v>
      </c>
      <c r="DW114" s="10" t="n">
        <f aca="false">Overlay!$G$23</f>
        <v>-440.833333333333</v>
      </c>
      <c r="DX114" s="10" t="n">
        <f aca="false">Overlay!$G$24</f>
        <v>-1690.83333333333</v>
      </c>
      <c r="DY114" s="10" t="n">
        <f aca="false">Overlay!$G$25</f>
        <v>-590.833333333333</v>
      </c>
      <c r="DZ114" s="10" t="n">
        <f aca="false">Overlay!$G$26</f>
        <v>-590.833333333333</v>
      </c>
      <c r="EA114" s="10" t="n">
        <f aca="false">Overlay!$G$27</f>
        <v>-7990.83333333333</v>
      </c>
      <c r="EB114" s="10" t="n">
        <f aca="false">Overlay!$G$28</f>
        <v>-590.833333333333</v>
      </c>
      <c r="EC114" s="10" t="n">
        <f aca="false">Overlay!$G$29</f>
        <v>-590.833333333333</v>
      </c>
      <c r="ED114" s="10" t="n">
        <f aca="false">Overlay!$G$30</f>
        <v>-590.833333333333</v>
      </c>
      <c r="EE114" s="10" t="n">
        <f aca="false">Overlay!$G$31</f>
        <v>146721.166666667</v>
      </c>
      <c r="EF114" s="1" t="n">
        <v>0</v>
      </c>
      <c r="EG114" s="1" t="n">
        <v>0</v>
      </c>
      <c r="EH114" s="1" t="n">
        <v>0</v>
      </c>
      <c r="EI114" s="1" t="n">
        <v>0</v>
      </c>
      <c r="EJ114" s="1" t="n">
        <v>0</v>
      </c>
    </row>
    <row r="115" customFormat="false" ht="15" hidden="false" customHeight="true" outlineLevel="0" collapsed="false">
      <c r="C115" s="1" t="n">
        <v>0</v>
      </c>
      <c r="D115" s="1" t="n">
        <v>0</v>
      </c>
      <c r="E115" s="1" t="n">
        <v>0</v>
      </c>
      <c r="F115" s="1" t="n">
        <v>0</v>
      </c>
      <c r="G115" s="1" t="n">
        <v>0</v>
      </c>
      <c r="H115" s="1" t="n">
        <v>0</v>
      </c>
      <c r="I115" s="1" t="n">
        <v>0</v>
      </c>
      <c r="J115" s="1" t="n">
        <v>0</v>
      </c>
      <c r="K115" s="1" t="n">
        <v>0</v>
      </c>
      <c r="L115" s="1" t="n">
        <v>0</v>
      </c>
      <c r="M115" s="1" t="n">
        <v>0</v>
      </c>
      <c r="N115" s="1" t="n">
        <v>0</v>
      </c>
      <c r="O115" s="1" t="n">
        <v>0</v>
      </c>
      <c r="P115" s="1" t="n">
        <v>0</v>
      </c>
      <c r="Q115" s="1" t="n">
        <v>0</v>
      </c>
      <c r="R115" s="1" t="n">
        <v>0</v>
      </c>
      <c r="S115" s="1" t="n">
        <v>0</v>
      </c>
      <c r="T115" s="1" t="n">
        <v>0</v>
      </c>
      <c r="U115" s="1" t="n">
        <v>0</v>
      </c>
      <c r="V115" s="1" t="n">
        <v>0</v>
      </c>
      <c r="W115" s="1" t="n">
        <v>0</v>
      </c>
      <c r="X115" s="1" t="n">
        <v>0</v>
      </c>
      <c r="Y115" s="1" t="n">
        <v>0</v>
      </c>
      <c r="Z115" s="1" t="n">
        <v>0</v>
      </c>
      <c r="AA115" s="1" t="n">
        <v>0</v>
      </c>
      <c r="AB115" s="1" t="n">
        <v>0</v>
      </c>
      <c r="AC115" s="1" t="n">
        <v>0</v>
      </c>
      <c r="AD115" s="1" t="n">
        <v>0</v>
      </c>
      <c r="AE115" s="1" t="n">
        <v>0</v>
      </c>
      <c r="AF115" s="1" t="n">
        <v>0</v>
      </c>
      <c r="AG115" s="1" t="n">
        <v>0</v>
      </c>
      <c r="AH115" s="1" t="n">
        <v>0</v>
      </c>
      <c r="AI115" s="1" t="n">
        <v>0</v>
      </c>
      <c r="AJ115" s="1" t="n">
        <v>0</v>
      </c>
      <c r="AK115" s="1" t="n">
        <v>0</v>
      </c>
      <c r="AL115" s="1" t="n">
        <v>0</v>
      </c>
      <c r="AM115" s="1" t="n">
        <v>0</v>
      </c>
      <c r="AN115" s="1" t="n">
        <v>0</v>
      </c>
      <c r="AO115" s="1" t="n">
        <v>0</v>
      </c>
      <c r="AP115" s="1" t="n">
        <v>0</v>
      </c>
      <c r="AQ115" s="1" t="n">
        <v>0</v>
      </c>
      <c r="AR115" s="1" t="n">
        <v>0</v>
      </c>
      <c r="AS115" s="1" t="n">
        <v>0</v>
      </c>
      <c r="AT115" s="1" t="n">
        <v>0</v>
      </c>
      <c r="AU115" s="1" t="n">
        <v>0</v>
      </c>
      <c r="AV115" s="1" t="n">
        <v>0</v>
      </c>
      <c r="AW115" s="1" t="n">
        <v>0</v>
      </c>
      <c r="AX115" s="1" t="n">
        <v>0</v>
      </c>
      <c r="AY115" s="1" t="n">
        <v>0</v>
      </c>
      <c r="AZ115" s="1" t="n">
        <v>0</v>
      </c>
      <c r="BA115" s="1" t="n">
        <v>0</v>
      </c>
      <c r="BB115" s="1" t="n">
        <v>0</v>
      </c>
      <c r="BC115" s="1" t="n">
        <v>0</v>
      </c>
      <c r="BD115" s="1" t="n">
        <v>0</v>
      </c>
      <c r="BE115" s="1" t="n">
        <v>0</v>
      </c>
      <c r="BF115" s="1" t="n">
        <v>0</v>
      </c>
      <c r="BG115" s="1" t="n">
        <v>0</v>
      </c>
      <c r="BH115" s="1" t="n">
        <v>0</v>
      </c>
      <c r="BI115" s="1" t="n">
        <v>0</v>
      </c>
      <c r="BJ115" s="1" t="n">
        <v>0</v>
      </c>
      <c r="BK115" s="1" t="n">
        <v>0</v>
      </c>
      <c r="BL115" s="1" t="n">
        <v>0</v>
      </c>
      <c r="BM115" s="1" t="n">
        <v>0</v>
      </c>
      <c r="BN115" s="1" t="n">
        <v>0</v>
      </c>
      <c r="BO115" s="1" t="n">
        <v>0</v>
      </c>
      <c r="BP115" s="1" t="n">
        <v>0</v>
      </c>
      <c r="BQ115" s="1" t="n">
        <v>0</v>
      </c>
      <c r="BR115" s="1" t="n">
        <v>0</v>
      </c>
      <c r="BS115" s="1" t="n">
        <v>0</v>
      </c>
      <c r="BT115" s="1" t="n">
        <v>0</v>
      </c>
      <c r="BU115" s="1" t="n">
        <v>0</v>
      </c>
      <c r="BV115" s="1" t="n">
        <v>0</v>
      </c>
      <c r="BW115" s="1" t="n">
        <v>0</v>
      </c>
      <c r="BX115" s="1" t="n">
        <v>0</v>
      </c>
      <c r="BY115" s="1" t="n">
        <v>0</v>
      </c>
      <c r="BZ115" s="1" t="n">
        <v>0</v>
      </c>
      <c r="CA115" s="1" t="n">
        <v>0</v>
      </c>
      <c r="CB115" s="1" t="n">
        <v>0</v>
      </c>
      <c r="CC115" s="1" t="n">
        <v>0</v>
      </c>
      <c r="CD115" s="1" t="n">
        <v>0</v>
      </c>
      <c r="CE115" s="1" t="n">
        <v>0</v>
      </c>
      <c r="CF115" s="1" t="n">
        <v>0</v>
      </c>
      <c r="CG115" s="1" t="n">
        <v>0</v>
      </c>
      <c r="CH115" s="1" t="n">
        <v>0</v>
      </c>
      <c r="CI115" s="1" t="n">
        <v>0</v>
      </c>
      <c r="CJ115" s="1" t="n">
        <v>0</v>
      </c>
      <c r="CK115" s="1" t="n">
        <v>0</v>
      </c>
      <c r="CL115" s="1" t="n">
        <v>0</v>
      </c>
      <c r="CM115" s="1" t="n">
        <v>0</v>
      </c>
      <c r="CN115" s="1" t="n">
        <v>0</v>
      </c>
      <c r="CO115" s="1" t="n">
        <v>0</v>
      </c>
      <c r="CP115" s="1" t="n">
        <v>0</v>
      </c>
      <c r="CQ115" s="1" t="n">
        <v>0</v>
      </c>
      <c r="CR115" s="1" t="n">
        <v>0</v>
      </c>
      <c r="CS115" s="1" t="n">
        <v>0</v>
      </c>
      <c r="CT115" s="1" t="n">
        <v>0</v>
      </c>
      <c r="CU115" s="1" t="n">
        <v>0</v>
      </c>
      <c r="CV115" s="1" t="n">
        <v>0</v>
      </c>
      <c r="CW115" s="1" t="n">
        <v>0</v>
      </c>
      <c r="CX115" s="1" t="n">
        <v>0</v>
      </c>
      <c r="CY115" s="1" t="n">
        <v>0</v>
      </c>
      <c r="CZ115" s="1" t="n">
        <v>0</v>
      </c>
      <c r="DA115" s="1" t="n">
        <v>0</v>
      </c>
      <c r="DB115" s="1" t="n">
        <v>0</v>
      </c>
      <c r="DC115" s="1" t="n">
        <v>0</v>
      </c>
      <c r="DD115" s="1" t="n">
        <v>0</v>
      </c>
      <c r="DE115" s="1" t="n">
        <v>0</v>
      </c>
      <c r="DF115" s="1" t="n">
        <v>0</v>
      </c>
      <c r="DG115" s="1" t="n">
        <v>0</v>
      </c>
      <c r="DH115" s="1" t="n">
        <v>0</v>
      </c>
      <c r="DI115" s="1" t="n">
        <v>0</v>
      </c>
      <c r="DJ115" s="1" t="n">
        <v>0</v>
      </c>
      <c r="DK115" s="1" t="n">
        <v>0</v>
      </c>
      <c r="DL115" s="1" t="n">
        <v>0</v>
      </c>
      <c r="DM115" s="10" t="n">
        <f aca="false">Overlay!$G$12</f>
        <v>-440.833333333333</v>
      </c>
      <c r="DN115" s="10" t="n">
        <f aca="false">Overlay!$G$13</f>
        <v>-440.833333333333</v>
      </c>
      <c r="DO115" s="10" t="n">
        <f aca="false">Overlay!$G$14</f>
        <v>-440.833333333333</v>
      </c>
      <c r="DP115" s="10" t="n">
        <f aca="false">Overlay!$G$15</f>
        <v>-440.833333333333</v>
      </c>
      <c r="DQ115" s="10" t="n">
        <f aca="false">Overlay!$G$16</f>
        <v>-1690.83333333333</v>
      </c>
      <c r="DR115" s="10" t="n">
        <f aca="false">Overlay!$G$17</f>
        <v>-440.833333333333</v>
      </c>
      <c r="DS115" s="10" t="n">
        <f aca="false">Overlay!$G$18</f>
        <v>-440.833333333333</v>
      </c>
      <c r="DT115" s="10" t="n">
        <f aca="false">Overlay!$G$19</f>
        <v>-440.833333333333</v>
      </c>
      <c r="DU115" s="10" t="n">
        <f aca="false">Overlay!$G$20</f>
        <v>-440.833333333333</v>
      </c>
      <c r="DV115" s="10" t="n">
        <f aca="false">Overlay!$G$21</f>
        <v>-440.833333333333</v>
      </c>
      <c r="DW115" s="10" t="n">
        <f aca="false">Overlay!$G$22</f>
        <v>-440.833333333333</v>
      </c>
      <c r="DX115" s="10" t="n">
        <f aca="false">Overlay!$G$23</f>
        <v>-440.833333333333</v>
      </c>
      <c r="DY115" s="10" t="n">
        <f aca="false">Overlay!$G$24</f>
        <v>-1690.83333333333</v>
      </c>
      <c r="DZ115" s="10" t="n">
        <f aca="false">Overlay!$G$25</f>
        <v>-590.833333333333</v>
      </c>
      <c r="EA115" s="10" t="n">
        <f aca="false">Overlay!$G$26</f>
        <v>-590.833333333333</v>
      </c>
      <c r="EB115" s="10" t="n">
        <f aca="false">Overlay!$G$27</f>
        <v>-7990.83333333333</v>
      </c>
      <c r="EC115" s="10" t="n">
        <f aca="false">Overlay!$G$28</f>
        <v>-590.833333333333</v>
      </c>
      <c r="ED115" s="10" t="n">
        <f aca="false">Overlay!$G$29</f>
        <v>-590.833333333333</v>
      </c>
      <c r="EE115" s="10" t="n">
        <f aca="false">Overlay!$G$30</f>
        <v>-590.833333333333</v>
      </c>
      <c r="EF115" s="10" t="n">
        <f aca="false">Overlay!$G$31</f>
        <v>146721.166666667</v>
      </c>
      <c r="EG115" s="1" t="n">
        <v>0</v>
      </c>
      <c r="EH115" s="1" t="n">
        <v>0</v>
      </c>
      <c r="EI115" s="1" t="n">
        <v>0</v>
      </c>
      <c r="EJ115" s="1" t="n">
        <v>0</v>
      </c>
    </row>
    <row r="116" customFormat="false" ht="15" hidden="false" customHeight="true" outlineLevel="0" collapsed="false">
      <c r="C116" s="1" t="n">
        <v>0</v>
      </c>
      <c r="D116" s="1" t="n">
        <v>0</v>
      </c>
      <c r="E116" s="1" t="n">
        <v>0</v>
      </c>
      <c r="F116" s="1" t="n">
        <v>0</v>
      </c>
      <c r="G116" s="1" t="n">
        <v>0</v>
      </c>
      <c r="H116" s="1" t="n">
        <v>0</v>
      </c>
      <c r="I116" s="1" t="n">
        <v>0</v>
      </c>
      <c r="J116" s="1" t="n">
        <v>0</v>
      </c>
      <c r="K116" s="1" t="n">
        <v>0</v>
      </c>
      <c r="L116" s="1" t="n">
        <v>0</v>
      </c>
      <c r="M116" s="1" t="n">
        <v>0</v>
      </c>
      <c r="N116" s="1" t="n">
        <v>0</v>
      </c>
      <c r="O116" s="1" t="n">
        <v>0</v>
      </c>
      <c r="P116" s="1" t="n">
        <v>0</v>
      </c>
      <c r="Q116" s="1" t="n">
        <v>0</v>
      </c>
      <c r="R116" s="1" t="n">
        <v>0</v>
      </c>
      <c r="S116" s="1" t="n">
        <v>0</v>
      </c>
      <c r="T116" s="1" t="n">
        <v>0</v>
      </c>
      <c r="U116" s="1" t="n">
        <v>0</v>
      </c>
      <c r="V116" s="1" t="n">
        <v>0</v>
      </c>
      <c r="W116" s="1" t="n">
        <v>0</v>
      </c>
      <c r="X116" s="1" t="n">
        <v>0</v>
      </c>
      <c r="Y116" s="1" t="n">
        <v>0</v>
      </c>
      <c r="Z116" s="1" t="n">
        <v>0</v>
      </c>
      <c r="AA116" s="1" t="n">
        <v>0</v>
      </c>
      <c r="AB116" s="1" t="n">
        <v>0</v>
      </c>
      <c r="AC116" s="1" t="n">
        <v>0</v>
      </c>
      <c r="AD116" s="1" t="n">
        <v>0</v>
      </c>
      <c r="AE116" s="1" t="n">
        <v>0</v>
      </c>
      <c r="AF116" s="1" t="n">
        <v>0</v>
      </c>
      <c r="AG116" s="1" t="n">
        <v>0</v>
      </c>
      <c r="AH116" s="1" t="n">
        <v>0</v>
      </c>
      <c r="AI116" s="1" t="n">
        <v>0</v>
      </c>
      <c r="AJ116" s="1" t="n">
        <v>0</v>
      </c>
      <c r="AK116" s="1" t="n">
        <v>0</v>
      </c>
      <c r="AL116" s="1" t="n">
        <v>0</v>
      </c>
      <c r="AM116" s="1" t="n">
        <v>0</v>
      </c>
      <c r="AN116" s="1" t="n">
        <v>0</v>
      </c>
      <c r="AO116" s="1" t="n">
        <v>0</v>
      </c>
      <c r="AP116" s="1" t="n">
        <v>0</v>
      </c>
      <c r="AQ116" s="1" t="n">
        <v>0</v>
      </c>
      <c r="AR116" s="1" t="n">
        <v>0</v>
      </c>
      <c r="AS116" s="1" t="n">
        <v>0</v>
      </c>
      <c r="AT116" s="1" t="n">
        <v>0</v>
      </c>
      <c r="AU116" s="1" t="n">
        <v>0</v>
      </c>
      <c r="AV116" s="1" t="n">
        <v>0</v>
      </c>
      <c r="AW116" s="1" t="n">
        <v>0</v>
      </c>
      <c r="AX116" s="1" t="n">
        <v>0</v>
      </c>
      <c r="AY116" s="1" t="n">
        <v>0</v>
      </c>
      <c r="AZ116" s="1" t="n">
        <v>0</v>
      </c>
      <c r="BA116" s="1" t="n">
        <v>0</v>
      </c>
      <c r="BB116" s="1" t="n">
        <v>0</v>
      </c>
      <c r="BC116" s="1" t="n">
        <v>0</v>
      </c>
      <c r="BD116" s="1" t="n">
        <v>0</v>
      </c>
      <c r="BE116" s="1" t="n">
        <v>0</v>
      </c>
      <c r="BF116" s="1" t="n">
        <v>0</v>
      </c>
      <c r="BG116" s="1" t="n">
        <v>0</v>
      </c>
      <c r="BH116" s="1" t="n">
        <v>0</v>
      </c>
      <c r="BI116" s="1" t="n">
        <v>0</v>
      </c>
      <c r="BJ116" s="1" t="n">
        <v>0</v>
      </c>
      <c r="BK116" s="1" t="n">
        <v>0</v>
      </c>
      <c r="BL116" s="1" t="n">
        <v>0</v>
      </c>
      <c r="BM116" s="1" t="n">
        <v>0</v>
      </c>
      <c r="BN116" s="1" t="n">
        <v>0</v>
      </c>
      <c r="BO116" s="1" t="n">
        <v>0</v>
      </c>
      <c r="BP116" s="1" t="n">
        <v>0</v>
      </c>
      <c r="BQ116" s="1" t="n">
        <v>0</v>
      </c>
      <c r="BR116" s="1" t="n">
        <v>0</v>
      </c>
      <c r="BS116" s="1" t="n">
        <v>0</v>
      </c>
      <c r="BT116" s="1" t="n">
        <v>0</v>
      </c>
      <c r="BU116" s="1" t="n">
        <v>0</v>
      </c>
      <c r="BV116" s="1" t="n">
        <v>0</v>
      </c>
      <c r="BW116" s="1" t="n">
        <v>0</v>
      </c>
      <c r="BX116" s="1" t="n">
        <v>0</v>
      </c>
      <c r="BY116" s="1" t="n">
        <v>0</v>
      </c>
      <c r="BZ116" s="1" t="n">
        <v>0</v>
      </c>
      <c r="CA116" s="1" t="n">
        <v>0</v>
      </c>
      <c r="CB116" s="1" t="n">
        <v>0</v>
      </c>
      <c r="CC116" s="1" t="n">
        <v>0</v>
      </c>
      <c r="CD116" s="1" t="n">
        <v>0</v>
      </c>
      <c r="CE116" s="1" t="n">
        <v>0</v>
      </c>
      <c r="CF116" s="1" t="n">
        <v>0</v>
      </c>
      <c r="CG116" s="1" t="n">
        <v>0</v>
      </c>
      <c r="CH116" s="1" t="n">
        <v>0</v>
      </c>
      <c r="CI116" s="1" t="n">
        <v>0</v>
      </c>
      <c r="CJ116" s="1" t="n">
        <v>0</v>
      </c>
      <c r="CK116" s="1" t="n">
        <v>0</v>
      </c>
      <c r="CL116" s="1" t="n">
        <v>0</v>
      </c>
      <c r="CM116" s="1" t="n">
        <v>0</v>
      </c>
      <c r="CN116" s="1" t="n">
        <v>0</v>
      </c>
      <c r="CO116" s="1" t="n">
        <v>0</v>
      </c>
      <c r="CP116" s="1" t="n">
        <v>0</v>
      </c>
      <c r="CQ116" s="1" t="n">
        <v>0</v>
      </c>
      <c r="CR116" s="1" t="n">
        <v>0</v>
      </c>
      <c r="CS116" s="1" t="n">
        <v>0</v>
      </c>
      <c r="CT116" s="1" t="n">
        <v>0</v>
      </c>
      <c r="CU116" s="1" t="n">
        <v>0</v>
      </c>
      <c r="CV116" s="1" t="n">
        <v>0</v>
      </c>
      <c r="CW116" s="1" t="n">
        <v>0</v>
      </c>
      <c r="CX116" s="1" t="n">
        <v>0</v>
      </c>
      <c r="CY116" s="1" t="n">
        <v>0</v>
      </c>
      <c r="CZ116" s="1" t="n">
        <v>0</v>
      </c>
      <c r="DA116" s="1" t="n">
        <v>0</v>
      </c>
      <c r="DB116" s="1" t="n">
        <v>0</v>
      </c>
      <c r="DC116" s="1" t="n">
        <v>0</v>
      </c>
      <c r="DD116" s="1" t="n">
        <v>0</v>
      </c>
      <c r="DE116" s="1" t="n">
        <v>0</v>
      </c>
      <c r="DF116" s="1" t="n">
        <v>0</v>
      </c>
      <c r="DG116" s="1" t="n">
        <v>0</v>
      </c>
      <c r="DH116" s="1" t="n">
        <v>0</v>
      </c>
      <c r="DI116" s="1" t="n">
        <v>0</v>
      </c>
      <c r="DJ116" s="1" t="n">
        <v>0</v>
      </c>
      <c r="DK116" s="1" t="n">
        <v>0</v>
      </c>
      <c r="DL116" s="1" t="n">
        <v>0</v>
      </c>
      <c r="DM116" s="1" t="n">
        <v>0</v>
      </c>
      <c r="DN116" s="10" t="n">
        <f aca="false">Overlay!$G$12</f>
        <v>-440.833333333333</v>
      </c>
      <c r="DO116" s="10" t="n">
        <f aca="false">Overlay!$G$13</f>
        <v>-440.833333333333</v>
      </c>
      <c r="DP116" s="10" t="n">
        <f aca="false">Overlay!$G$14</f>
        <v>-440.833333333333</v>
      </c>
      <c r="DQ116" s="10" t="n">
        <f aca="false">Overlay!$G$15</f>
        <v>-440.833333333333</v>
      </c>
      <c r="DR116" s="10" t="n">
        <f aca="false">Overlay!$G$16</f>
        <v>-1690.83333333333</v>
      </c>
      <c r="DS116" s="10" t="n">
        <f aca="false">Overlay!$G$17</f>
        <v>-440.833333333333</v>
      </c>
      <c r="DT116" s="10" t="n">
        <f aca="false">Overlay!$G$18</f>
        <v>-440.833333333333</v>
      </c>
      <c r="DU116" s="10" t="n">
        <f aca="false">Overlay!$G$19</f>
        <v>-440.833333333333</v>
      </c>
      <c r="DV116" s="10" t="n">
        <f aca="false">Overlay!$G$20</f>
        <v>-440.833333333333</v>
      </c>
      <c r="DW116" s="10" t="n">
        <f aca="false">Overlay!$G$21</f>
        <v>-440.833333333333</v>
      </c>
      <c r="DX116" s="10" t="n">
        <f aca="false">Overlay!$G$22</f>
        <v>-440.833333333333</v>
      </c>
      <c r="DY116" s="10" t="n">
        <f aca="false">Overlay!$G$23</f>
        <v>-440.833333333333</v>
      </c>
      <c r="DZ116" s="10" t="n">
        <f aca="false">Overlay!$G$24</f>
        <v>-1690.83333333333</v>
      </c>
      <c r="EA116" s="10" t="n">
        <f aca="false">Overlay!$G$25</f>
        <v>-590.833333333333</v>
      </c>
      <c r="EB116" s="10" t="n">
        <f aca="false">Overlay!$G$26</f>
        <v>-590.833333333333</v>
      </c>
      <c r="EC116" s="10" t="n">
        <f aca="false">Overlay!$G$27</f>
        <v>-7990.83333333333</v>
      </c>
      <c r="ED116" s="10" t="n">
        <f aca="false">Overlay!$G$28</f>
        <v>-590.833333333333</v>
      </c>
      <c r="EE116" s="10" t="n">
        <f aca="false">Overlay!$G$29</f>
        <v>-590.833333333333</v>
      </c>
      <c r="EF116" s="10" t="n">
        <f aca="false">Overlay!$G$30</f>
        <v>-590.833333333333</v>
      </c>
      <c r="EG116" s="10" t="n">
        <f aca="false">Overlay!$G$31</f>
        <v>146721.166666667</v>
      </c>
      <c r="EH116" s="1" t="n">
        <v>0</v>
      </c>
      <c r="EI116" s="1" t="n">
        <v>0</v>
      </c>
      <c r="EJ116" s="1" t="n">
        <v>0</v>
      </c>
    </row>
    <row r="117" customFormat="false" ht="15" hidden="false" customHeight="true" outlineLevel="0" collapsed="false">
      <c r="C117" s="1" t="n">
        <v>0</v>
      </c>
      <c r="D117" s="1" t="n">
        <v>0</v>
      </c>
      <c r="E117" s="1" t="n">
        <v>0</v>
      </c>
      <c r="F117" s="1" t="n">
        <v>0</v>
      </c>
      <c r="G117" s="1" t="n">
        <v>0</v>
      </c>
      <c r="H117" s="1" t="n">
        <v>0</v>
      </c>
      <c r="I117" s="1" t="n">
        <v>0</v>
      </c>
      <c r="J117" s="1" t="n">
        <v>0</v>
      </c>
      <c r="K117" s="1" t="n">
        <v>0</v>
      </c>
      <c r="L117" s="1" t="n">
        <v>0</v>
      </c>
      <c r="M117" s="1" t="n">
        <v>0</v>
      </c>
      <c r="N117" s="1" t="n">
        <v>0</v>
      </c>
      <c r="O117" s="1" t="n">
        <v>0</v>
      </c>
      <c r="P117" s="1" t="n">
        <v>0</v>
      </c>
      <c r="Q117" s="1" t="n">
        <v>0</v>
      </c>
      <c r="R117" s="1" t="n">
        <v>0</v>
      </c>
      <c r="S117" s="1" t="n">
        <v>0</v>
      </c>
      <c r="T117" s="1" t="n">
        <v>0</v>
      </c>
      <c r="U117" s="1" t="n">
        <v>0</v>
      </c>
      <c r="V117" s="1" t="n">
        <v>0</v>
      </c>
      <c r="W117" s="1" t="n">
        <v>0</v>
      </c>
      <c r="X117" s="1" t="n">
        <v>0</v>
      </c>
      <c r="Y117" s="1" t="n">
        <v>0</v>
      </c>
      <c r="Z117" s="1" t="n">
        <v>0</v>
      </c>
      <c r="AA117" s="1" t="n">
        <v>0</v>
      </c>
      <c r="AB117" s="1" t="n">
        <v>0</v>
      </c>
      <c r="AC117" s="1" t="n">
        <v>0</v>
      </c>
      <c r="AD117" s="1" t="n">
        <v>0</v>
      </c>
      <c r="AE117" s="1" t="n">
        <v>0</v>
      </c>
      <c r="AF117" s="1" t="n">
        <v>0</v>
      </c>
      <c r="AG117" s="1" t="n">
        <v>0</v>
      </c>
      <c r="AH117" s="1" t="n">
        <v>0</v>
      </c>
      <c r="AI117" s="1" t="n">
        <v>0</v>
      </c>
      <c r="AJ117" s="1" t="n">
        <v>0</v>
      </c>
      <c r="AK117" s="1" t="n">
        <v>0</v>
      </c>
      <c r="AL117" s="1" t="n">
        <v>0</v>
      </c>
      <c r="AM117" s="1" t="n">
        <v>0</v>
      </c>
      <c r="AN117" s="1" t="n">
        <v>0</v>
      </c>
      <c r="AO117" s="1" t="n">
        <v>0</v>
      </c>
      <c r="AP117" s="1" t="n">
        <v>0</v>
      </c>
      <c r="AQ117" s="1" t="n">
        <v>0</v>
      </c>
      <c r="AR117" s="1" t="n">
        <v>0</v>
      </c>
      <c r="AS117" s="1" t="n">
        <v>0</v>
      </c>
      <c r="AT117" s="1" t="n">
        <v>0</v>
      </c>
      <c r="AU117" s="1" t="n">
        <v>0</v>
      </c>
      <c r="AV117" s="1" t="n">
        <v>0</v>
      </c>
      <c r="AW117" s="1" t="n">
        <v>0</v>
      </c>
      <c r="AX117" s="1" t="n">
        <v>0</v>
      </c>
      <c r="AY117" s="1" t="n">
        <v>0</v>
      </c>
      <c r="AZ117" s="1" t="n">
        <v>0</v>
      </c>
      <c r="BA117" s="1" t="n">
        <v>0</v>
      </c>
      <c r="BB117" s="1" t="n">
        <v>0</v>
      </c>
      <c r="BC117" s="1" t="n">
        <v>0</v>
      </c>
      <c r="BD117" s="1" t="n">
        <v>0</v>
      </c>
      <c r="BE117" s="1" t="n">
        <v>0</v>
      </c>
      <c r="BF117" s="1" t="n">
        <v>0</v>
      </c>
      <c r="BG117" s="1" t="n">
        <v>0</v>
      </c>
      <c r="BH117" s="1" t="n">
        <v>0</v>
      </c>
      <c r="BI117" s="1" t="n">
        <v>0</v>
      </c>
      <c r="BJ117" s="1" t="n">
        <v>0</v>
      </c>
      <c r="BK117" s="1" t="n">
        <v>0</v>
      </c>
      <c r="BL117" s="1" t="n">
        <v>0</v>
      </c>
      <c r="BM117" s="1" t="n">
        <v>0</v>
      </c>
      <c r="BN117" s="1" t="n">
        <v>0</v>
      </c>
      <c r="BO117" s="1" t="n">
        <v>0</v>
      </c>
      <c r="BP117" s="1" t="n">
        <v>0</v>
      </c>
      <c r="BQ117" s="1" t="n">
        <v>0</v>
      </c>
      <c r="BR117" s="1" t="n">
        <v>0</v>
      </c>
      <c r="BS117" s="1" t="n">
        <v>0</v>
      </c>
      <c r="BT117" s="1" t="n">
        <v>0</v>
      </c>
      <c r="BU117" s="1" t="n">
        <v>0</v>
      </c>
      <c r="BV117" s="1" t="n">
        <v>0</v>
      </c>
      <c r="BW117" s="1" t="n">
        <v>0</v>
      </c>
      <c r="BX117" s="1" t="n">
        <v>0</v>
      </c>
      <c r="BY117" s="1" t="n">
        <v>0</v>
      </c>
      <c r="BZ117" s="1" t="n">
        <v>0</v>
      </c>
      <c r="CA117" s="1" t="n">
        <v>0</v>
      </c>
      <c r="CB117" s="1" t="n">
        <v>0</v>
      </c>
      <c r="CC117" s="1" t="n">
        <v>0</v>
      </c>
      <c r="CD117" s="1" t="n">
        <v>0</v>
      </c>
      <c r="CE117" s="1" t="n">
        <v>0</v>
      </c>
      <c r="CF117" s="1" t="n">
        <v>0</v>
      </c>
      <c r="CG117" s="1" t="n">
        <v>0</v>
      </c>
      <c r="CH117" s="1" t="n">
        <v>0</v>
      </c>
      <c r="CI117" s="1" t="n">
        <v>0</v>
      </c>
      <c r="CJ117" s="1" t="n">
        <v>0</v>
      </c>
      <c r="CK117" s="1" t="n">
        <v>0</v>
      </c>
      <c r="CL117" s="1" t="n">
        <v>0</v>
      </c>
      <c r="CM117" s="1" t="n">
        <v>0</v>
      </c>
      <c r="CN117" s="1" t="n">
        <v>0</v>
      </c>
      <c r="CO117" s="1" t="n">
        <v>0</v>
      </c>
      <c r="CP117" s="1" t="n">
        <v>0</v>
      </c>
      <c r="CQ117" s="1" t="n">
        <v>0</v>
      </c>
      <c r="CR117" s="1" t="n">
        <v>0</v>
      </c>
      <c r="CS117" s="1" t="n">
        <v>0</v>
      </c>
      <c r="CT117" s="1" t="n">
        <v>0</v>
      </c>
      <c r="CU117" s="1" t="n">
        <v>0</v>
      </c>
      <c r="CV117" s="1" t="n">
        <v>0</v>
      </c>
      <c r="CW117" s="1" t="n">
        <v>0</v>
      </c>
      <c r="CX117" s="1" t="n">
        <v>0</v>
      </c>
      <c r="CY117" s="1" t="n">
        <v>0</v>
      </c>
      <c r="CZ117" s="1" t="n">
        <v>0</v>
      </c>
      <c r="DA117" s="1" t="n">
        <v>0</v>
      </c>
      <c r="DB117" s="1" t="n">
        <v>0</v>
      </c>
      <c r="DC117" s="1" t="n">
        <v>0</v>
      </c>
      <c r="DD117" s="1" t="n">
        <v>0</v>
      </c>
      <c r="DE117" s="1" t="n">
        <v>0</v>
      </c>
      <c r="DF117" s="1" t="n">
        <v>0</v>
      </c>
      <c r="DG117" s="1" t="n">
        <v>0</v>
      </c>
      <c r="DH117" s="1" t="n">
        <v>0</v>
      </c>
      <c r="DI117" s="1" t="n">
        <v>0</v>
      </c>
      <c r="DJ117" s="1" t="n">
        <v>0</v>
      </c>
      <c r="DK117" s="1" t="n">
        <v>0</v>
      </c>
      <c r="DL117" s="1" t="n">
        <v>0</v>
      </c>
      <c r="DM117" s="1" t="n">
        <v>0</v>
      </c>
      <c r="DN117" s="1" t="n">
        <v>0</v>
      </c>
      <c r="DO117" s="10" t="n">
        <f aca="false">Overlay!$G$12</f>
        <v>-440.833333333333</v>
      </c>
      <c r="DP117" s="10" t="n">
        <f aca="false">Overlay!$G$13</f>
        <v>-440.833333333333</v>
      </c>
      <c r="DQ117" s="10" t="n">
        <f aca="false">Overlay!$G$14</f>
        <v>-440.833333333333</v>
      </c>
      <c r="DR117" s="10" t="n">
        <f aca="false">Overlay!$G$15</f>
        <v>-440.833333333333</v>
      </c>
      <c r="DS117" s="10" t="n">
        <f aca="false">Overlay!$G$16</f>
        <v>-1690.83333333333</v>
      </c>
      <c r="DT117" s="10" t="n">
        <f aca="false">Overlay!$G$17</f>
        <v>-440.833333333333</v>
      </c>
      <c r="DU117" s="10" t="n">
        <f aca="false">Overlay!$G$18</f>
        <v>-440.833333333333</v>
      </c>
      <c r="DV117" s="10" t="n">
        <f aca="false">Overlay!$G$19</f>
        <v>-440.833333333333</v>
      </c>
      <c r="DW117" s="10" t="n">
        <f aca="false">Overlay!$G$20</f>
        <v>-440.833333333333</v>
      </c>
      <c r="DX117" s="10" t="n">
        <f aca="false">Overlay!$G$21</f>
        <v>-440.833333333333</v>
      </c>
      <c r="DY117" s="10" t="n">
        <f aca="false">Overlay!$G$22</f>
        <v>-440.833333333333</v>
      </c>
      <c r="DZ117" s="10" t="n">
        <f aca="false">Overlay!$G$23</f>
        <v>-440.833333333333</v>
      </c>
      <c r="EA117" s="10" t="n">
        <f aca="false">Overlay!$G$24</f>
        <v>-1690.83333333333</v>
      </c>
      <c r="EB117" s="10" t="n">
        <f aca="false">Overlay!$G$25</f>
        <v>-590.833333333333</v>
      </c>
      <c r="EC117" s="10" t="n">
        <f aca="false">Overlay!$G$26</f>
        <v>-590.833333333333</v>
      </c>
      <c r="ED117" s="10" t="n">
        <f aca="false">Overlay!$G$27</f>
        <v>-7990.83333333333</v>
      </c>
      <c r="EE117" s="10" t="n">
        <f aca="false">Overlay!$G$28</f>
        <v>-590.833333333333</v>
      </c>
      <c r="EF117" s="10" t="n">
        <f aca="false">Overlay!$G$29</f>
        <v>-590.833333333333</v>
      </c>
      <c r="EG117" s="10" t="n">
        <f aca="false">Overlay!$G$30</f>
        <v>-590.833333333333</v>
      </c>
      <c r="EH117" s="10" t="n">
        <f aca="false">Overlay!$G$31</f>
        <v>146721.166666667</v>
      </c>
      <c r="EI117" s="1" t="n">
        <v>0</v>
      </c>
      <c r="EJ117" s="1" t="n">
        <v>0</v>
      </c>
    </row>
    <row r="118" customFormat="false" ht="15" hidden="false" customHeight="true" outlineLevel="0" collapsed="false">
      <c r="C118" s="1" t="n">
        <v>0</v>
      </c>
      <c r="D118" s="1" t="n">
        <v>0</v>
      </c>
      <c r="E118" s="1" t="n">
        <v>0</v>
      </c>
      <c r="F118" s="1" t="n">
        <v>0</v>
      </c>
      <c r="G118" s="1" t="n">
        <v>0</v>
      </c>
      <c r="H118" s="1" t="n">
        <v>0</v>
      </c>
      <c r="I118" s="1" t="n">
        <v>0</v>
      </c>
      <c r="J118" s="1" t="n">
        <v>0</v>
      </c>
      <c r="K118" s="1" t="n">
        <v>0</v>
      </c>
      <c r="L118" s="1" t="n">
        <v>0</v>
      </c>
      <c r="M118" s="1" t="n">
        <v>0</v>
      </c>
      <c r="N118" s="1" t="n">
        <v>0</v>
      </c>
      <c r="O118" s="1" t="n">
        <v>0</v>
      </c>
      <c r="P118" s="1" t="n">
        <v>0</v>
      </c>
      <c r="Q118" s="1" t="n">
        <v>0</v>
      </c>
      <c r="R118" s="1" t="n">
        <v>0</v>
      </c>
      <c r="S118" s="1" t="n">
        <v>0</v>
      </c>
      <c r="T118" s="1" t="n">
        <v>0</v>
      </c>
      <c r="U118" s="1" t="n">
        <v>0</v>
      </c>
      <c r="V118" s="1" t="n">
        <v>0</v>
      </c>
      <c r="W118" s="1" t="n">
        <v>0</v>
      </c>
      <c r="X118" s="1" t="n">
        <v>0</v>
      </c>
      <c r="Y118" s="1" t="n">
        <v>0</v>
      </c>
      <c r="Z118" s="1" t="n">
        <v>0</v>
      </c>
      <c r="AA118" s="1" t="n">
        <v>0</v>
      </c>
      <c r="AB118" s="1" t="n">
        <v>0</v>
      </c>
      <c r="AC118" s="1" t="n">
        <v>0</v>
      </c>
      <c r="AD118" s="1" t="n">
        <v>0</v>
      </c>
      <c r="AE118" s="1" t="n">
        <v>0</v>
      </c>
      <c r="AF118" s="1" t="n">
        <v>0</v>
      </c>
      <c r="AG118" s="1" t="n">
        <v>0</v>
      </c>
      <c r="AH118" s="1" t="n">
        <v>0</v>
      </c>
      <c r="AI118" s="1" t="n">
        <v>0</v>
      </c>
      <c r="AJ118" s="1" t="n">
        <v>0</v>
      </c>
      <c r="AK118" s="1" t="n">
        <v>0</v>
      </c>
      <c r="AL118" s="1" t="n">
        <v>0</v>
      </c>
      <c r="AM118" s="1" t="n">
        <v>0</v>
      </c>
      <c r="AN118" s="1" t="n">
        <v>0</v>
      </c>
      <c r="AO118" s="1" t="n">
        <v>0</v>
      </c>
      <c r="AP118" s="1" t="n">
        <v>0</v>
      </c>
      <c r="AQ118" s="1" t="n">
        <v>0</v>
      </c>
      <c r="AR118" s="1" t="n">
        <v>0</v>
      </c>
      <c r="AS118" s="1" t="n">
        <v>0</v>
      </c>
      <c r="AT118" s="1" t="n">
        <v>0</v>
      </c>
      <c r="AU118" s="1" t="n">
        <v>0</v>
      </c>
      <c r="AV118" s="1" t="n">
        <v>0</v>
      </c>
      <c r="AW118" s="1" t="n">
        <v>0</v>
      </c>
      <c r="AX118" s="1" t="n">
        <v>0</v>
      </c>
      <c r="AY118" s="1" t="n">
        <v>0</v>
      </c>
      <c r="AZ118" s="1" t="n">
        <v>0</v>
      </c>
      <c r="BA118" s="1" t="n">
        <v>0</v>
      </c>
      <c r="BB118" s="1" t="n">
        <v>0</v>
      </c>
      <c r="BC118" s="1" t="n">
        <v>0</v>
      </c>
      <c r="BD118" s="1" t="n">
        <v>0</v>
      </c>
      <c r="BE118" s="1" t="n">
        <v>0</v>
      </c>
      <c r="BF118" s="1" t="n">
        <v>0</v>
      </c>
      <c r="BG118" s="1" t="n">
        <v>0</v>
      </c>
      <c r="BH118" s="1" t="n">
        <v>0</v>
      </c>
      <c r="BI118" s="1" t="n">
        <v>0</v>
      </c>
      <c r="BJ118" s="1" t="n">
        <v>0</v>
      </c>
      <c r="BK118" s="1" t="n">
        <v>0</v>
      </c>
      <c r="BL118" s="1" t="n">
        <v>0</v>
      </c>
      <c r="BM118" s="1" t="n">
        <v>0</v>
      </c>
      <c r="BN118" s="1" t="n">
        <v>0</v>
      </c>
      <c r="BO118" s="1" t="n">
        <v>0</v>
      </c>
      <c r="BP118" s="1" t="n">
        <v>0</v>
      </c>
      <c r="BQ118" s="1" t="n">
        <v>0</v>
      </c>
      <c r="BR118" s="1" t="n">
        <v>0</v>
      </c>
      <c r="BS118" s="1" t="n">
        <v>0</v>
      </c>
      <c r="BT118" s="1" t="n">
        <v>0</v>
      </c>
      <c r="BU118" s="1" t="n">
        <v>0</v>
      </c>
      <c r="BV118" s="1" t="n">
        <v>0</v>
      </c>
      <c r="BW118" s="1" t="n">
        <v>0</v>
      </c>
      <c r="BX118" s="1" t="n">
        <v>0</v>
      </c>
      <c r="BY118" s="1" t="n">
        <v>0</v>
      </c>
      <c r="BZ118" s="1" t="n">
        <v>0</v>
      </c>
      <c r="CA118" s="1" t="n">
        <v>0</v>
      </c>
      <c r="CB118" s="1" t="n">
        <v>0</v>
      </c>
      <c r="CC118" s="1" t="n">
        <v>0</v>
      </c>
      <c r="CD118" s="1" t="n">
        <v>0</v>
      </c>
      <c r="CE118" s="1" t="n">
        <v>0</v>
      </c>
      <c r="CF118" s="1" t="n">
        <v>0</v>
      </c>
      <c r="CG118" s="1" t="n">
        <v>0</v>
      </c>
      <c r="CH118" s="1" t="n">
        <v>0</v>
      </c>
      <c r="CI118" s="1" t="n">
        <v>0</v>
      </c>
      <c r="CJ118" s="1" t="n">
        <v>0</v>
      </c>
      <c r="CK118" s="1" t="n">
        <v>0</v>
      </c>
      <c r="CL118" s="1" t="n">
        <v>0</v>
      </c>
      <c r="CM118" s="1" t="n">
        <v>0</v>
      </c>
      <c r="CN118" s="1" t="n">
        <v>0</v>
      </c>
      <c r="CO118" s="1" t="n">
        <v>0</v>
      </c>
      <c r="CP118" s="1" t="n">
        <v>0</v>
      </c>
      <c r="CQ118" s="1" t="n">
        <v>0</v>
      </c>
      <c r="CR118" s="1" t="n">
        <v>0</v>
      </c>
      <c r="CS118" s="1" t="n">
        <v>0</v>
      </c>
      <c r="CT118" s="1" t="n">
        <v>0</v>
      </c>
      <c r="CU118" s="1" t="n">
        <v>0</v>
      </c>
      <c r="CV118" s="1" t="n">
        <v>0</v>
      </c>
      <c r="CW118" s="1" t="n">
        <v>0</v>
      </c>
      <c r="CX118" s="1" t="n">
        <v>0</v>
      </c>
      <c r="CY118" s="1" t="n">
        <v>0</v>
      </c>
      <c r="CZ118" s="1" t="n">
        <v>0</v>
      </c>
      <c r="DA118" s="1" t="n">
        <v>0</v>
      </c>
      <c r="DB118" s="1" t="n">
        <v>0</v>
      </c>
      <c r="DC118" s="1" t="n">
        <v>0</v>
      </c>
      <c r="DD118" s="1" t="n">
        <v>0</v>
      </c>
      <c r="DE118" s="1" t="n">
        <v>0</v>
      </c>
      <c r="DF118" s="1" t="n">
        <v>0</v>
      </c>
      <c r="DG118" s="1" t="n">
        <v>0</v>
      </c>
      <c r="DH118" s="1" t="n">
        <v>0</v>
      </c>
      <c r="DI118" s="1" t="n">
        <v>0</v>
      </c>
      <c r="DJ118" s="1" t="n">
        <v>0</v>
      </c>
      <c r="DK118" s="1" t="n">
        <v>0</v>
      </c>
      <c r="DL118" s="1" t="n">
        <v>0</v>
      </c>
      <c r="DM118" s="1" t="n">
        <v>0</v>
      </c>
      <c r="DN118" s="1" t="n">
        <v>0</v>
      </c>
      <c r="DO118" s="1" t="n">
        <v>0</v>
      </c>
      <c r="DP118" s="10" t="n">
        <f aca="false">Overlay!$G$12</f>
        <v>-440.833333333333</v>
      </c>
      <c r="DQ118" s="10" t="n">
        <f aca="false">Overlay!$G$13</f>
        <v>-440.833333333333</v>
      </c>
      <c r="DR118" s="10" t="n">
        <f aca="false">Overlay!$G$14</f>
        <v>-440.833333333333</v>
      </c>
      <c r="DS118" s="10" t="n">
        <f aca="false">Overlay!$G$15</f>
        <v>-440.833333333333</v>
      </c>
      <c r="DT118" s="10" t="n">
        <f aca="false">Overlay!$G$16</f>
        <v>-1690.83333333333</v>
      </c>
      <c r="DU118" s="10" t="n">
        <f aca="false">Overlay!$G$17</f>
        <v>-440.833333333333</v>
      </c>
      <c r="DV118" s="10" t="n">
        <f aca="false">Overlay!$G$18</f>
        <v>-440.833333333333</v>
      </c>
      <c r="DW118" s="10" t="n">
        <f aca="false">Overlay!$G$19</f>
        <v>-440.833333333333</v>
      </c>
      <c r="DX118" s="10" t="n">
        <f aca="false">Overlay!$G$20</f>
        <v>-440.833333333333</v>
      </c>
      <c r="DY118" s="10" t="n">
        <f aca="false">Overlay!$G$21</f>
        <v>-440.833333333333</v>
      </c>
      <c r="DZ118" s="10" t="n">
        <f aca="false">Overlay!$G$22</f>
        <v>-440.833333333333</v>
      </c>
      <c r="EA118" s="10" t="n">
        <f aca="false">Overlay!$G$23</f>
        <v>-440.833333333333</v>
      </c>
      <c r="EB118" s="10" t="n">
        <f aca="false">Overlay!$G$24</f>
        <v>-1690.83333333333</v>
      </c>
      <c r="EC118" s="10" t="n">
        <f aca="false">Overlay!$G$25</f>
        <v>-590.833333333333</v>
      </c>
      <c r="ED118" s="10" t="n">
        <f aca="false">Overlay!$G$26</f>
        <v>-590.833333333333</v>
      </c>
      <c r="EE118" s="10" t="n">
        <f aca="false">Overlay!$G$27</f>
        <v>-7990.83333333333</v>
      </c>
      <c r="EF118" s="10" t="n">
        <f aca="false">Overlay!$G$28</f>
        <v>-590.833333333333</v>
      </c>
      <c r="EG118" s="10" t="n">
        <f aca="false">Overlay!$G$29</f>
        <v>-590.833333333333</v>
      </c>
      <c r="EH118" s="10" t="n">
        <f aca="false">Overlay!$G$30</f>
        <v>-590.833333333333</v>
      </c>
      <c r="EI118" s="10" t="n">
        <f aca="false">Overlay!$G$31</f>
        <v>146721.166666667</v>
      </c>
      <c r="EJ118" s="1" t="n">
        <v>0</v>
      </c>
    </row>
    <row r="119" customFormat="false" ht="15" hidden="false" customHeight="true" outlineLevel="0" collapsed="false">
      <c r="C119" s="1" t="n">
        <v>0</v>
      </c>
      <c r="D119" s="1" t="n">
        <v>0</v>
      </c>
      <c r="E119" s="1" t="n">
        <v>0</v>
      </c>
      <c r="F119" s="1" t="n">
        <v>0</v>
      </c>
      <c r="G119" s="1" t="n">
        <v>0</v>
      </c>
      <c r="H119" s="1" t="n">
        <v>0</v>
      </c>
      <c r="I119" s="1" t="n">
        <v>0</v>
      </c>
      <c r="J119" s="1" t="n">
        <v>0</v>
      </c>
      <c r="K119" s="1" t="n">
        <v>0</v>
      </c>
      <c r="L119" s="1" t="n">
        <v>0</v>
      </c>
      <c r="M119" s="1" t="n">
        <v>0</v>
      </c>
      <c r="N119" s="1" t="n">
        <v>0</v>
      </c>
      <c r="O119" s="1" t="n">
        <v>0</v>
      </c>
      <c r="P119" s="1" t="n">
        <v>0</v>
      </c>
      <c r="Q119" s="1" t="n">
        <v>0</v>
      </c>
      <c r="R119" s="1" t="n">
        <v>0</v>
      </c>
      <c r="S119" s="1" t="n">
        <v>0</v>
      </c>
      <c r="T119" s="1" t="n">
        <v>0</v>
      </c>
      <c r="U119" s="1" t="n">
        <v>0</v>
      </c>
      <c r="V119" s="1" t="n">
        <v>0</v>
      </c>
      <c r="W119" s="1" t="n">
        <v>0</v>
      </c>
      <c r="X119" s="1" t="n">
        <v>0</v>
      </c>
      <c r="Y119" s="1" t="n">
        <v>0</v>
      </c>
      <c r="Z119" s="1" t="n">
        <v>0</v>
      </c>
      <c r="AA119" s="1" t="n">
        <v>0</v>
      </c>
      <c r="AB119" s="1" t="n">
        <v>0</v>
      </c>
      <c r="AC119" s="1" t="n">
        <v>0</v>
      </c>
      <c r="AD119" s="1" t="n">
        <v>0</v>
      </c>
      <c r="AE119" s="1" t="n">
        <v>0</v>
      </c>
      <c r="AF119" s="1" t="n">
        <v>0</v>
      </c>
      <c r="AG119" s="1" t="n">
        <v>0</v>
      </c>
      <c r="AH119" s="1" t="n">
        <v>0</v>
      </c>
      <c r="AI119" s="1" t="n">
        <v>0</v>
      </c>
      <c r="AJ119" s="1" t="n">
        <v>0</v>
      </c>
      <c r="AK119" s="1" t="n">
        <v>0</v>
      </c>
      <c r="AL119" s="1" t="n">
        <v>0</v>
      </c>
      <c r="AM119" s="1" t="n">
        <v>0</v>
      </c>
      <c r="AN119" s="1" t="n">
        <v>0</v>
      </c>
      <c r="AO119" s="1" t="n">
        <v>0</v>
      </c>
      <c r="AP119" s="1" t="n">
        <v>0</v>
      </c>
      <c r="AQ119" s="1" t="n">
        <v>0</v>
      </c>
      <c r="AR119" s="1" t="n">
        <v>0</v>
      </c>
      <c r="AS119" s="1" t="n">
        <v>0</v>
      </c>
      <c r="AT119" s="1" t="n">
        <v>0</v>
      </c>
      <c r="AU119" s="1" t="n">
        <v>0</v>
      </c>
      <c r="AV119" s="1" t="n">
        <v>0</v>
      </c>
      <c r="AW119" s="1" t="n">
        <v>0</v>
      </c>
      <c r="AX119" s="1" t="n">
        <v>0</v>
      </c>
      <c r="AY119" s="1" t="n">
        <v>0</v>
      </c>
      <c r="AZ119" s="1" t="n">
        <v>0</v>
      </c>
      <c r="BA119" s="1" t="n">
        <v>0</v>
      </c>
      <c r="BB119" s="1" t="n">
        <v>0</v>
      </c>
      <c r="BC119" s="1" t="n">
        <v>0</v>
      </c>
      <c r="BD119" s="1" t="n">
        <v>0</v>
      </c>
      <c r="BE119" s="1" t="n">
        <v>0</v>
      </c>
      <c r="BF119" s="1" t="n">
        <v>0</v>
      </c>
      <c r="BG119" s="1" t="n">
        <v>0</v>
      </c>
      <c r="BH119" s="1" t="n">
        <v>0</v>
      </c>
      <c r="BI119" s="1" t="n">
        <v>0</v>
      </c>
      <c r="BJ119" s="1" t="n">
        <v>0</v>
      </c>
      <c r="BK119" s="1" t="n">
        <v>0</v>
      </c>
      <c r="BL119" s="1" t="n">
        <v>0</v>
      </c>
      <c r="BM119" s="1" t="n">
        <v>0</v>
      </c>
      <c r="BN119" s="1" t="n">
        <v>0</v>
      </c>
      <c r="BO119" s="1" t="n">
        <v>0</v>
      </c>
      <c r="BP119" s="1" t="n">
        <v>0</v>
      </c>
      <c r="BQ119" s="1" t="n">
        <v>0</v>
      </c>
      <c r="BR119" s="1" t="n">
        <v>0</v>
      </c>
      <c r="BS119" s="1" t="n">
        <v>0</v>
      </c>
      <c r="BT119" s="1" t="n">
        <v>0</v>
      </c>
      <c r="BU119" s="1" t="n">
        <v>0</v>
      </c>
      <c r="BV119" s="1" t="n">
        <v>0</v>
      </c>
      <c r="BW119" s="1" t="n">
        <v>0</v>
      </c>
      <c r="BX119" s="1" t="n">
        <v>0</v>
      </c>
      <c r="BY119" s="1" t="n">
        <v>0</v>
      </c>
      <c r="BZ119" s="1" t="n">
        <v>0</v>
      </c>
      <c r="CA119" s="1" t="n">
        <v>0</v>
      </c>
      <c r="CB119" s="1" t="n">
        <v>0</v>
      </c>
      <c r="CC119" s="1" t="n">
        <v>0</v>
      </c>
      <c r="CD119" s="1" t="n">
        <v>0</v>
      </c>
      <c r="CE119" s="1" t="n">
        <v>0</v>
      </c>
      <c r="CF119" s="1" t="n">
        <v>0</v>
      </c>
      <c r="CG119" s="1" t="n">
        <v>0</v>
      </c>
      <c r="CH119" s="1" t="n">
        <v>0</v>
      </c>
      <c r="CI119" s="1" t="n">
        <v>0</v>
      </c>
      <c r="CJ119" s="1" t="n">
        <v>0</v>
      </c>
      <c r="CK119" s="1" t="n">
        <v>0</v>
      </c>
      <c r="CL119" s="1" t="n">
        <v>0</v>
      </c>
      <c r="CM119" s="1" t="n">
        <v>0</v>
      </c>
      <c r="CN119" s="1" t="n">
        <v>0</v>
      </c>
      <c r="CO119" s="1" t="n">
        <v>0</v>
      </c>
      <c r="CP119" s="1" t="n">
        <v>0</v>
      </c>
      <c r="CQ119" s="1" t="n">
        <v>0</v>
      </c>
      <c r="CR119" s="1" t="n">
        <v>0</v>
      </c>
      <c r="CS119" s="1" t="n">
        <v>0</v>
      </c>
      <c r="CT119" s="1" t="n">
        <v>0</v>
      </c>
      <c r="CU119" s="1" t="n">
        <v>0</v>
      </c>
      <c r="CV119" s="1" t="n">
        <v>0</v>
      </c>
      <c r="CW119" s="1" t="n">
        <v>0</v>
      </c>
      <c r="CX119" s="1" t="n">
        <v>0</v>
      </c>
      <c r="CY119" s="1" t="n">
        <v>0</v>
      </c>
      <c r="CZ119" s="1" t="n">
        <v>0</v>
      </c>
      <c r="DA119" s="1" t="n">
        <v>0</v>
      </c>
      <c r="DB119" s="1" t="n">
        <v>0</v>
      </c>
      <c r="DC119" s="1" t="n">
        <v>0</v>
      </c>
      <c r="DD119" s="1" t="n">
        <v>0</v>
      </c>
      <c r="DE119" s="1" t="n">
        <v>0</v>
      </c>
      <c r="DF119" s="1" t="n">
        <v>0</v>
      </c>
      <c r="DG119" s="1" t="n">
        <v>0</v>
      </c>
      <c r="DH119" s="1" t="n">
        <v>0</v>
      </c>
      <c r="DI119" s="1" t="n">
        <v>0</v>
      </c>
      <c r="DJ119" s="1" t="n">
        <v>0</v>
      </c>
      <c r="DK119" s="1" t="n">
        <v>0</v>
      </c>
      <c r="DL119" s="1" t="n">
        <v>0</v>
      </c>
      <c r="DM119" s="1" t="n">
        <v>0</v>
      </c>
      <c r="DN119" s="1" t="n">
        <v>0</v>
      </c>
      <c r="DO119" s="1" t="n">
        <v>0</v>
      </c>
      <c r="DP119" s="1" t="n">
        <v>0</v>
      </c>
      <c r="DQ119" s="10" t="n">
        <f aca="false">Overlay!$G$12</f>
        <v>-440.833333333333</v>
      </c>
      <c r="DR119" s="10" t="n">
        <f aca="false">Overlay!$G$13</f>
        <v>-440.833333333333</v>
      </c>
      <c r="DS119" s="10" t="n">
        <f aca="false">Overlay!$G$14</f>
        <v>-440.833333333333</v>
      </c>
      <c r="DT119" s="10" t="n">
        <f aca="false">Overlay!$G$15</f>
        <v>-440.833333333333</v>
      </c>
      <c r="DU119" s="10" t="n">
        <f aca="false">Overlay!$G$16</f>
        <v>-1690.83333333333</v>
      </c>
      <c r="DV119" s="10" t="n">
        <f aca="false">Overlay!$G$17</f>
        <v>-440.833333333333</v>
      </c>
      <c r="DW119" s="10" t="n">
        <f aca="false">Overlay!$G$18</f>
        <v>-440.833333333333</v>
      </c>
      <c r="DX119" s="10" t="n">
        <f aca="false">Overlay!$G$19</f>
        <v>-440.833333333333</v>
      </c>
      <c r="DY119" s="10" t="n">
        <f aca="false">Overlay!$G$20</f>
        <v>-440.833333333333</v>
      </c>
      <c r="DZ119" s="10" t="n">
        <f aca="false">Overlay!$G$21</f>
        <v>-440.833333333333</v>
      </c>
      <c r="EA119" s="10" t="n">
        <f aca="false">Overlay!$G$22</f>
        <v>-440.833333333333</v>
      </c>
      <c r="EB119" s="10" t="n">
        <f aca="false">Overlay!$G$23</f>
        <v>-440.833333333333</v>
      </c>
      <c r="EC119" s="10" t="n">
        <f aca="false">Overlay!$G$24</f>
        <v>-1690.83333333333</v>
      </c>
      <c r="ED119" s="10" t="n">
        <f aca="false">Overlay!$G$25</f>
        <v>-590.833333333333</v>
      </c>
      <c r="EE119" s="10" t="n">
        <f aca="false">Overlay!$G$26</f>
        <v>-590.833333333333</v>
      </c>
      <c r="EF119" s="10" t="n">
        <f aca="false">Overlay!$G$27</f>
        <v>-7990.83333333333</v>
      </c>
      <c r="EG119" s="10" t="n">
        <f aca="false">Overlay!$G$28</f>
        <v>-590.833333333333</v>
      </c>
      <c r="EH119" s="10" t="n">
        <f aca="false">Overlay!$G$29</f>
        <v>-590.833333333333</v>
      </c>
      <c r="EI119" s="10" t="n">
        <f aca="false">Overlay!$G$30</f>
        <v>-590.833333333333</v>
      </c>
      <c r="EJ119" s="10" t="n">
        <f aca="false">Overlay!$G$31</f>
        <v>146721.166666667</v>
      </c>
    </row>
    <row r="120" customFormat="false" ht="15" hidden="false" customHeight="true" outlineLevel="0" collapsed="false">
      <c r="C120" s="1" t="n">
        <v>0</v>
      </c>
      <c r="D120" s="1" t="n">
        <v>0</v>
      </c>
      <c r="E120" s="1" t="n">
        <v>0</v>
      </c>
      <c r="F120" s="1" t="n">
        <v>0</v>
      </c>
      <c r="G120" s="1" t="n">
        <v>0</v>
      </c>
      <c r="H120" s="1" t="n">
        <v>0</v>
      </c>
      <c r="I120" s="1" t="n">
        <v>0</v>
      </c>
      <c r="J120" s="1" t="n">
        <v>0</v>
      </c>
      <c r="K120" s="1" t="n">
        <v>0</v>
      </c>
      <c r="L120" s="1" t="n">
        <v>0</v>
      </c>
      <c r="M120" s="1" t="n">
        <v>0</v>
      </c>
      <c r="N120" s="1" t="n">
        <v>0</v>
      </c>
      <c r="O120" s="1" t="n">
        <v>0</v>
      </c>
      <c r="P120" s="1" t="n">
        <v>0</v>
      </c>
      <c r="Q120" s="1" t="n">
        <v>0</v>
      </c>
      <c r="R120" s="1" t="n">
        <v>0</v>
      </c>
      <c r="S120" s="1" t="n">
        <v>0</v>
      </c>
      <c r="T120" s="1" t="n">
        <v>0</v>
      </c>
      <c r="U120" s="1" t="n">
        <v>0</v>
      </c>
      <c r="V120" s="1" t="n">
        <v>0</v>
      </c>
      <c r="W120" s="1" t="n">
        <v>0</v>
      </c>
      <c r="X120" s="1" t="n">
        <v>0</v>
      </c>
      <c r="Y120" s="1" t="n">
        <v>0</v>
      </c>
      <c r="Z120" s="1" t="n">
        <v>0</v>
      </c>
      <c r="AA120" s="1" t="n">
        <v>0</v>
      </c>
      <c r="AB120" s="1" t="n">
        <v>0</v>
      </c>
      <c r="AC120" s="1" t="n">
        <v>0</v>
      </c>
      <c r="AD120" s="1" t="n">
        <v>0</v>
      </c>
      <c r="AE120" s="1" t="n">
        <v>0</v>
      </c>
      <c r="AF120" s="1" t="n">
        <v>0</v>
      </c>
      <c r="AG120" s="1" t="n">
        <v>0</v>
      </c>
      <c r="AH120" s="1" t="n">
        <v>0</v>
      </c>
      <c r="AI120" s="1" t="n">
        <v>0</v>
      </c>
      <c r="AJ120" s="1" t="n">
        <v>0</v>
      </c>
      <c r="AK120" s="1" t="n">
        <v>0</v>
      </c>
      <c r="AL120" s="1" t="n">
        <v>0</v>
      </c>
      <c r="AM120" s="1" t="n">
        <v>0</v>
      </c>
      <c r="AN120" s="1" t="n">
        <v>0</v>
      </c>
      <c r="AO120" s="1" t="n">
        <v>0</v>
      </c>
      <c r="AP120" s="1" t="n">
        <v>0</v>
      </c>
      <c r="AQ120" s="1" t="n">
        <v>0</v>
      </c>
      <c r="AR120" s="1" t="n">
        <v>0</v>
      </c>
      <c r="AS120" s="1" t="n">
        <v>0</v>
      </c>
      <c r="AT120" s="1" t="n">
        <v>0</v>
      </c>
      <c r="AU120" s="1" t="n">
        <v>0</v>
      </c>
      <c r="AV120" s="1" t="n">
        <v>0</v>
      </c>
      <c r="AW120" s="1" t="n">
        <v>0</v>
      </c>
      <c r="AX120" s="1" t="n">
        <v>0</v>
      </c>
      <c r="AY120" s="1" t="n">
        <v>0</v>
      </c>
      <c r="AZ120" s="1" t="n">
        <v>0</v>
      </c>
      <c r="BA120" s="1" t="n">
        <v>0</v>
      </c>
      <c r="BB120" s="1" t="n">
        <v>0</v>
      </c>
      <c r="BC120" s="1" t="n">
        <v>0</v>
      </c>
      <c r="BD120" s="1" t="n">
        <v>0</v>
      </c>
      <c r="BE120" s="1" t="n">
        <v>0</v>
      </c>
      <c r="BF120" s="1" t="n">
        <v>0</v>
      </c>
      <c r="BG120" s="1" t="n">
        <v>0</v>
      </c>
      <c r="BH120" s="1" t="n">
        <v>0</v>
      </c>
      <c r="BI120" s="1" t="n">
        <v>0</v>
      </c>
      <c r="BJ120" s="1" t="n">
        <v>0</v>
      </c>
      <c r="BK120" s="1" t="n">
        <v>0</v>
      </c>
      <c r="BL120" s="1" t="n">
        <v>0</v>
      </c>
      <c r="BM120" s="1" t="n">
        <v>0</v>
      </c>
      <c r="BN120" s="1" t="n">
        <v>0</v>
      </c>
      <c r="BO120" s="1" t="n">
        <v>0</v>
      </c>
      <c r="BP120" s="1" t="n">
        <v>0</v>
      </c>
      <c r="BQ120" s="1" t="n">
        <v>0</v>
      </c>
      <c r="BR120" s="1" t="n">
        <v>0</v>
      </c>
      <c r="BS120" s="1" t="n">
        <v>0</v>
      </c>
      <c r="BT120" s="1" t="n">
        <v>0</v>
      </c>
      <c r="BU120" s="1" t="n">
        <v>0</v>
      </c>
      <c r="BV120" s="1" t="n">
        <v>0</v>
      </c>
      <c r="BW120" s="1" t="n">
        <v>0</v>
      </c>
      <c r="BX120" s="1" t="n">
        <v>0</v>
      </c>
      <c r="BY120" s="1" t="n">
        <v>0</v>
      </c>
      <c r="BZ120" s="1" t="n">
        <v>0</v>
      </c>
      <c r="CA120" s="1" t="n">
        <v>0</v>
      </c>
      <c r="CB120" s="1" t="n">
        <v>0</v>
      </c>
      <c r="CC120" s="1" t="n">
        <v>0</v>
      </c>
      <c r="CD120" s="1" t="n">
        <v>0</v>
      </c>
      <c r="CE120" s="1" t="n">
        <v>0</v>
      </c>
      <c r="CF120" s="1" t="n">
        <v>0</v>
      </c>
      <c r="CG120" s="1" t="n">
        <v>0</v>
      </c>
      <c r="CH120" s="1" t="n">
        <v>0</v>
      </c>
      <c r="CI120" s="1" t="n">
        <v>0</v>
      </c>
      <c r="CJ120" s="1" t="n">
        <v>0</v>
      </c>
      <c r="CK120" s="1" t="n">
        <v>0</v>
      </c>
      <c r="CL120" s="1" t="n">
        <v>0</v>
      </c>
      <c r="CM120" s="1" t="n">
        <v>0</v>
      </c>
      <c r="CN120" s="1" t="n">
        <v>0</v>
      </c>
      <c r="CO120" s="1" t="n">
        <v>0</v>
      </c>
      <c r="CP120" s="1" t="n">
        <v>0</v>
      </c>
      <c r="CQ120" s="1" t="n">
        <v>0</v>
      </c>
      <c r="CR120" s="1" t="n">
        <v>0</v>
      </c>
      <c r="CS120" s="1" t="n">
        <v>0</v>
      </c>
      <c r="CT120" s="1" t="n">
        <v>0</v>
      </c>
      <c r="CU120" s="1" t="n">
        <v>0</v>
      </c>
      <c r="CV120" s="1" t="n">
        <v>0</v>
      </c>
      <c r="CW120" s="1" t="n">
        <v>0</v>
      </c>
      <c r="CX120" s="1" t="n">
        <v>0</v>
      </c>
      <c r="CY120" s="1" t="n">
        <v>0</v>
      </c>
      <c r="CZ120" s="1" t="n">
        <v>0</v>
      </c>
      <c r="DA120" s="1" t="n">
        <v>0</v>
      </c>
      <c r="DB120" s="1" t="n">
        <v>0</v>
      </c>
      <c r="DC120" s="1" t="n">
        <v>0</v>
      </c>
      <c r="DD120" s="1" t="n">
        <v>0</v>
      </c>
      <c r="DE120" s="1" t="n">
        <v>0</v>
      </c>
      <c r="DF120" s="1" t="n">
        <v>0</v>
      </c>
      <c r="DG120" s="1" t="n">
        <v>0</v>
      </c>
      <c r="DH120" s="1" t="n">
        <v>0</v>
      </c>
      <c r="DI120" s="1" t="n">
        <v>0</v>
      </c>
      <c r="DJ120" s="1" t="n">
        <v>0</v>
      </c>
      <c r="DK120" s="1" t="n">
        <v>0</v>
      </c>
      <c r="DL120" s="1" t="n">
        <v>0</v>
      </c>
      <c r="DM120" s="1" t="n">
        <v>0</v>
      </c>
      <c r="DN120" s="1" t="n">
        <v>0</v>
      </c>
      <c r="DO120" s="1" t="n">
        <v>0</v>
      </c>
      <c r="DP120" s="1" t="n">
        <v>0</v>
      </c>
      <c r="DQ120" s="1" t="n">
        <v>0</v>
      </c>
      <c r="DR120" s="10" t="n">
        <f aca="false">Overlay!$G$12</f>
        <v>-440.833333333333</v>
      </c>
      <c r="DS120" s="10" t="n">
        <f aca="false">Overlay!$G$13</f>
        <v>-440.833333333333</v>
      </c>
      <c r="DT120" s="10" t="n">
        <f aca="false">Overlay!$G$14</f>
        <v>-440.833333333333</v>
      </c>
      <c r="DU120" s="10" t="n">
        <f aca="false">Overlay!$G$15</f>
        <v>-440.833333333333</v>
      </c>
      <c r="DV120" s="10" t="n">
        <f aca="false">Overlay!$G$16</f>
        <v>-1690.83333333333</v>
      </c>
      <c r="DW120" s="10" t="n">
        <f aca="false">Overlay!$G$17</f>
        <v>-440.833333333333</v>
      </c>
      <c r="DX120" s="10" t="n">
        <f aca="false">Overlay!$G$18</f>
        <v>-440.833333333333</v>
      </c>
      <c r="DY120" s="10" t="n">
        <f aca="false">Overlay!$G$19</f>
        <v>-440.833333333333</v>
      </c>
      <c r="DZ120" s="10" t="n">
        <f aca="false">Overlay!$G$20</f>
        <v>-440.833333333333</v>
      </c>
      <c r="EA120" s="10" t="n">
        <f aca="false">Overlay!$G$21</f>
        <v>-440.833333333333</v>
      </c>
      <c r="EB120" s="10" t="n">
        <f aca="false">Overlay!$G$22</f>
        <v>-440.833333333333</v>
      </c>
      <c r="EC120" s="10" t="n">
        <f aca="false">Overlay!$G$23</f>
        <v>-440.833333333333</v>
      </c>
      <c r="ED120" s="10" t="n">
        <f aca="false">Overlay!$G$24</f>
        <v>-1690.83333333333</v>
      </c>
      <c r="EE120" s="10" t="n">
        <f aca="false">Overlay!$G$25</f>
        <v>-590.833333333333</v>
      </c>
      <c r="EF120" s="10" t="n">
        <f aca="false">Overlay!$G$26</f>
        <v>-590.833333333333</v>
      </c>
      <c r="EG120" s="10" t="n">
        <f aca="false">Overlay!$G$27</f>
        <v>-7990.83333333333</v>
      </c>
      <c r="EH120" s="10" t="n">
        <f aca="false">Overlay!$G$28</f>
        <v>-590.833333333333</v>
      </c>
      <c r="EI120" s="10" t="n">
        <f aca="false">Overlay!$G$29</f>
        <v>-590.833333333333</v>
      </c>
      <c r="EJ120" s="10" t="n">
        <f aca="false">Overlay!$G$30</f>
        <v>-590.833333333333</v>
      </c>
    </row>
    <row r="121" customFormat="false" ht="15" hidden="false" customHeight="true" outlineLevel="0" collapsed="false">
      <c r="C121" s="1" t="n">
        <v>0</v>
      </c>
      <c r="D121" s="1" t="n">
        <v>0</v>
      </c>
      <c r="E121" s="1" t="n">
        <v>0</v>
      </c>
      <c r="F121" s="1" t="n">
        <v>0</v>
      </c>
      <c r="G121" s="1" t="n">
        <v>0</v>
      </c>
      <c r="H121" s="1" t="n">
        <v>0</v>
      </c>
      <c r="I121" s="1" t="n">
        <v>0</v>
      </c>
      <c r="J121" s="1" t="n">
        <v>0</v>
      </c>
      <c r="K121" s="1" t="n">
        <v>0</v>
      </c>
      <c r="L121" s="1" t="n">
        <v>0</v>
      </c>
      <c r="M121" s="1" t="n">
        <v>0</v>
      </c>
      <c r="N121" s="1" t="n">
        <v>0</v>
      </c>
      <c r="O121" s="1" t="n">
        <v>0</v>
      </c>
      <c r="P121" s="1" t="n">
        <v>0</v>
      </c>
      <c r="Q121" s="1" t="n">
        <v>0</v>
      </c>
      <c r="R121" s="1" t="n">
        <v>0</v>
      </c>
      <c r="S121" s="1" t="n">
        <v>0</v>
      </c>
      <c r="T121" s="1" t="n">
        <v>0</v>
      </c>
      <c r="U121" s="1" t="n">
        <v>0</v>
      </c>
      <c r="V121" s="1" t="n">
        <v>0</v>
      </c>
      <c r="W121" s="1" t="n">
        <v>0</v>
      </c>
      <c r="X121" s="1" t="n">
        <v>0</v>
      </c>
      <c r="Y121" s="1" t="n">
        <v>0</v>
      </c>
      <c r="Z121" s="1" t="n">
        <v>0</v>
      </c>
      <c r="AA121" s="1" t="n">
        <v>0</v>
      </c>
      <c r="AB121" s="1" t="n">
        <v>0</v>
      </c>
      <c r="AC121" s="1" t="n">
        <v>0</v>
      </c>
      <c r="AD121" s="1" t="n">
        <v>0</v>
      </c>
      <c r="AE121" s="1" t="n">
        <v>0</v>
      </c>
      <c r="AF121" s="1" t="n">
        <v>0</v>
      </c>
      <c r="AG121" s="1" t="n">
        <v>0</v>
      </c>
      <c r="AH121" s="1" t="n">
        <v>0</v>
      </c>
      <c r="AI121" s="1" t="n">
        <v>0</v>
      </c>
      <c r="AJ121" s="1" t="n">
        <v>0</v>
      </c>
      <c r="AK121" s="1" t="n">
        <v>0</v>
      </c>
      <c r="AL121" s="1" t="n">
        <v>0</v>
      </c>
      <c r="AM121" s="1" t="n">
        <v>0</v>
      </c>
      <c r="AN121" s="1" t="n">
        <v>0</v>
      </c>
      <c r="AO121" s="1" t="n">
        <v>0</v>
      </c>
      <c r="AP121" s="1" t="n">
        <v>0</v>
      </c>
      <c r="AQ121" s="1" t="n">
        <v>0</v>
      </c>
      <c r="AR121" s="1" t="n">
        <v>0</v>
      </c>
      <c r="AS121" s="1" t="n">
        <v>0</v>
      </c>
      <c r="AT121" s="1" t="n">
        <v>0</v>
      </c>
      <c r="AU121" s="1" t="n">
        <v>0</v>
      </c>
      <c r="AV121" s="1" t="n">
        <v>0</v>
      </c>
      <c r="AW121" s="1" t="n">
        <v>0</v>
      </c>
      <c r="AX121" s="1" t="n">
        <v>0</v>
      </c>
      <c r="AY121" s="1" t="n">
        <v>0</v>
      </c>
      <c r="AZ121" s="1" t="n">
        <v>0</v>
      </c>
      <c r="BA121" s="1" t="n">
        <v>0</v>
      </c>
      <c r="BB121" s="1" t="n">
        <v>0</v>
      </c>
      <c r="BC121" s="1" t="n">
        <v>0</v>
      </c>
      <c r="BD121" s="1" t="n">
        <v>0</v>
      </c>
      <c r="BE121" s="1" t="n">
        <v>0</v>
      </c>
      <c r="BF121" s="1" t="n">
        <v>0</v>
      </c>
      <c r="BG121" s="1" t="n">
        <v>0</v>
      </c>
      <c r="BH121" s="1" t="n">
        <v>0</v>
      </c>
      <c r="BI121" s="1" t="n">
        <v>0</v>
      </c>
      <c r="BJ121" s="1" t="n">
        <v>0</v>
      </c>
      <c r="BK121" s="1" t="n">
        <v>0</v>
      </c>
      <c r="BL121" s="1" t="n">
        <v>0</v>
      </c>
      <c r="BM121" s="1" t="n">
        <v>0</v>
      </c>
      <c r="BN121" s="1" t="n">
        <v>0</v>
      </c>
      <c r="BO121" s="1" t="n">
        <v>0</v>
      </c>
      <c r="BP121" s="1" t="n">
        <v>0</v>
      </c>
      <c r="BQ121" s="1" t="n">
        <v>0</v>
      </c>
      <c r="BR121" s="1" t="n">
        <v>0</v>
      </c>
      <c r="BS121" s="1" t="n">
        <v>0</v>
      </c>
      <c r="BT121" s="1" t="n">
        <v>0</v>
      </c>
      <c r="BU121" s="1" t="n">
        <v>0</v>
      </c>
      <c r="BV121" s="1" t="n">
        <v>0</v>
      </c>
      <c r="BW121" s="1" t="n">
        <v>0</v>
      </c>
      <c r="BX121" s="1" t="n">
        <v>0</v>
      </c>
      <c r="BY121" s="1" t="n">
        <v>0</v>
      </c>
      <c r="BZ121" s="1" t="n">
        <v>0</v>
      </c>
      <c r="CA121" s="1" t="n">
        <v>0</v>
      </c>
      <c r="CB121" s="1" t="n">
        <v>0</v>
      </c>
      <c r="CC121" s="1" t="n">
        <v>0</v>
      </c>
      <c r="CD121" s="1" t="n">
        <v>0</v>
      </c>
      <c r="CE121" s="1" t="n">
        <v>0</v>
      </c>
      <c r="CF121" s="1" t="n">
        <v>0</v>
      </c>
      <c r="CG121" s="1" t="n">
        <v>0</v>
      </c>
      <c r="CH121" s="1" t="n">
        <v>0</v>
      </c>
      <c r="CI121" s="1" t="n">
        <v>0</v>
      </c>
      <c r="CJ121" s="1" t="n">
        <v>0</v>
      </c>
      <c r="CK121" s="1" t="n">
        <v>0</v>
      </c>
      <c r="CL121" s="1" t="n">
        <v>0</v>
      </c>
      <c r="CM121" s="1" t="n">
        <v>0</v>
      </c>
      <c r="CN121" s="1" t="n">
        <v>0</v>
      </c>
      <c r="CO121" s="1" t="n">
        <v>0</v>
      </c>
      <c r="CP121" s="1" t="n">
        <v>0</v>
      </c>
      <c r="CQ121" s="1" t="n">
        <v>0</v>
      </c>
      <c r="CR121" s="1" t="n">
        <v>0</v>
      </c>
      <c r="CS121" s="1" t="n">
        <v>0</v>
      </c>
      <c r="CT121" s="1" t="n">
        <v>0</v>
      </c>
      <c r="CU121" s="1" t="n">
        <v>0</v>
      </c>
      <c r="CV121" s="1" t="n">
        <v>0</v>
      </c>
      <c r="CW121" s="1" t="n">
        <v>0</v>
      </c>
      <c r="CX121" s="1" t="n">
        <v>0</v>
      </c>
      <c r="CY121" s="1" t="n">
        <v>0</v>
      </c>
      <c r="CZ121" s="1" t="n">
        <v>0</v>
      </c>
      <c r="DA121" s="1" t="n">
        <v>0</v>
      </c>
      <c r="DB121" s="1" t="n">
        <v>0</v>
      </c>
      <c r="DC121" s="1" t="n">
        <v>0</v>
      </c>
      <c r="DD121" s="1" t="n">
        <v>0</v>
      </c>
      <c r="DE121" s="1" t="n">
        <v>0</v>
      </c>
      <c r="DF121" s="1" t="n">
        <v>0</v>
      </c>
      <c r="DG121" s="1" t="n">
        <v>0</v>
      </c>
      <c r="DH121" s="1" t="n">
        <v>0</v>
      </c>
      <c r="DI121" s="1" t="n">
        <v>0</v>
      </c>
      <c r="DJ121" s="1" t="n">
        <v>0</v>
      </c>
      <c r="DK121" s="1" t="n">
        <v>0</v>
      </c>
      <c r="DL121" s="1" t="n">
        <v>0</v>
      </c>
      <c r="DM121" s="1" t="n">
        <v>0</v>
      </c>
      <c r="DN121" s="1" t="n">
        <v>0</v>
      </c>
      <c r="DO121" s="1" t="n">
        <v>0</v>
      </c>
      <c r="DP121" s="1" t="n">
        <v>0</v>
      </c>
      <c r="DQ121" s="1" t="n">
        <v>0</v>
      </c>
      <c r="DR121" s="1" t="n">
        <v>0</v>
      </c>
      <c r="DS121" s="10" t="n">
        <f aca="false">Overlay!$G$12</f>
        <v>-440.833333333333</v>
      </c>
      <c r="DT121" s="10" t="n">
        <f aca="false">Overlay!$G$13</f>
        <v>-440.833333333333</v>
      </c>
      <c r="DU121" s="10" t="n">
        <f aca="false">Overlay!$G$14</f>
        <v>-440.833333333333</v>
      </c>
      <c r="DV121" s="10" t="n">
        <f aca="false">Overlay!$G$15</f>
        <v>-440.833333333333</v>
      </c>
      <c r="DW121" s="10" t="n">
        <f aca="false">Overlay!$G$16</f>
        <v>-1690.83333333333</v>
      </c>
      <c r="DX121" s="10" t="n">
        <f aca="false">Overlay!$G$17</f>
        <v>-440.833333333333</v>
      </c>
      <c r="DY121" s="10" t="n">
        <f aca="false">Overlay!$G$18</f>
        <v>-440.833333333333</v>
      </c>
      <c r="DZ121" s="10" t="n">
        <f aca="false">Overlay!$G$19</f>
        <v>-440.833333333333</v>
      </c>
      <c r="EA121" s="10" t="n">
        <f aca="false">Overlay!$G$20</f>
        <v>-440.833333333333</v>
      </c>
      <c r="EB121" s="10" t="n">
        <f aca="false">Overlay!$G$21</f>
        <v>-440.833333333333</v>
      </c>
      <c r="EC121" s="10" t="n">
        <f aca="false">Overlay!$G$22</f>
        <v>-440.833333333333</v>
      </c>
      <c r="ED121" s="10" t="n">
        <f aca="false">Overlay!$G$23</f>
        <v>-440.833333333333</v>
      </c>
      <c r="EE121" s="10" t="n">
        <f aca="false">Overlay!$G$24</f>
        <v>-1690.83333333333</v>
      </c>
      <c r="EF121" s="10" t="n">
        <f aca="false">Overlay!$G$25</f>
        <v>-590.833333333333</v>
      </c>
      <c r="EG121" s="10" t="n">
        <f aca="false">Overlay!$G$26</f>
        <v>-590.833333333333</v>
      </c>
      <c r="EH121" s="10" t="n">
        <f aca="false">Overlay!$G$27</f>
        <v>-7990.83333333333</v>
      </c>
      <c r="EI121" s="10" t="n">
        <f aca="false">Overlay!$G$28</f>
        <v>-590.833333333333</v>
      </c>
      <c r="EJ121" s="10" t="n">
        <f aca="false">Overlay!$G$29</f>
        <v>-590.833333333333</v>
      </c>
    </row>
    <row r="122" customFormat="false" ht="15" hidden="false" customHeight="true" outlineLevel="0" collapsed="false">
      <c r="C122" s="1" t="n">
        <v>0</v>
      </c>
      <c r="D122" s="1" t="n">
        <v>0</v>
      </c>
      <c r="E122" s="1" t="n">
        <v>0</v>
      </c>
      <c r="F122" s="1" t="n">
        <v>0</v>
      </c>
      <c r="G122" s="1" t="n">
        <v>0</v>
      </c>
      <c r="H122" s="1" t="n">
        <v>0</v>
      </c>
      <c r="I122" s="1" t="n">
        <v>0</v>
      </c>
      <c r="J122" s="1" t="n">
        <v>0</v>
      </c>
      <c r="K122" s="1" t="n">
        <v>0</v>
      </c>
      <c r="L122" s="1" t="n">
        <v>0</v>
      </c>
      <c r="M122" s="1" t="n">
        <v>0</v>
      </c>
      <c r="N122" s="1" t="n">
        <v>0</v>
      </c>
      <c r="O122" s="1" t="n">
        <v>0</v>
      </c>
      <c r="P122" s="1" t="n">
        <v>0</v>
      </c>
      <c r="Q122" s="1" t="n">
        <v>0</v>
      </c>
      <c r="R122" s="1" t="n">
        <v>0</v>
      </c>
      <c r="S122" s="1" t="n">
        <v>0</v>
      </c>
      <c r="T122" s="1" t="n">
        <v>0</v>
      </c>
      <c r="U122" s="1" t="n">
        <v>0</v>
      </c>
      <c r="V122" s="1" t="n">
        <v>0</v>
      </c>
      <c r="W122" s="1" t="n">
        <v>0</v>
      </c>
      <c r="X122" s="1" t="n">
        <v>0</v>
      </c>
      <c r="Y122" s="1" t="n">
        <v>0</v>
      </c>
      <c r="Z122" s="1" t="n">
        <v>0</v>
      </c>
      <c r="AA122" s="1" t="n">
        <v>0</v>
      </c>
      <c r="AB122" s="1" t="n">
        <v>0</v>
      </c>
      <c r="AC122" s="1" t="n">
        <v>0</v>
      </c>
      <c r="AD122" s="1" t="n">
        <v>0</v>
      </c>
      <c r="AE122" s="1" t="n">
        <v>0</v>
      </c>
      <c r="AF122" s="1" t="n">
        <v>0</v>
      </c>
      <c r="AG122" s="1" t="n">
        <v>0</v>
      </c>
      <c r="AH122" s="1" t="n">
        <v>0</v>
      </c>
      <c r="AI122" s="1" t="n">
        <v>0</v>
      </c>
      <c r="AJ122" s="1" t="n">
        <v>0</v>
      </c>
      <c r="AK122" s="1" t="n">
        <v>0</v>
      </c>
      <c r="AL122" s="1" t="n">
        <v>0</v>
      </c>
      <c r="AM122" s="1" t="n">
        <v>0</v>
      </c>
      <c r="AN122" s="1" t="n">
        <v>0</v>
      </c>
      <c r="AO122" s="1" t="n">
        <v>0</v>
      </c>
      <c r="AP122" s="1" t="n">
        <v>0</v>
      </c>
      <c r="AQ122" s="1" t="n">
        <v>0</v>
      </c>
      <c r="AR122" s="1" t="n">
        <v>0</v>
      </c>
      <c r="AS122" s="1" t="n">
        <v>0</v>
      </c>
      <c r="AT122" s="1" t="n">
        <v>0</v>
      </c>
      <c r="AU122" s="1" t="n">
        <v>0</v>
      </c>
      <c r="AV122" s="1" t="n">
        <v>0</v>
      </c>
      <c r="AW122" s="1" t="n">
        <v>0</v>
      </c>
      <c r="AX122" s="1" t="n">
        <v>0</v>
      </c>
      <c r="AY122" s="1" t="n">
        <v>0</v>
      </c>
      <c r="AZ122" s="1" t="n">
        <v>0</v>
      </c>
      <c r="BA122" s="1" t="n">
        <v>0</v>
      </c>
      <c r="BB122" s="1" t="n">
        <v>0</v>
      </c>
      <c r="BC122" s="1" t="n">
        <v>0</v>
      </c>
      <c r="BD122" s="1" t="n">
        <v>0</v>
      </c>
      <c r="BE122" s="1" t="n">
        <v>0</v>
      </c>
      <c r="BF122" s="1" t="n">
        <v>0</v>
      </c>
      <c r="BG122" s="1" t="n">
        <v>0</v>
      </c>
      <c r="BH122" s="1" t="n">
        <v>0</v>
      </c>
      <c r="BI122" s="1" t="n">
        <v>0</v>
      </c>
      <c r="BJ122" s="1" t="n">
        <v>0</v>
      </c>
      <c r="BK122" s="1" t="n">
        <v>0</v>
      </c>
      <c r="BL122" s="1" t="n">
        <v>0</v>
      </c>
      <c r="BM122" s="1" t="n">
        <v>0</v>
      </c>
      <c r="BN122" s="1" t="n">
        <v>0</v>
      </c>
      <c r="BO122" s="1" t="n">
        <v>0</v>
      </c>
      <c r="BP122" s="1" t="n">
        <v>0</v>
      </c>
      <c r="BQ122" s="1" t="n">
        <v>0</v>
      </c>
      <c r="BR122" s="1" t="n">
        <v>0</v>
      </c>
      <c r="BS122" s="1" t="n">
        <v>0</v>
      </c>
      <c r="BT122" s="1" t="n">
        <v>0</v>
      </c>
      <c r="BU122" s="1" t="n">
        <v>0</v>
      </c>
      <c r="BV122" s="1" t="n">
        <v>0</v>
      </c>
      <c r="BW122" s="1" t="n">
        <v>0</v>
      </c>
      <c r="BX122" s="1" t="n">
        <v>0</v>
      </c>
      <c r="BY122" s="1" t="n">
        <v>0</v>
      </c>
      <c r="BZ122" s="1" t="n">
        <v>0</v>
      </c>
      <c r="CA122" s="1" t="n">
        <v>0</v>
      </c>
      <c r="CB122" s="1" t="n">
        <v>0</v>
      </c>
      <c r="CC122" s="1" t="n">
        <v>0</v>
      </c>
      <c r="CD122" s="1" t="n">
        <v>0</v>
      </c>
      <c r="CE122" s="1" t="n">
        <v>0</v>
      </c>
      <c r="CF122" s="1" t="n">
        <v>0</v>
      </c>
      <c r="CG122" s="1" t="n">
        <v>0</v>
      </c>
      <c r="CH122" s="1" t="n">
        <v>0</v>
      </c>
      <c r="CI122" s="1" t="n">
        <v>0</v>
      </c>
      <c r="CJ122" s="1" t="n">
        <v>0</v>
      </c>
      <c r="CK122" s="1" t="n">
        <v>0</v>
      </c>
      <c r="CL122" s="1" t="n">
        <v>0</v>
      </c>
      <c r="CM122" s="1" t="n">
        <v>0</v>
      </c>
      <c r="CN122" s="1" t="n">
        <v>0</v>
      </c>
      <c r="CO122" s="1" t="n">
        <v>0</v>
      </c>
      <c r="CP122" s="1" t="n">
        <v>0</v>
      </c>
      <c r="CQ122" s="1" t="n">
        <v>0</v>
      </c>
      <c r="CR122" s="1" t="n">
        <v>0</v>
      </c>
      <c r="CS122" s="1" t="n">
        <v>0</v>
      </c>
      <c r="CT122" s="1" t="n">
        <v>0</v>
      </c>
      <c r="CU122" s="1" t="n">
        <v>0</v>
      </c>
      <c r="CV122" s="1" t="n">
        <v>0</v>
      </c>
      <c r="CW122" s="1" t="n">
        <v>0</v>
      </c>
      <c r="CX122" s="1" t="n">
        <v>0</v>
      </c>
      <c r="CY122" s="1" t="n">
        <v>0</v>
      </c>
      <c r="CZ122" s="1" t="n">
        <v>0</v>
      </c>
      <c r="DA122" s="1" t="n">
        <v>0</v>
      </c>
      <c r="DB122" s="1" t="n">
        <v>0</v>
      </c>
      <c r="DC122" s="1" t="n">
        <v>0</v>
      </c>
      <c r="DD122" s="1" t="n">
        <v>0</v>
      </c>
      <c r="DE122" s="1" t="n">
        <v>0</v>
      </c>
      <c r="DF122" s="1" t="n">
        <v>0</v>
      </c>
      <c r="DG122" s="1" t="n">
        <v>0</v>
      </c>
      <c r="DH122" s="1" t="n">
        <v>0</v>
      </c>
      <c r="DI122" s="1" t="n">
        <v>0</v>
      </c>
      <c r="DJ122" s="1" t="n">
        <v>0</v>
      </c>
      <c r="DK122" s="1" t="n">
        <v>0</v>
      </c>
      <c r="DL122" s="1" t="n">
        <v>0</v>
      </c>
      <c r="DM122" s="1" t="n">
        <v>0</v>
      </c>
      <c r="DN122" s="1" t="n">
        <v>0</v>
      </c>
      <c r="DO122" s="1" t="n">
        <v>0</v>
      </c>
      <c r="DP122" s="1" t="n">
        <v>0</v>
      </c>
      <c r="DQ122" s="1" t="n">
        <v>0</v>
      </c>
      <c r="DR122" s="1" t="n">
        <v>0</v>
      </c>
      <c r="DS122" s="1" t="n">
        <v>0</v>
      </c>
      <c r="DT122" s="10" t="n">
        <f aca="false">Overlay!$G$12</f>
        <v>-440.833333333333</v>
      </c>
      <c r="DU122" s="10" t="n">
        <f aca="false">Overlay!$G$13</f>
        <v>-440.833333333333</v>
      </c>
      <c r="DV122" s="10" t="n">
        <f aca="false">Overlay!$G$14</f>
        <v>-440.833333333333</v>
      </c>
      <c r="DW122" s="10" t="n">
        <f aca="false">Overlay!$G$15</f>
        <v>-440.833333333333</v>
      </c>
      <c r="DX122" s="10" t="n">
        <f aca="false">Overlay!$G$16</f>
        <v>-1690.83333333333</v>
      </c>
      <c r="DY122" s="10" t="n">
        <f aca="false">Overlay!$G$17</f>
        <v>-440.833333333333</v>
      </c>
      <c r="DZ122" s="10" t="n">
        <f aca="false">Overlay!$G$18</f>
        <v>-440.833333333333</v>
      </c>
      <c r="EA122" s="10" t="n">
        <f aca="false">Overlay!$G$19</f>
        <v>-440.833333333333</v>
      </c>
      <c r="EB122" s="10" t="n">
        <f aca="false">Overlay!$G$20</f>
        <v>-440.833333333333</v>
      </c>
      <c r="EC122" s="10" t="n">
        <f aca="false">Overlay!$G$21</f>
        <v>-440.833333333333</v>
      </c>
      <c r="ED122" s="10" t="n">
        <f aca="false">Overlay!$G$22</f>
        <v>-440.833333333333</v>
      </c>
      <c r="EE122" s="10" t="n">
        <f aca="false">Overlay!$G$23</f>
        <v>-440.833333333333</v>
      </c>
      <c r="EF122" s="10" t="n">
        <f aca="false">Overlay!$G$24</f>
        <v>-1690.83333333333</v>
      </c>
      <c r="EG122" s="10" t="n">
        <f aca="false">Overlay!$G$25</f>
        <v>-590.833333333333</v>
      </c>
      <c r="EH122" s="10" t="n">
        <f aca="false">Overlay!$G$26</f>
        <v>-590.833333333333</v>
      </c>
      <c r="EI122" s="10" t="n">
        <f aca="false">Overlay!$G$27</f>
        <v>-7990.83333333333</v>
      </c>
      <c r="EJ122" s="10" t="n">
        <f aca="false">Overlay!$G$28</f>
        <v>-590.833333333333</v>
      </c>
    </row>
    <row r="123" customFormat="false" ht="15" hidden="false" customHeight="true" outlineLevel="0" collapsed="false">
      <c r="C123" s="1" t="n">
        <v>0</v>
      </c>
      <c r="D123" s="1" t="n">
        <v>0</v>
      </c>
      <c r="E123" s="1" t="n">
        <v>0</v>
      </c>
      <c r="F123" s="1" t="n">
        <v>0</v>
      </c>
      <c r="G123" s="1" t="n">
        <v>0</v>
      </c>
      <c r="H123" s="1" t="n">
        <v>0</v>
      </c>
      <c r="I123" s="1" t="n">
        <v>0</v>
      </c>
      <c r="J123" s="1" t="n">
        <v>0</v>
      </c>
      <c r="K123" s="1" t="n">
        <v>0</v>
      </c>
      <c r="L123" s="1" t="n">
        <v>0</v>
      </c>
      <c r="M123" s="1" t="n">
        <v>0</v>
      </c>
      <c r="N123" s="1" t="n">
        <v>0</v>
      </c>
      <c r="O123" s="1" t="n">
        <v>0</v>
      </c>
      <c r="P123" s="1" t="n">
        <v>0</v>
      </c>
      <c r="Q123" s="1" t="n">
        <v>0</v>
      </c>
      <c r="R123" s="1" t="n">
        <v>0</v>
      </c>
      <c r="S123" s="1" t="n">
        <v>0</v>
      </c>
      <c r="T123" s="1" t="n">
        <v>0</v>
      </c>
      <c r="U123" s="1" t="n">
        <v>0</v>
      </c>
      <c r="V123" s="1" t="n">
        <v>0</v>
      </c>
      <c r="W123" s="1" t="n">
        <v>0</v>
      </c>
      <c r="X123" s="1" t="n">
        <v>0</v>
      </c>
      <c r="Y123" s="1" t="n">
        <v>0</v>
      </c>
      <c r="Z123" s="1" t="n">
        <v>0</v>
      </c>
      <c r="AA123" s="1" t="n">
        <v>0</v>
      </c>
      <c r="AB123" s="1" t="n">
        <v>0</v>
      </c>
      <c r="AC123" s="1" t="n">
        <v>0</v>
      </c>
      <c r="AD123" s="1" t="n">
        <v>0</v>
      </c>
      <c r="AE123" s="1" t="n">
        <v>0</v>
      </c>
      <c r="AF123" s="1" t="n">
        <v>0</v>
      </c>
      <c r="AG123" s="1" t="n">
        <v>0</v>
      </c>
      <c r="AH123" s="1" t="n">
        <v>0</v>
      </c>
      <c r="AI123" s="1" t="n">
        <v>0</v>
      </c>
      <c r="AJ123" s="1" t="n">
        <v>0</v>
      </c>
      <c r="AK123" s="1" t="n">
        <v>0</v>
      </c>
      <c r="AL123" s="1" t="n">
        <v>0</v>
      </c>
      <c r="AM123" s="1" t="n">
        <v>0</v>
      </c>
      <c r="AN123" s="1" t="n">
        <v>0</v>
      </c>
      <c r="AO123" s="1" t="n">
        <v>0</v>
      </c>
      <c r="AP123" s="1" t="n">
        <v>0</v>
      </c>
      <c r="AQ123" s="1" t="n">
        <v>0</v>
      </c>
      <c r="AR123" s="1" t="n">
        <v>0</v>
      </c>
      <c r="AS123" s="1" t="n">
        <v>0</v>
      </c>
      <c r="AT123" s="1" t="n">
        <v>0</v>
      </c>
      <c r="AU123" s="1" t="n">
        <v>0</v>
      </c>
      <c r="AV123" s="1" t="n">
        <v>0</v>
      </c>
      <c r="AW123" s="1" t="n">
        <v>0</v>
      </c>
      <c r="AX123" s="1" t="n">
        <v>0</v>
      </c>
      <c r="AY123" s="1" t="n">
        <v>0</v>
      </c>
      <c r="AZ123" s="1" t="n">
        <v>0</v>
      </c>
      <c r="BA123" s="1" t="n">
        <v>0</v>
      </c>
      <c r="BB123" s="1" t="n">
        <v>0</v>
      </c>
      <c r="BC123" s="1" t="n">
        <v>0</v>
      </c>
      <c r="BD123" s="1" t="n">
        <v>0</v>
      </c>
      <c r="BE123" s="1" t="n">
        <v>0</v>
      </c>
      <c r="BF123" s="1" t="n">
        <v>0</v>
      </c>
      <c r="BG123" s="1" t="n">
        <v>0</v>
      </c>
      <c r="BH123" s="1" t="n">
        <v>0</v>
      </c>
      <c r="BI123" s="1" t="n">
        <v>0</v>
      </c>
      <c r="BJ123" s="1" t="n">
        <v>0</v>
      </c>
      <c r="BK123" s="1" t="n">
        <v>0</v>
      </c>
      <c r="BL123" s="1" t="n">
        <v>0</v>
      </c>
      <c r="BM123" s="1" t="n">
        <v>0</v>
      </c>
      <c r="BN123" s="1" t="n">
        <v>0</v>
      </c>
      <c r="BO123" s="1" t="n">
        <v>0</v>
      </c>
      <c r="BP123" s="1" t="n">
        <v>0</v>
      </c>
      <c r="BQ123" s="1" t="n">
        <v>0</v>
      </c>
      <c r="BR123" s="1" t="n">
        <v>0</v>
      </c>
      <c r="BS123" s="1" t="n">
        <v>0</v>
      </c>
      <c r="BT123" s="1" t="n">
        <v>0</v>
      </c>
      <c r="BU123" s="1" t="n">
        <v>0</v>
      </c>
      <c r="BV123" s="1" t="n">
        <v>0</v>
      </c>
      <c r="BW123" s="1" t="n">
        <v>0</v>
      </c>
      <c r="BX123" s="1" t="n">
        <v>0</v>
      </c>
      <c r="BY123" s="1" t="n">
        <v>0</v>
      </c>
      <c r="BZ123" s="1" t="n">
        <v>0</v>
      </c>
      <c r="CA123" s="1" t="n">
        <v>0</v>
      </c>
      <c r="CB123" s="1" t="n">
        <v>0</v>
      </c>
      <c r="CC123" s="1" t="n">
        <v>0</v>
      </c>
      <c r="CD123" s="1" t="n">
        <v>0</v>
      </c>
      <c r="CE123" s="1" t="n">
        <v>0</v>
      </c>
      <c r="CF123" s="1" t="n">
        <v>0</v>
      </c>
      <c r="CG123" s="1" t="n">
        <v>0</v>
      </c>
      <c r="CH123" s="1" t="n">
        <v>0</v>
      </c>
      <c r="CI123" s="1" t="n">
        <v>0</v>
      </c>
      <c r="CJ123" s="1" t="n">
        <v>0</v>
      </c>
      <c r="CK123" s="1" t="n">
        <v>0</v>
      </c>
      <c r="CL123" s="1" t="n">
        <v>0</v>
      </c>
      <c r="CM123" s="1" t="n">
        <v>0</v>
      </c>
      <c r="CN123" s="1" t="n">
        <v>0</v>
      </c>
      <c r="CO123" s="1" t="n">
        <v>0</v>
      </c>
      <c r="CP123" s="1" t="n">
        <v>0</v>
      </c>
      <c r="CQ123" s="1" t="n">
        <v>0</v>
      </c>
      <c r="CR123" s="1" t="n">
        <v>0</v>
      </c>
      <c r="CS123" s="1" t="n">
        <v>0</v>
      </c>
      <c r="CT123" s="1" t="n">
        <v>0</v>
      </c>
      <c r="CU123" s="1" t="n">
        <v>0</v>
      </c>
      <c r="CV123" s="1" t="n">
        <v>0</v>
      </c>
      <c r="CW123" s="1" t="n">
        <v>0</v>
      </c>
      <c r="CX123" s="1" t="n">
        <v>0</v>
      </c>
      <c r="CY123" s="1" t="n">
        <v>0</v>
      </c>
      <c r="CZ123" s="1" t="n">
        <v>0</v>
      </c>
      <c r="DA123" s="1" t="n">
        <v>0</v>
      </c>
      <c r="DB123" s="1" t="n">
        <v>0</v>
      </c>
      <c r="DC123" s="1" t="n">
        <v>0</v>
      </c>
      <c r="DD123" s="1" t="n">
        <v>0</v>
      </c>
      <c r="DE123" s="1" t="n">
        <v>0</v>
      </c>
      <c r="DF123" s="1" t="n">
        <v>0</v>
      </c>
      <c r="DG123" s="1" t="n">
        <v>0</v>
      </c>
      <c r="DH123" s="1" t="n">
        <v>0</v>
      </c>
      <c r="DI123" s="1" t="n">
        <v>0</v>
      </c>
      <c r="DJ123" s="1" t="n">
        <v>0</v>
      </c>
      <c r="DK123" s="1" t="n">
        <v>0</v>
      </c>
      <c r="DL123" s="1" t="n">
        <v>0</v>
      </c>
      <c r="DM123" s="1" t="n">
        <v>0</v>
      </c>
      <c r="DN123" s="1" t="n">
        <v>0</v>
      </c>
      <c r="DO123" s="1" t="n">
        <v>0</v>
      </c>
      <c r="DP123" s="1" t="n">
        <v>0</v>
      </c>
      <c r="DQ123" s="1" t="n">
        <v>0</v>
      </c>
      <c r="DR123" s="1" t="n">
        <v>0</v>
      </c>
      <c r="DS123" s="1" t="n">
        <v>0</v>
      </c>
      <c r="DT123" s="1" t="n">
        <v>0</v>
      </c>
      <c r="DU123" s="10" t="n">
        <f aca="false">Overlay!$G$12</f>
        <v>-440.833333333333</v>
      </c>
      <c r="DV123" s="10" t="n">
        <f aca="false">Overlay!$G$13</f>
        <v>-440.833333333333</v>
      </c>
      <c r="DW123" s="10" t="n">
        <f aca="false">Overlay!$G$14</f>
        <v>-440.833333333333</v>
      </c>
      <c r="DX123" s="10" t="n">
        <f aca="false">Overlay!$G$15</f>
        <v>-440.833333333333</v>
      </c>
      <c r="DY123" s="10" t="n">
        <f aca="false">Overlay!$G$16</f>
        <v>-1690.83333333333</v>
      </c>
      <c r="DZ123" s="10" t="n">
        <f aca="false">Overlay!$G$17</f>
        <v>-440.833333333333</v>
      </c>
      <c r="EA123" s="10" t="n">
        <f aca="false">Overlay!$G$18</f>
        <v>-440.833333333333</v>
      </c>
      <c r="EB123" s="10" t="n">
        <f aca="false">Overlay!$G$19</f>
        <v>-440.833333333333</v>
      </c>
      <c r="EC123" s="10" t="n">
        <f aca="false">Overlay!$G$20</f>
        <v>-440.833333333333</v>
      </c>
      <c r="ED123" s="10" t="n">
        <f aca="false">Overlay!$G$21</f>
        <v>-440.833333333333</v>
      </c>
      <c r="EE123" s="10" t="n">
        <f aca="false">Overlay!$G$22</f>
        <v>-440.833333333333</v>
      </c>
      <c r="EF123" s="10" t="n">
        <f aca="false">Overlay!$G$23</f>
        <v>-440.833333333333</v>
      </c>
      <c r="EG123" s="10" t="n">
        <f aca="false">Overlay!$G$24</f>
        <v>-1690.83333333333</v>
      </c>
      <c r="EH123" s="10" t="n">
        <f aca="false">Overlay!$G$25</f>
        <v>-590.833333333333</v>
      </c>
      <c r="EI123" s="10" t="n">
        <f aca="false">Overlay!$G$26</f>
        <v>-590.833333333333</v>
      </c>
      <c r="EJ123" s="10" t="n">
        <f aca="false">Overlay!$G$27</f>
        <v>-7990.83333333333</v>
      </c>
    </row>
    <row r="124" customFormat="false" ht="15" hidden="false" customHeight="true" outlineLevel="0" collapsed="false">
      <c r="C124" s="1" t="n">
        <v>0</v>
      </c>
      <c r="D124" s="1" t="n">
        <v>0</v>
      </c>
      <c r="E124" s="1" t="n">
        <v>0</v>
      </c>
      <c r="F124" s="1" t="n">
        <v>0</v>
      </c>
      <c r="G124" s="1" t="n">
        <v>0</v>
      </c>
      <c r="H124" s="1" t="n">
        <v>0</v>
      </c>
      <c r="I124" s="1" t="n">
        <v>0</v>
      </c>
      <c r="J124" s="1" t="n">
        <v>0</v>
      </c>
      <c r="K124" s="1" t="n">
        <v>0</v>
      </c>
      <c r="L124" s="1" t="n">
        <v>0</v>
      </c>
      <c r="M124" s="1" t="n">
        <v>0</v>
      </c>
      <c r="N124" s="1" t="n">
        <v>0</v>
      </c>
      <c r="O124" s="1" t="n">
        <v>0</v>
      </c>
      <c r="P124" s="1" t="n">
        <v>0</v>
      </c>
      <c r="Q124" s="1" t="n">
        <v>0</v>
      </c>
      <c r="R124" s="1" t="n">
        <v>0</v>
      </c>
      <c r="S124" s="1" t="n">
        <v>0</v>
      </c>
      <c r="T124" s="1" t="n">
        <v>0</v>
      </c>
      <c r="U124" s="1" t="n">
        <v>0</v>
      </c>
      <c r="V124" s="1" t="n">
        <v>0</v>
      </c>
      <c r="W124" s="1" t="n">
        <v>0</v>
      </c>
      <c r="X124" s="1" t="n">
        <v>0</v>
      </c>
      <c r="Y124" s="1" t="n">
        <v>0</v>
      </c>
      <c r="Z124" s="1" t="n">
        <v>0</v>
      </c>
      <c r="AA124" s="1" t="n">
        <v>0</v>
      </c>
      <c r="AB124" s="1" t="n">
        <v>0</v>
      </c>
      <c r="AC124" s="1" t="n">
        <v>0</v>
      </c>
      <c r="AD124" s="1" t="n">
        <v>0</v>
      </c>
      <c r="AE124" s="1" t="n">
        <v>0</v>
      </c>
      <c r="AF124" s="1" t="n">
        <v>0</v>
      </c>
      <c r="AG124" s="1" t="n">
        <v>0</v>
      </c>
      <c r="AH124" s="1" t="n">
        <v>0</v>
      </c>
      <c r="AI124" s="1" t="n">
        <v>0</v>
      </c>
      <c r="AJ124" s="1" t="n">
        <v>0</v>
      </c>
      <c r="AK124" s="1" t="n">
        <v>0</v>
      </c>
      <c r="AL124" s="1" t="n">
        <v>0</v>
      </c>
      <c r="AM124" s="1" t="n">
        <v>0</v>
      </c>
      <c r="AN124" s="1" t="n">
        <v>0</v>
      </c>
      <c r="AO124" s="1" t="n">
        <v>0</v>
      </c>
      <c r="AP124" s="1" t="n">
        <v>0</v>
      </c>
      <c r="AQ124" s="1" t="n">
        <v>0</v>
      </c>
      <c r="AR124" s="1" t="n">
        <v>0</v>
      </c>
      <c r="AS124" s="1" t="n">
        <v>0</v>
      </c>
      <c r="AT124" s="1" t="n">
        <v>0</v>
      </c>
      <c r="AU124" s="1" t="n">
        <v>0</v>
      </c>
      <c r="AV124" s="1" t="n">
        <v>0</v>
      </c>
      <c r="AW124" s="1" t="n">
        <v>0</v>
      </c>
      <c r="AX124" s="1" t="n">
        <v>0</v>
      </c>
      <c r="AY124" s="1" t="n">
        <v>0</v>
      </c>
      <c r="AZ124" s="1" t="n">
        <v>0</v>
      </c>
      <c r="BA124" s="1" t="n">
        <v>0</v>
      </c>
      <c r="BB124" s="1" t="n">
        <v>0</v>
      </c>
      <c r="BC124" s="1" t="n">
        <v>0</v>
      </c>
      <c r="BD124" s="1" t="n">
        <v>0</v>
      </c>
      <c r="BE124" s="1" t="n">
        <v>0</v>
      </c>
      <c r="BF124" s="1" t="n">
        <v>0</v>
      </c>
      <c r="BG124" s="1" t="n">
        <v>0</v>
      </c>
      <c r="BH124" s="1" t="n">
        <v>0</v>
      </c>
      <c r="BI124" s="1" t="n">
        <v>0</v>
      </c>
      <c r="BJ124" s="1" t="n">
        <v>0</v>
      </c>
      <c r="BK124" s="1" t="n">
        <v>0</v>
      </c>
      <c r="BL124" s="1" t="n">
        <v>0</v>
      </c>
      <c r="BM124" s="1" t="n">
        <v>0</v>
      </c>
      <c r="BN124" s="1" t="n">
        <v>0</v>
      </c>
      <c r="BO124" s="1" t="n">
        <v>0</v>
      </c>
      <c r="BP124" s="1" t="n">
        <v>0</v>
      </c>
      <c r="BQ124" s="1" t="n">
        <v>0</v>
      </c>
      <c r="BR124" s="1" t="n">
        <v>0</v>
      </c>
      <c r="BS124" s="1" t="n">
        <v>0</v>
      </c>
      <c r="BT124" s="1" t="n">
        <v>0</v>
      </c>
      <c r="BU124" s="1" t="n">
        <v>0</v>
      </c>
      <c r="BV124" s="1" t="n">
        <v>0</v>
      </c>
      <c r="BW124" s="1" t="n">
        <v>0</v>
      </c>
      <c r="BX124" s="1" t="n">
        <v>0</v>
      </c>
      <c r="BY124" s="1" t="n">
        <v>0</v>
      </c>
      <c r="BZ124" s="1" t="n">
        <v>0</v>
      </c>
      <c r="CA124" s="1" t="n">
        <v>0</v>
      </c>
      <c r="CB124" s="1" t="n">
        <v>0</v>
      </c>
      <c r="CC124" s="1" t="n">
        <v>0</v>
      </c>
      <c r="CD124" s="1" t="n">
        <v>0</v>
      </c>
      <c r="CE124" s="1" t="n">
        <v>0</v>
      </c>
      <c r="CF124" s="1" t="n">
        <v>0</v>
      </c>
      <c r="CG124" s="1" t="n">
        <v>0</v>
      </c>
      <c r="CH124" s="1" t="n">
        <v>0</v>
      </c>
      <c r="CI124" s="1" t="n">
        <v>0</v>
      </c>
      <c r="CJ124" s="1" t="n">
        <v>0</v>
      </c>
      <c r="CK124" s="1" t="n">
        <v>0</v>
      </c>
      <c r="CL124" s="1" t="n">
        <v>0</v>
      </c>
      <c r="CM124" s="1" t="n">
        <v>0</v>
      </c>
      <c r="CN124" s="1" t="n">
        <v>0</v>
      </c>
      <c r="CO124" s="1" t="n">
        <v>0</v>
      </c>
      <c r="CP124" s="1" t="n">
        <v>0</v>
      </c>
      <c r="CQ124" s="1" t="n">
        <v>0</v>
      </c>
      <c r="CR124" s="1" t="n">
        <v>0</v>
      </c>
      <c r="CS124" s="1" t="n">
        <v>0</v>
      </c>
      <c r="CT124" s="1" t="n">
        <v>0</v>
      </c>
      <c r="CU124" s="1" t="n">
        <v>0</v>
      </c>
      <c r="CV124" s="1" t="n">
        <v>0</v>
      </c>
      <c r="CW124" s="1" t="n">
        <v>0</v>
      </c>
      <c r="CX124" s="1" t="n">
        <v>0</v>
      </c>
      <c r="CY124" s="1" t="n">
        <v>0</v>
      </c>
      <c r="CZ124" s="1" t="n">
        <v>0</v>
      </c>
      <c r="DA124" s="1" t="n">
        <v>0</v>
      </c>
      <c r="DB124" s="1" t="n">
        <v>0</v>
      </c>
      <c r="DC124" s="1" t="n">
        <v>0</v>
      </c>
      <c r="DD124" s="1" t="n">
        <v>0</v>
      </c>
      <c r="DE124" s="1" t="n">
        <v>0</v>
      </c>
      <c r="DF124" s="1" t="n">
        <v>0</v>
      </c>
      <c r="DG124" s="1" t="n">
        <v>0</v>
      </c>
      <c r="DH124" s="1" t="n">
        <v>0</v>
      </c>
      <c r="DI124" s="1" t="n">
        <v>0</v>
      </c>
      <c r="DJ124" s="1" t="n">
        <v>0</v>
      </c>
      <c r="DK124" s="1" t="n">
        <v>0</v>
      </c>
      <c r="DL124" s="1" t="n">
        <v>0</v>
      </c>
      <c r="DM124" s="1" t="n">
        <v>0</v>
      </c>
      <c r="DN124" s="1" t="n">
        <v>0</v>
      </c>
      <c r="DO124" s="1" t="n">
        <v>0</v>
      </c>
      <c r="DP124" s="1" t="n">
        <v>0</v>
      </c>
      <c r="DQ124" s="1" t="n">
        <v>0</v>
      </c>
      <c r="DR124" s="1" t="n">
        <v>0</v>
      </c>
      <c r="DS124" s="1" t="n">
        <v>0</v>
      </c>
      <c r="DT124" s="1" t="n">
        <v>0</v>
      </c>
      <c r="DU124" s="1" t="n">
        <v>0</v>
      </c>
      <c r="DV124" s="10" t="n">
        <f aca="false">Overlay!$G$12</f>
        <v>-440.833333333333</v>
      </c>
      <c r="DW124" s="10" t="n">
        <f aca="false">Overlay!$G$13</f>
        <v>-440.833333333333</v>
      </c>
      <c r="DX124" s="10" t="n">
        <f aca="false">Overlay!$G$14</f>
        <v>-440.833333333333</v>
      </c>
      <c r="DY124" s="10" t="n">
        <f aca="false">Overlay!$G$15</f>
        <v>-440.833333333333</v>
      </c>
      <c r="DZ124" s="10" t="n">
        <f aca="false">Overlay!$G$16</f>
        <v>-1690.83333333333</v>
      </c>
      <c r="EA124" s="10" t="n">
        <f aca="false">Overlay!$G$17</f>
        <v>-440.833333333333</v>
      </c>
      <c r="EB124" s="10" t="n">
        <f aca="false">Overlay!$G$18</f>
        <v>-440.833333333333</v>
      </c>
      <c r="EC124" s="10" t="n">
        <f aca="false">Overlay!$G$19</f>
        <v>-440.833333333333</v>
      </c>
      <c r="ED124" s="10" t="n">
        <f aca="false">Overlay!$G$20</f>
        <v>-440.833333333333</v>
      </c>
      <c r="EE124" s="10" t="n">
        <f aca="false">Overlay!$G$21</f>
        <v>-440.833333333333</v>
      </c>
      <c r="EF124" s="10" t="n">
        <f aca="false">Overlay!$G$22</f>
        <v>-440.833333333333</v>
      </c>
      <c r="EG124" s="10" t="n">
        <f aca="false">Overlay!$G$23</f>
        <v>-440.833333333333</v>
      </c>
      <c r="EH124" s="10" t="n">
        <f aca="false">Overlay!$G$24</f>
        <v>-1690.83333333333</v>
      </c>
      <c r="EI124" s="10" t="n">
        <f aca="false">Overlay!$G$25</f>
        <v>-590.833333333333</v>
      </c>
      <c r="EJ124" s="10" t="n">
        <f aca="false">Overlay!$G$26</f>
        <v>-590.833333333333</v>
      </c>
    </row>
    <row r="125" customFormat="false" ht="15" hidden="false" customHeight="true" outlineLevel="0" collapsed="false">
      <c r="C125" s="1" t="n">
        <v>0</v>
      </c>
      <c r="D125" s="1" t="n">
        <v>0</v>
      </c>
      <c r="E125" s="1" t="n">
        <v>0</v>
      </c>
      <c r="F125" s="1" t="n">
        <v>0</v>
      </c>
      <c r="G125" s="1" t="n">
        <v>0</v>
      </c>
      <c r="H125" s="1" t="n">
        <v>0</v>
      </c>
      <c r="I125" s="1" t="n">
        <v>0</v>
      </c>
      <c r="J125" s="1" t="n">
        <v>0</v>
      </c>
      <c r="K125" s="1" t="n">
        <v>0</v>
      </c>
      <c r="L125" s="1" t="n">
        <v>0</v>
      </c>
      <c r="M125" s="1" t="n">
        <v>0</v>
      </c>
      <c r="N125" s="1" t="n">
        <v>0</v>
      </c>
      <c r="O125" s="1" t="n">
        <v>0</v>
      </c>
      <c r="P125" s="1" t="n">
        <v>0</v>
      </c>
      <c r="Q125" s="1" t="n">
        <v>0</v>
      </c>
      <c r="R125" s="1" t="n">
        <v>0</v>
      </c>
      <c r="S125" s="1" t="n">
        <v>0</v>
      </c>
      <c r="T125" s="1" t="n">
        <v>0</v>
      </c>
      <c r="U125" s="1" t="n">
        <v>0</v>
      </c>
      <c r="V125" s="1" t="n">
        <v>0</v>
      </c>
      <c r="W125" s="1" t="n">
        <v>0</v>
      </c>
      <c r="X125" s="1" t="n">
        <v>0</v>
      </c>
      <c r="Y125" s="1" t="n">
        <v>0</v>
      </c>
      <c r="Z125" s="1" t="n">
        <v>0</v>
      </c>
      <c r="AA125" s="1" t="n">
        <v>0</v>
      </c>
      <c r="AB125" s="1" t="n">
        <v>0</v>
      </c>
      <c r="AC125" s="1" t="n">
        <v>0</v>
      </c>
      <c r="AD125" s="1" t="n">
        <v>0</v>
      </c>
      <c r="AE125" s="1" t="n">
        <v>0</v>
      </c>
      <c r="AF125" s="1" t="n">
        <v>0</v>
      </c>
      <c r="AG125" s="1" t="n">
        <v>0</v>
      </c>
      <c r="AH125" s="1" t="n">
        <v>0</v>
      </c>
      <c r="AI125" s="1" t="n">
        <v>0</v>
      </c>
      <c r="AJ125" s="1" t="n">
        <v>0</v>
      </c>
      <c r="AK125" s="1" t="n">
        <v>0</v>
      </c>
      <c r="AL125" s="1" t="n">
        <v>0</v>
      </c>
      <c r="AM125" s="1" t="n">
        <v>0</v>
      </c>
      <c r="AN125" s="1" t="n">
        <v>0</v>
      </c>
      <c r="AO125" s="1" t="n">
        <v>0</v>
      </c>
      <c r="AP125" s="1" t="n">
        <v>0</v>
      </c>
      <c r="AQ125" s="1" t="n">
        <v>0</v>
      </c>
      <c r="AR125" s="1" t="n">
        <v>0</v>
      </c>
      <c r="AS125" s="1" t="n">
        <v>0</v>
      </c>
      <c r="AT125" s="1" t="n">
        <v>0</v>
      </c>
      <c r="AU125" s="1" t="n">
        <v>0</v>
      </c>
      <c r="AV125" s="1" t="n">
        <v>0</v>
      </c>
      <c r="AW125" s="1" t="n">
        <v>0</v>
      </c>
      <c r="AX125" s="1" t="n">
        <v>0</v>
      </c>
      <c r="AY125" s="1" t="n">
        <v>0</v>
      </c>
      <c r="AZ125" s="1" t="n">
        <v>0</v>
      </c>
      <c r="BA125" s="1" t="n">
        <v>0</v>
      </c>
      <c r="BB125" s="1" t="n">
        <v>0</v>
      </c>
      <c r="BC125" s="1" t="n">
        <v>0</v>
      </c>
      <c r="BD125" s="1" t="n">
        <v>0</v>
      </c>
      <c r="BE125" s="1" t="n">
        <v>0</v>
      </c>
      <c r="BF125" s="1" t="n">
        <v>0</v>
      </c>
      <c r="BG125" s="1" t="n">
        <v>0</v>
      </c>
      <c r="BH125" s="1" t="n">
        <v>0</v>
      </c>
      <c r="BI125" s="1" t="n">
        <v>0</v>
      </c>
      <c r="BJ125" s="1" t="n">
        <v>0</v>
      </c>
      <c r="BK125" s="1" t="n">
        <v>0</v>
      </c>
      <c r="BL125" s="1" t="n">
        <v>0</v>
      </c>
      <c r="BM125" s="1" t="n">
        <v>0</v>
      </c>
      <c r="BN125" s="1" t="n">
        <v>0</v>
      </c>
      <c r="BO125" s="1" t="n">
        <v>0</v>
      </c>
      <c r="BP125" s="1" t="n">
        <v>0</v>
      </c>
      <c r="BQ125" s="1" t="n">
        <v>0</v>
      </c>
      <c r="BR125" s="1" t="n">
        <v>0</v>
      </c>
      <c r="BS125" s="1" t="n">
        <v>0</v>
      </c>
      <c r="BT125" s="1" t="n">
        <v>0</v>
      </c>
      <c r="BU125" s="1" t="n">
        <v>0</v>
      </c>
      <c r="BV125" s="1" t="n">
        <v>0</v>
      </c>
      <c r="BW125" s="1" t="n">
        <v>0</v>
      </c>
      <c r="BX125" s="1" t="n">
        <v>0</v>
      </c>
      <c r="BY125" s="1" t="n">
        <v>0</v>
      </c>
      <c r="BZ125" s="1" t="n">
        <v>0</v>
      </c>
      <c r="CA125" s="1" t="n">
        <v>0</v>
      </c>
      <c r="CB125" s="1" t="n">
        <v>0</v>
      </c>
      <c r="CC125" s="1" t="n">
        <v>0</v>
      </c>
      <c r="CD125" s="1" t="n">
        <v>0</v>
      </c>
      <c r="CE125" s="1" t="n">
        <v>0</v>
      </c>
      <c r="CF125" s="1" t="n">
        <v>0</v>
      </c>
      <c r="CG125" s="1" t="n">
        <v>0</v>
      </c>
      <c r="CH125" s="1" t="n">
        <v>0</v>
      </c>
      <c r="CI125" s="1" t="n">
        <v>0</v>
      </c>
      <c r="CJ125" s="1" t="n">
        <v>0</v>
      </c>
      <c r="CK125" s="1" t="n">
        <v>0</v>
      </c>
      <c r="CL125" s="1" t="n">
        <v>0</v>
      </c>
      <c r="CM125" s="1" t="n">
        <v>0</v>
      </c>
      <c r="CN125" s="1" t="n">
        <v>0</v>
      </c>
      <c r="CO125" s="1" t="n">
        <v>0</v>
      </c>
      <c r="CP125" s="1" t="n">
        <v>0</v>
      </c>
      <c r="CQ125" s="1" t="n">
        <v>0</v>
      </c>
      <c r="CR125" s="1" t="n">
        <v>0</v>
      </c>
      <c r="CS125" s="1" t="n">
        <v>0</v>
      </c>
      <c r="CT125" s="1" t="n">
        <v>0</v>
      </c>
      <c r="CU125" s="1" t="n">
        <v>0</v>
      </c>
      <c r="CV125" s="1" t="n">
        <v>0</v>
      </c>
      <c r="CW125" s="1" t="n">
        <v>0</v>
      </c>
      <c r="CX125" s="1" t="n">
        <v>0</v>
      </c>
      <c r="CY125" s="1" t="n">
        <v>0</v>
      </c>
      <c r="CZ125" s="1" t="n">
        <v>0</v>
      </c>
      <c r="DA125" s="1" t="n">
        <v>0</v>
      </c>
      <c r="DB125" s="1" t="n">
        <v>0</v>
      </c>
      <c r="DC125" s="1" t="n">
        <v>0</v>
      </c>
      <c r="DD125" s="1" t="n">
        <v>0</v>
      </c>
      <c r="DE125" s="1" t="n">
        <v>0</v>
      </c>
      <c r="DF125" s="1" t="n">
        <v>0</v>
      </c>
      <c r="DG125" s="1" t="n">
        <v>0</v>
      </c>
      <c r="DH125" s="1" t="n">
        <v>0</v>
      </c>
      <c r="DI125" s="1" t="n">
        <v>0</v>
      </c>
      <c r="DJ125" s="1" t="n">
        <v>0</v>
      </c>
      <c r="DK125" s="1" t="n">
        <v>0</v>
      </c>
      <c r="DL125" s="1" t="n">
        <v>0</v>
      </c>
      <c r="DM125" s="1" t="n">
        <v>0</v>
      </c>
      <c r="DN125" s="1" t="n">
        <v>0</v>
      </c>
      <c r="DO125" s="1" t="n">
        <v>0</v>
      </c>
      <c r="DP125" s="1" t="n">
        <v>0</v>
      </c>
      <c r="DQ125" s="1" t="n">
        <v>0</v>
      </c>
      <c r="DR125" s="1" t="n">
        <v>0</v>
      </c>
      <c r="DS125" s="1" t="n">
        <v>0</v>
      </c>
      <c r="DT125" s="1" t="n">
        <v>0</v>
      </c>
      <c r="DU125" s="1" t="n">
        <v>0</v>
      </c>
      <c r="DV125" s="1" t="n">
        <v>0</v>
      </c>
      <c r="DW125" s="10" t="n">
        <f aca="false">Overlay!$G$12</f>
        <v>-440.833333333333</v>
      </c>
      <c r="DX125" s="10" t="n">
        <f aca="false">Overlay!$G$13</f>
        <v>-440.833333333333</v>
      </c>
      <c r="DY125" s="10" t="n">
        <f aca="false">Overlay!$G$14</f>
        <v>-440.833333333333</v>
      </c>
      <c r="DZ125" s="10" t="n">
        <f aca="false">Overlay!$G$15</f>
        <v>-440.833333333333</v>
      </c>
      <c r="EA125" s="10" t="n">
        <f aca="false">Overlay!$G$16</f>
        <v>-1690.83333333333</v>
      </c>
      <c r="EB125" s="10" t="n">
        <f aca="false">Overlay!$G$17</f>
        <v>-440.833333333333</v>
      </c>
      <c r="EC125" s="10" t="n">
        <f aca="false">Overlay!$G$18</f>
        <v>-440.833333333333</v>
      </c>
      <c r="ED125" s="10" t="n">
        <f aca="false">Overlay!$G$19</f>
        <v>-440.833333333333</v>
      </c>
      <c r="EE125" s="10" t="n">
        <f aca="false">Overlay!$G$20</f>
        <v>-440.833333333333</v>
      </c>
      <c r="EF125" s="10" t="n">
        <f aca="false">Overlay!$G$21</f>
        <v>-440.833333333333</v>
      </c>
      <c r="EG125" s="10" t="n">
        <f aca="false">Overlay!$G$22</f>
        <v>-440.833333333333</v>
      </c>
      <c r="EH125" s="10" t="n">
        <f aca="false">Overlay!$G$23</f>
        <v>-440.833333333333</v>
      </c>
      <c r="EI125" s="10" t="n">
        <f aca="false">Overlay!$G$24</f>
        <v>-1690.83333333333</v>
      </c>
      <c r="EJ125" s="10" t="n">
        <f aca="false">Overlay!$G$25</f>
        <v>-590.833333333333</v>
      </c>
    </row>
    <row r="126" customFormat="false" ht="15" hidden="false" customHeight="true" outlineLevel="0" collapsed="false">
      <c r="C126" s="1" t="n">
        <v>0</v>
      </c>
      <c r="D126" s="1" t="n">
        <v>0</v>
      </c>
      <c r="E126" s="1" t="n">
        <v>0</v>
      </c>
      <c r="F126" s="1" t="n">
        <v>0</v>
      </c>
      <c r="G126" s="1" t="n">
        <v>0</v>
      </c>
      <c r="H126" s="1" t="n">
        <v>0</v>
      </c>
      <c r="I126" s="1" t="n">
        <v>0</v>
      </c>
      <c r="J126" s="1" t="n">
        <v>0</v>
      </c>
      <c r="K126" s="1" t="n">
        <v>0</v>
      </c>
      <c r="L126" s="1" t="n">
        <v>0</v>
      </c>
      <c r="M126" s="1" t="n">
        <v>0</v>
      </c>
      <c r="N126" s="1" t="n">
        <v>0</v>
      </c>
      <c r="O126" s="1" t="n">
        <v>0</v>
      </c>
      <c r="P126" s="1" t="n">
        <v>0</v>
      </c>
      <c r="Q126" s="1" t="n">
        <v>0</v>
      </c>
      <c r="R126" s="1" t="n">
        <v>0</v>
      </c>
      <c r="S126" s="1" t="n">
        <v>0</v>
      </c>
      <c r="T126" s="1" t="n">
        <v>0</v>
      </c>
      <c r="U126" s="1" t="n">
        <v>0</v>
      </c>
      <c r="V126" s="1" t="n">
        <v>0</v>
      </c>
      <c r="W126" s="1" t="n">
        <v>0</v>
      </c>
      <c r="X126" s="1" t="n">
        <v>0</v>
      </c>
      <c r="Y126" s="1" t="n">
        <v>0</v>
      </c>
      <c r="Z126" s="1" t="n">
        <v>0</v>
      </c>
      <c r="AA126" s="1" t="n">
        <v>0</v>
      </c>
      <c r="AB126" s="1" t="n">
        <v>0</v>
      </c>
      <c r="AC126" s="1" t="n">
        <v>0</v>
      </c>
      <c r="AD126" s="1" t="n">
        <v>0</v>
      </c>
      <c r="AE126" s="1" t="n">
        <v>0</v>
      </c>
      <c r="AF126" s="1" t="n">
        <v>0</v>
      </c>
      <c r="AG126" s="1" t="n">
        <v>0</v>
      </c>
      <c r="AH126" s="1" t="n">
        <v>0</v>
      </c>
      <c r="AI126" s="1" t="n">
        <v>0</v>
      </c>
      <c r="AJ126" s="1" t="n">
        <v>0</v>
      </c>
      <c r="AK126" s="1" t="n">
        <v>0</v>
      </c>
      <c r="AL126" s="1" t="n">
        <v>0</v>
      </c>
      <c r="AM126" s="1" t="n">
        <v>0</v>
      </c>
      <c r="AN126" s="1" t="n">
        <v>0</v>
      </c>
      <c r="AO126" s="1" t="n">
        <v>0</v>
      </c>
      <c r="AP126" s="1" t="n">
        <v>0</v>
      </c>
      <c r="AQ126" s="1" t="n">
        <v>0</v>
      </c>
      <c r="AR126" s="1" t="n">
        <v>0</v>
      </c>
      <c r="AS126" s="1" t="n">
        <v>0</v>
      </c>
      <c r="AT126" s="1" t="n">
        <v>0</v>
      </c>
      <c r="AU126" s="1" t="n">
        <v>0</v>
      </c>
      <c r="AV126" s="1" t="n">
        <v>0</v>
      </c>
      <c r="AW126" s="1" t="n">
        <v>0</v>
      </c>
      <c r="AX126" s="1" t="n">
        <v>0</v>
      </c>
      <c r="AY126" s="1" t="n">
        <v>0</v>
      </c>
      <c r="AZ126" s="1" t="n">
        <v>0</v>
      </c>
      <c r="BA126" s="1" t="n">
        <v>0</v>
      </c>
      <c r="BB126" s="1" t="n">
        <v>0</v>
      </c>
      <c r="BC126" s="1" t="n">
        <v>0</v>
      </c>
      <c r="BD126" s="1" t="n">
        <v>0</v>
      </c>
      <c r="BE126" s="1" t="n">
        <v>0</v>
      </c>
      <c r="BF126" s="1" t="n">
        <v>0</v>
      </c>
      <c r="BG126" s="1" t="n">
        <v>0</v>
      </c>
      <c r="BH126" s="1" t="n">
        <v>0</v>
      </c>
      <c r="BI126" s="1" t="n">
        <v>0</v>
      </c>
      <c r="BJ126" s="1" t="n">
        <v>0</v>
      </c>
      <c r="BK126" s="1" t="n">
        <v>0</v>
      </c>
      <c r="BL126" s="1" t="n">
        <v>0</v>
      </c>
      <c r="BM126" s="1" t="n">
        <v>0</v>
      </c>
      <c r="BN126" s="1" t="n">
        <v>0</v>
      </c>
      <c r="BO126" s="1" t="n">
        <v>0</v>
      </c>
      <c r="BP126" s="1" t="n">
        <v>0</v>
      </c>
      <c r="BQ126" s="1" t="n">
        <v>0</v>
      </c>
      <c r="BR126" s="1" t="n">
        <v>0</v>
      </c>
      <c r="BS126" s="1" t="n">
        <v>0</v>
      </c>
      <c r="BT126" s="1" t="n">
        <v>0</v>
      </c>
      <c r="BU126" s="1" t="n">
        <v>0</v>
      </c>
      <c r="BV126" s="1" t="n">
        <v>0</v>
      </c>
      <c r="BW126" s="1" t="n">
        <v>0</v>
      </c>
      <c r="BX126" s="1" t="n">
        <v>0</v>
      </c>
      <c r="BY126" s="1" t="n">
        <v>0</v>
      </c>
      <c r="BZ126" s="1" t="n">
        <v>0</v>
      </c>
      <c r="CA126" s="1" t="n">
        <v>0</v>
      </c>
      <c r="CB126" s="1" t="n">
        <v>0</v>
      </c>
      <c r="CC126" s="1" t="n">
        <v>0</v>
      </c>
      <c r="CD126" s="1" t="n">
        <v>0</v>
      </c>
      <c r="CE126" s="1" t="n">
        <v>0</v>
      </c>
      <c r="CF126" s="1" t="n">
        <v>0</v>
      </c>
      <c r="CG126" s="1" t="n">
        <v>0</v>
      </c>
      <c r="CH126" s="1" t="n">
        <v>0</v>
      </c>
      <c r="CI126" s="1" t="n">
        <v>0</v>
      </c>
      <c r="CJ126" s="1" t="n">
        <v>0</v>
      </c>
      <c r="CK126" s="1" t="n">
        <v>0</v>
      </c>
      <c r="CL126" s="1" t="n">
        <v>0</v>
      </c>
      <c r="CM126" s="1" t="n">
        <v>0</v>
      </c>
      <c r="CN126" s="1" t="n">
        <v>0</v>
      </c>
      <c r="CO126" s="1" t="n">
        <v>0</v>
      </c>
      <c r="CP126" s="1" t="n">
        <v>0</v>
      </c>
      <c r="CQ126" s="1" t="n">
        <v>0</v>
      </c>
      <c r="CR126" s="1" t="n">
        <v>0</v>
      </c>
      <c r="CS126" s="1" t="n">
        <v>0</v>
      </c>
      <c r="CT126" s="1" t="n">
        <v>0</v>
      </c>
      <c r="CU126" s="1" t="n">
        <v>0</v>
      </c>
      <c r="CV126" s="1" t="n">
        <v>0</v>
      </c>
      <c r="CW126" s="1" t="n">
        <v>0</v>
      </c>
      <c r="CX126" s="1" t="n">
        <v>0</v>
      </c>
      <c r="CY126" s="1" t="n">
        <v>0</v>
      </c>
      <c r="CZ126" s="1" t="n">
        <v>0</v>
      </c>
      <c r="DA126" s="1" t="n">
        <v>0</v>
      </c>
      <c r="DB126" s="1" t="n">
        <v>0</v>
      </c>
      <c r="DC126" s="1" t="n">
        <v>0</v>
      </c>
      <c r="DD126" s="1" t="n">
        <v>0</v>
      </c>
      <c r="DE126" s="1" t="n">
        <v>0</v>
      </c>
      <c r="DF126" s="1" t="n">
        <v>0</v>
      </c>
      <c r="DG126" s="1" t="n">
        <v>0</v>
      </c>
      <c r="DH126" s="1" t="n">
        <v>0</v>
      </c>
      <c r="DI126" s="1" t="n">
        <v>0</v>
      </c>
      <c r="DJ126" s="1" t="n">
        <v>0</v>
      </c>
      <c r="DK126" s="1" t="n">
        <v>0</v>
      </c>
      <c r="DL126" s="1" t="n">
        <v>0</v>
      </c>
      <c r="DM126" s="1" t="n">
        <v>0</v>
      </c>
      <c r="DN126" s="1" t="n">
        <v>0</v>
      </c>
      <c r="DO126" s="1" t="n">
        <v>0</v>
      </c>
      <c r="DP126" s="1" t="n">
        <v>0</v>
      </c>
      <c r="DQ126" s="1" t="n">
        <v>0</v>
      </c>
      <c r="DR126" s="1" t="n">
        <v>0</v>
      </c>
      <c r="DS126" s="1" t="n">
        <v>0</v>
      </c>
      <c r="DT126" s="1" t="n">
        <v>0</v>
      </c>
      <c r="DU126" s="1" t="n">
        <v>0</v>
      </c>
      <c r="DV126" s="1" t="n">
        <v>0</v>
      </c>
      <c r="DW126" s="1" t="n">
        <v>0</v>
      </c>
      <c r="DX126" s="10" t="n">
        <f aca="false">Overlay!$G$12</f>
        <v>-440.833333333333</v>
      </c>
      <c r="DY126" s="10" t="n">
        <f aca="false">Overlay!$G$13</f>
        <v>-440.833333333333</v>
      </c>
      <c r="DZ126" s="10" t="n">
        <f aca="false">Overlay!$G$14</f>
        <v>-440.833333333333</v>
      </c>
      <c r="EA126" s="10" t="n">
        <f aca="false">Overlay!$G$15</f>
        <v>-440.833333333333</v>
      </c>
      <c r="EB126" s="10" t="n">
        <f aca="false">Overlay!$G$16</f>
        <v>-1690.83333333333</v>
      </c>
      <c r="EC126" s="10" t="n">
        <f aca="false">Overlay!$G$17</f>
        <v>-440.833333333333</v>
      </c>
      <c r="ED126" s="10" t="n">
        <f aca="false">Overlay!$G$18</f>
        <v>-440.833333333333</v>
      </c>
      <c r="EE126" s="10" t="n">
        <f aca="false">Overlay!$G$19</f>
        <v>-440.833333333333</v>
      </c>
      <c r="EF126" s="10" t="n">
        <f aca="false">Overlay!$G$20</f>
        <v>-440.833333333333</v>
      </c>
      <c r="EG126" s="10" t="n">
        <f aca="false">Overlay!$G$21</f>
        <v>-440.833333333333</v>
      </c>
      <c r="EH126" s="10" t="n">
        <f aca="false">Overlay!$G$22</f>
        <v>-440.833333333333</v>
      </c>
      <c r="EI126" s="10" t="n">
        <f aca="false">Overlay!$G$23</f>
        <v>-440.833333333333</v>
      </c>
      <c r="EJ126" s="10" t="n">
        <f aca="false">Overlay!$G$24</f>
        <v>-1690.83333333333</v>
      </c>
    </row>
    <row r="127" customFormat="false" ht="15" hidden="false" customHeight="true" outlineLevel="0" collapsed="false">
      <c r="C127" s="1" t="n">
        <v>0</v>
      </c>
      <c r="D127" s="1" t="n">
        <v>0</v>
      </c>
      <c r="E127" s="1" t="n">
        <v>0</v>
      </c>
      <c r="F127" s="1" t="n">
        <v>0</v>
      </c>
      <c r="G127" s="1" t="n">
        <v>0</v>
      </c>
      <c r="H127" s="1" t="n">
        <v>0</v>
      </c>
      <c r="I127" s="1" t="n">
        <v>0</v>
      </c>
      <c r="J127" s="1" t="n">
        <v>0</v>
      </c>
      <c r="K127" s="1" t="n">
        <v>0</v>
      </c>
      <c r="L127" s="1" t="n">
        <v>0</v>
      </c>
      <c r="M127" s="1" t="n">
        <v>0</v>
      </c>
      <c r="N127" s="1" t="n">
        <v>0</v>
      </c>
      <c r="O127" s="1" t="n">
        <v>0</v>
      </c>
      <c r="P127" s="1" t="n">
        <v>0</v>
      </c>
      <c r="Q127" s="1" t="n">
        <v>0</v>
      </c>
      <c r="R127" s="1" t="n">
        <v>0</v>
      </c>
      <c r="S127" s="1" t="n">
        <v>0</v>
      </c>
      <c r="T127" s="1" t="n">
        <v>0</v>
      </c>
      <c r="U127" s="1" t="n">
        <v>0</v>
      </c>
      <c r="V127" s="1" t="n">
        <v>0</v>
      </c>
      <c r="W127" s="1" t="n">
        <v>0</v>
      </c>
      <c r="X127" s="1" t="n">
        <v>0</v>
      </c>
      <c r="Y127" s="1" t="n">
        <v>0</v>
      </c>
      <c r="Z127" s="1" t="n">
        <v>0</v>
      </c>
      <c r="AA127" s="1" t="n">
        <v>0</v>
      </c>
      <c r="AB127" s="1" t="n">
        <v>0</v>
      </c>
      <c r="AC127" s="1" t="n">
        <v>0</v>
      </c>
      <c r="AD127" s="1" t="n">
        <v>0</v>
      </c>
      <c r="AE127" s="1" t="n">
        <v>0</v>
      </c>
      <c r="AF127" s="1" t="n">
        <v>0</v>
      </c>
      <c r="AG127" s="1" t="n">
        <v>0</v>
      </c>
      <c r="AH127" s="1" t="n">
        <v>0</v>
      </c>
      <c r="AI127" s="1" t="n">
        <v>0</v>
      </c>
      <c r="AJ127" s="1" t="n">
        <v>0</v>
      </c>
      <c r="AK127" s="1" t="n">
        <v>0</v>
      </c>
      <c r="AL127" s="1" t="n">
        <v>0</v>
      </c>
      <c r="AM127" s="1" t="n">
        <v>0</v>
      </c>
      <c r="AN127" s="1" t="n">
        <v>0</v>
      </c>
      <c r="AO127" s="1" t="n">
        <v>0</v>
      </c>
      <c r="AP127" s="1" t="n">
        <v>0</v>
      </c>
      <c r="AQ127" s="1" t="n">
        <v>0</v>
      </c>
      <c r="AR127" s="1" t="n">
        <v>0</v>
      </c>
      <c r="AS127" s="1" t="n">
        <v>0</v>
      </c>
      <c r="AT127" s="1" t="n">
        <v>0</v>
      </c>
      <c r="AU127" s="1" t="n">
        <v>0</v>
      </c>
      <c r="AV127" s="1" t="n">
        <v>0</v>
      </c>
      <c r="AW127" s="1" t="n">
        <v>0</v>
      </c>
      <c r="AX127" s="1" t="n">
        <v>0</v>
      </c>
      <c r="AY127" s="1" t="n">
        <v>0</v>
      </c>
      <c r="AZ127" s="1" t="n">
        <v>0</v>
      </c>
      <c r="BA127" s="1" t="n">
        <v>0</v>
      </c>
      <c r="BB127" s="1" t="n">
        <v>0</v>
      </c>
      <c r="BC127" s="1" t="n">
        <v>0</v>
      </c>
      <c r="BD127" s="1" t="n">
        <v>0</v>
      </c>
      <c r="BE127" s="1" t="n">
        <v>0</v>
      </c>
      <c r="BF127" s="1" t="n">
        <v>0</v>
      </c>
      <c r="BG127" s="1" t="n">
        <v>0</v>
      </c>
      <c r="BH127" s="1" t="n">
        <v>0</v>
      </c>
      <c r="BI127" s="1" t="n">
        <v>0</v>
      </c>
      <c r="BJ127" s="1" t="n">
        <v>0</v>
      </c>
      <c r="BK127" s="1" t="n">
        <v>0</v>
      </c>
      <c r="BL127" s="1" t="n">
        <v>0</v>
      </c>
      <c r="BM127" s="1" t="n">
        <v>0</v>
      </c>
      <c r="BN127" s="1" t="n">
        <v>0</v>
      </c>
      <c r="BO127" s="1" t="n">
        <v>0</v>
      </c>
      <c r="BP127" s="1" t="n">
        <v>0</v>
      </c>
      <c r="BQ127" s="1" t="n">
        <v>0</v>
      </c>
      <c r="BR127" s="1" t="n">
        <v>0</v>
      </c>
      <c r="BS127" s="1" t="n">
        <v>0</v>
      </c>
      <c r="BT127" s="1" t="n">
        <v>0</v>
      </c>
      <c r="BU127" s="1" t="n">
        <v>0</v>
      </c>
      <c r="BV127" s="1" t="n">
        <v>0</v>
      </c>
      <c r="BW127" s="1" t="n">
        <v>0</v>
      </c>
      <c r="BX127" s="1" t="n">
        <v>0</v>
      </c>
      <c r="BY127" s="1" t="n">
        <v>0</v>
      </c>
      <c r="BZ127" s="1" t="n">
        <v>0</v>
      </c>
      <c r="CA127" s="1" t="n">
        <v>0</v>
      </c>
      <c r="CB127" s="1" t="n">
        <v>0</v>
      </c>
      <c r="CC127" s="1" t="n">
        <v>0</v>
      </c>
      <c r="CD127" s="1" t="n">
        <v>0</v>
      </c>
      <c r="CE127" s="1" t="n">
        <v>0</v>
      </c>
      <c r="CF127" s="1" t="n">
        <v>0</v>
      </c>
      <c r="CG127" s="1" t="n">
        <v>0</v>
      </c>
      <c r="CH127" s="1" t="n">
        <v>0</v>
      </c>
      <c r="CI127" s="1" t="n">
        <v>0</v>
      </c>
      <c r="CJ127" s="1" t="n">
        <v>0</v>
      </c>
      <c r="CK127" s="1" t="n">
        <v>0</v>
      </c>
      <c r="CL127" s="1" t="n">
        <v>0</v>
      </c>
      <c r="CM127" s="1" t="n">
        <v>0</v>
      </c>
      <c r="CN127" s="1" t="n">
        <v>0</v>
      </c>
      <c r="CO127" s="1" t="n">
        <v>0</v>
      </c>
      <c r="CP127" s="1" t="n">
        <v>0</v>
      </c>
      <c r="CQ127" s="1" t="n">
        <v>0</v>
      </c>
      <c r="CR127" s="1" t="n">
        <v>0</v>
      </c>
      <c r="CS127" s="1" t="n">
        <v>0</v>
      </c>
      <c r="CT127" s="1" t="n">
        <v>0</v>
      </c>
      <c r="CU127" s="1" t="n">
        <v>0</v>
      </c>
      <c r="CV127" s="1" t="n">
        <v>0</v>
      </c>
      <c r="CW127" s="1" t="n">
        <v>0</v>
      </c>
      <c r="CX127" s="1" t="n">
        <v>0</v>
      </c>
      <c r="CY127" s="1" t="n">
        <v>0</v>
      </c>
      <c r="CZ127" s="1" t="n">
        <v>0</v>
      </c>
      <c r="DA127" s="1" t="n">
        <v>0</v>
      </c>
      <c r="DB127" s="1" t="n">
        <v>0</v>
      </c>
      <c r="DC127" s="1" t="n">
        <v>0</v>
      </c>
      <c r="DD127" s="1" t="n">
        <v>0</v>
      </c>
      <c r="DE127" s="1" t="n">
        <v>0</v>
      </c>
      <c r="DF127" s="1" t="n">
        <v>0</v>
      </c>
      <c r="DG127" s="1" t="n">
        <v>0</v>
      </c>
      <c r="DH127" s="1" t="n">
        <v>0</v>
      </c>
      <c r="DI127" s="1" t="n">
        <v>0</v>
      </c>
      <c r="DJ127" s="1" t="n">
        <v>0</v>
      </c>
      <c r="DK127" s="1" t="n">
        <v>0</v>
      </c>
      <c r="DL127" s="1" t="n">
        <v>0</v>
      </c>
      <c r="DM127" s="1" t="n">
        <v>0</v>
      </c>
      <c r="DN127" s="1" t="n">
        <v>0</v>
      </c>
      <c r="DO127" s="1" t="n">
        <v>0</v>
      </c>
      <c r="DP127" s="1" t="n">
        <v>0</v>
      </c>
      <c r="DQ127" s="1" t="n">
        <v>0</v>
      </c>
      <c r="DR127" s="1" t="n">
        <v>0</v>
      </c>
      <c r="DS127" s="1" t="n">
        <v>0</v>
      </c>
      <c r="DT127" s="1" t="n">
        <v>0</v>
      </c>
      <c r="DU127" s="1" t="n">
        <v>0</v>
      </c>
      <c r="DV127" s="1" t="n">
        <v>0</v>
      </c>
      <c r="DW127" s="1" t="n">
        <v>0</v>
      </c>
      <c r="DX127" s="1" t="n">
        <v>0</v>
      </c>
      <c r="DY127" s="10" t="n">
        <f aca="false">Overlay!$G$12</f>
        <v>-440.833333333333</v>
      </c>
      <c r="DZ127" s="10" t="n">
        <f aca="false">Overlay!$G$13</f>
        <v>-440.833333333333</v>
      </c>
      <c r="EA127" s="10" t="n">
        <f aca="false">Overlay!$G$14</f>
        <v>-440.833333333333</v>
      </c>
      <c r="EB127" s="10" t="n">
        <f aca="false">Overlay!$G$15</f>
        <v>-440.833333333333</v>
      </c>
      <c r="EC127" s="10" t="n">
        <f aca="false">Overlay!$G$16</f>
        <v>-1690.83333333333</v>
      </c>
      <c r="ED127" s="10" t="n">
        <f aca="false">Overlay!$G$17</f>
        <v>-440.833333333333</v>
      </c>
      <c r="EE127" s="10" t="n">
        <f aca="false">Overlay!$G$18</f>
        <v>-440.833333333333</v>
      </c>
      <c r="EF127" s="10" t="n">
        <f aca="false">Overlay!$G$19</f>
        <v>-440.833333333333</v>
      </c>
      <c r="EG127" s="10" t="n">
        <f aca="false">Overlay!$G$20</f>
        <v>-440.833333333333</v>
      </c>
      <c r="EH127" s="10" t="n">
        <f aca="false">Overlay!$G$21</f>
        <v>-440.833333333333</v>
      </c>
      <c r="EI127" s="10" t="n">
        <f aca="false">Overlay!$G$22</f>
        <v>-440.833333333333</v>
      </c>
      <c r="EJ127" s="10" t="n">
        <f aca="false">Overlay!$G$23</f>
        <v>-440.833333333333</v>
      </c>
    </row>
    <row r="128" customFormat="false" ht="15" hidden="false" customHeight="true" outlineLevel="0" collapsed="false">
      <c r="C128" s="1" t="n">
        <v>0</v>
      </c>
      <c r="D128" s="1" t="n">
        <v>0</v>
      </c>
      <c r="E128" s="1" t="n">
        <v>0</v>
      </c>
      <c r="F128" s="1" t="n">
        <v>0</v>
      </c>
      <c r="G128" s="1" t="n">
        <v>0</v>
      </c>
      <c r="H128" s="1" t="n">
        <v>0</v>
      </c>
      <c r="I128" s="1" t="n">
        <v>0</v>
      </c>
      <c r="J128" s="1" t="n">
        <v>0</v>
      </c>
      <c r="K128" s="1" t="n">
        <v>0</v>
      </c>
      <c r="L128" s="1" t="n">
        <v>0</v>
      </c>
      <c r="M128" s="1" t="n">
        <v>0</v>
      </c>
      <c r="N128" s="1" t="n">
        <v>0</v>
      </c>
      <c r="O128" s="1" t="n">
        <v>0</v>
      </c>
      <c r="P128" s="1" t="n">
        <v>0</v>
      </c>
      <c r="Q128" s="1" t="n">
        <v>0</v>
      </c>
      <c r="R128" s="1" t="n">
        <v>0</v>
      </c>
      <c r="S128" s="1" t="n">
        <v>0</v>
      </c>
      <c r="T128" s="1" t="n">
        <v>0</v>
      </c>
      <c r="U128" s="1" t="n">
        <v>0</v>
      </c>
      <c r="V128" s="1" t="n">
        <v>0</v>
      </c>
      <c r="W128" s="1" t="n">
        <v>0</v>
      </c>
      <c r="X128" s="1" t="n">
        <v>0</v>
      </c>
      <c r="Y128" s="1" t="n">
        <v>0</v>
      </c>
      <c r="Z128" s="1" t="n">
        <v>0</v>
      </c>
      <c r="AA128" s="1" t="n">
        <v>0</v>
      </c>
      <c r="AB128" s="1" t="n">
        <v>0</v>
      </c>
      <c r="AC128" s="1" t="n">
        <v>0</v>
      </c>
      <c r="AD128" s="1" t="n">
        <v>0</v>
      </c>
      <c r="AE128" s="1" t="n">
        <v>0</v>
      </c>
      <c r="AF128" s="1" t="n">
        <v>0</v>
      </c>
      <c r="AG128" s="1" t="n">
        <v>0</v>
      </c>
      <c r="AH128" s="1" t="n">
        <v>0</v>
      </c>
      <c r="AI128" s="1" t="n">
        <v>0</v>
      </c>
      <c r="AJ128" s="1" t="n">
        <v>0</v>
      </c>
      <c r="AK128" s="1" t="n">
        <v>0</v>
      </c>
      <c r="AL128" s="1" t="n">
        <v>0</v>
      </c>
      <c r="AM128" s="1" t="n">
        <v>0</v>
      </c>
      <c r="AN128" s="1" t="n">
        <v>0</v>
      </c>
      <c r="AO128" s="1" t="n">
        <v>0</v>
      </c>
      <c r="AP128" s="1" t="n">
        <v>0</v>
      </c>
      <c r="AQ128" s="1" t="n">
        <v>0</v>
      </c>
      <c r="AR128" s="1" t="n">
        <v>0</v>
      </c>
      <c r="AS128" s="1" t="n">
        <v>0</v>
      </c>
      <c r="AT128" s="1" t="n">
        <v>0</v>
      </c>
      <c r="AU128" s="1" t="n">
        <v>0</v>
      </c>
      <c r="AV128" s="1" t="n">
        <v>0</v>
      </c>
      <c r="AW128" s="1" t="n">
        <v>0</v>
      </c>
      <c r="AX128" s="1" t="n">
        <v>0</v>
      </c>
      <c r="AY128" s="1" t="n">
        <v>0</v>
      </c>
      <c r="AZ128" s="1" t="n">
        <v>0</v>
      </c>
      <c r="BA128" s="1" t="n">
        <v>0</v>
      </c>
      <c r="BB128" s="1" t="n">
        <v>0</v>
      </c>
      <c r="BC128" s="1" t="n">
        <v>0</v>
      </c>
      <c r="BD128" s="1" t="n">
        <v>0</v>
      </c>
      <c r="BE128" s="1" t="n">
        <v>0</v>
      </c>
      <c r="BF128" s="1" t="n">
        <v>0</v>
      </c>
      <c r="BG128" s="1" t="n">
        <v>0</v>
      </c>
      <c r="BH128" s="1" t="n">
        <v>0</v>
      </c>
      <c r="BI128" s="1" t="n">
        <v>0</v>
      </c>
      <c r="BJ128" s="1" t="n">
        <v>0</v>
      </c>
      <c r="BK128" s="1" t="n">
        <v>0</v>
      </c>
      <c r="BL128" s="1" t="n">
        <v>0</v>
      </c>
      <c r="BM128" s="1" t="n">
        <v>0</v>
      </c>
      <c r="BN128" s="1" t="n">
        <v>0</v>
      </c>
      <c r="BO128" s="1" t="n">
        <v>0</v>
      </c>
      <c r="BP128" s="1" t="n">
        <v>0</v>
      </c>
      <c r="BQ128" s="1" t="n">
        <v>0</v>
      </c>
      <c r="BR128" s="1" t="n">
        <v>0</v>
      </c>
      <c r="BS128" s="1" t="n">
        <v>0</v>
      </c>
      <c r="BT128" s="1" t="n">
        <v>0</v>
      </c>
      <c r="BU128" s="1" t="n">
        <v>0</v>
      </c>
      <c r="BV128" s="1" t="n">
        <v>0</v>
      </c>
      <c r="BW128" s="1" t="n">
        <v>0</v>
      </c>
      <c r="BX128" s="1" t="n">
        <v>0</v>
      </c>
      <c r="BY128" s="1" t="n">
        <v>0</v>
      </c>
      <c r="BZ128" s="1" t="n">
        <v>0</v>
      </c>
      <c r="CA128" s="1" t="n">
        <v>0</v>
      </c>
      <c r="CB128" s="1" t="n">
        <v>0</v>
      </c>
      <c r="CC128" s="1" t="n">
        <v>0</v>
      </c>
      <c r="CD128" s="1" t="n">
        <v>0</v>
      </c>
      <c r="CE128" s="1" t="n">
        <v>0</v>
      </c>
      <c r="CF128" s="1" t="n">
        <v>0</v>
      </c>
      <c r="CG128" s="1" t="n">
        <v>0</v>
      </c>
      <c r="CH128" s="1" t="n">
        <v>0</v>
      </c>
      <c r="CI128" s="1" t="n">
        <v>0</v>
      </c>
      <c r="CJ128" s="1" t="n">
        <v>0</v>
      </c>
      <c r="CK128" s="1" t="n">
        <v>0</v>
      </c>
      <c r="CL128" s="1" t="n">
        <v>0</v>
      </c>
      <c r="CM128" s="1" t="n">
        <v>0</v>
      </c>
      <c r="CN128" s="1" t="n">
        <v>0</v>
      </c>
      <c r="CO128" s="1" t="n">
        <v>0</v>
      </c>
      <c r="CP128" s="1" t="n">
        <v>0</v>
      </c>
      <c r="CQ128" s="1" t="n">
        <v>0</v>
      </c>
      <c r="CR128" s="1" t="n">
        <v>0</v>
      </c>
      <c r="CS128" s="1" t="n">
        <v>0</v>
      </c>
      <c r="CT128" s="1" t="n">
        <v>0</v>
      </c>
      <c r="CU128" s="1" t="n">
        <v>0</v>
      </c>
      <c r="CV128" s="1" t="n">
        <v>0</v>
      </c>
      <c r="CW128" s="1" t="n">
        <v>0</v>
      </c>
      <c r="CX128" s="1" t="n">
        <v>0</v>
      </c>
      <c r="CY128" s="1" t="n">
        <v>0</v>
      </c>
      <c r="CZ128" s="1" t="n">
        <v>0</v>
      </c>
      <c r="DA128" s="1" t="n">
        <v>0</v>
      </c>
      <c r="DB128" s="1" t="n">
        <v>0</v>
      </c>
      <c r="DC128" s="1" t="n">
        <v>0</v>
      </c>
      <c r="DD128" s="1" t="n">
        <v>0</v>
      </c>
      <c r="DE128" s="1" t="n">
        <v>0</v>
      </c>
      <c r="DF128" s="1" t="n">
        <v>0</v>
      </c>
      <c r="DG128" s="1" t="n">
        <v>0</v>
      </c>
      <c r="DH128" s="1" t="n">
        <v>0</v>
      </c>
      <c r="DI128" s="1" t="n">
        <v>0</v>
      </c>
      <c r="DJ128" s="1" t="n">
        <v>0</v>
      </c>
      <c r="DK128" s="1" t="n">
        <v>0</v>
      </c>
      <c r="DL128" s="1" t="n">
        <v>0</v>
      </c>
      <c r="DM128" s="1" t="n">
        <v>0</v>
      </c>
      <c r="DN128" s="1" t="n">
        <v>0</v>
      </c>
      <c r="DO128" s="1" t="n">
        <v>0</v>
      </c>
      <c r="DP128" s="1" t="n">
        <v>0</v>
      </c>
      <c r="DQ128" s="1" t="n">
        <v>0</v>
      </c>
      <c r="DR128" s="1" t="n">
        <v>0</v>
      </c>
      <c r="DS128" s="1" t="n">
        <v>0</v>
      </c>
      <c r="DT128" s="1" t="n">
        <v>0</v>
      </c>
      <c r="DU128" s="1" t="n">
        <v>0</v>
      </c>
      <c r="DV128" s="1" t="n">
        <v>0</v>
      </c>
      <c r="DW128" s="1" t="n">
        <v>0</v>
      </c>
      <c r="DX128" s="1" t="n">
        <v>0</v>
      </c>
      <c r="DY128" s="1" t="n">
        <v>0</v>
      </c>
      <c r="DZ128" s="10" t="n">
        <f aca="false">Overlay!$G$12</f>
        <v>-440.833333333333</v>
      </c>
      <c r="EA128" s="10" t="n">
        <f aca="false">Overlay!$G$13</f>
        <v>-440.833333333333</v>
      </c>
      <c r="EB128" s="10" t="n">
        <f aca="false">Overlay!$G$14</f>
        <v>-440.833333333333</v>
      </c>
      <c r="EC128" s="10" t="n">
        <f aca="false">Overlay!$G$15</f>
        <v>-440.833333333333</v>
      </c>
      <c r="ED128" s="10" t="n">
        <f aca="false">Overlay!$G$16</f>
        <v>-1690.83333333333</v>
      </c>
      <c r="EE128" s="10" t="n">
        <f aca="false">Overlay!$G$17</f>
        <v>-440.833333333333</v>
      </c>
      <c r="EF128" s="10" t="n">
        <f aca="false">Overlay!$G$18</f>
        <v>-440.833333333333</v>
      </c>
      <c r="EG128" s="10" t="n">
        <f aca="false">Overlay!$G$19</f>
        <v>-440.833333333333</v>
      </c>
      <c r="EH128" s="10" t="n">
        <f aca="false">Overlay!$G$20</f>
        <v>-440.833333333333</v>
      </c>
      <c r="EI128" s="10" t="n">
        <f aca="false">Overlay!$G$21</f>
        <v>-440.833333333333</v>
      </c>
      <c r="EJ128" s="10" t="n">
        <f aca="false">Overlay!$G$22</f>
        <v>-440.833333333333</v>
      </c>
    </row>
    <row r="129" customFormat="false" ht="15" hidden="false" customHeight="true" outlineLevel="0" collapsed="false">
      <c r="C129" s="1" t="n">
        <v>0</v>
      </c>
      <c r="D129" s="1" t="n">
        <v>0</v>
      </c>
      <c r="E129" s="1" t="n">
        <v>0</v>
      </c>
      <c r="F129" s="1" t="n">
        <v>0</v>
      </c>
      <c r="G129" s="1" t="n">
        <v>0</v>
      </c>
      <c r="H129" s="1" t="n">
        <v>0</v>
      </c>
      <c r="I129" s="1" t="n">
        <v>0</v>
      </c>
      <c r="J129" s="1" t="n">
        <v>0</v>
      </c>
      <c r="K129" s="1" t="n">
        <v>0</v>
      </c>
      <c r="L129" s="1" t="n">
        <v>0</v>
      </c>
      <c r="M129" s="1" t="n">
        <v>0</v>
      </c>
      <c r="N129" s="1" t="n">
        <v>0</v>
      </c>
      <c r="O129" s="1" t="n">
        <v>0</v>
      </c>
      <c r="P129" s="1" t="n">
        <v>0</v>
      </c>
      <c r="Q129" s="1" t="n">
        <v>0</v>
      </c>
      <c r="R129" s="1" t="n">
        <v>0</v>
      </c>
      <c r="S129" s="1" t="n">
        <v>0</v>
      </c>
      <c r="T129" s="1" t="n">
        <v>0</v>
      </c>
      <c r="U129" s="1" t="n">
        <v>0</v>
      </c>
      <c r="V129" s="1" t="n">
        <v>0</v>
      </c>
      <c r="W129" s="1" t="n">
        <v>0</v>
      </c>
      <c r="X129" s="1" t="n">
        <v>0</v>
      </c>
      <c r="Y129" s="1" t="n">
        <v>0</v>
      </c>
      <c r="Z129" s="1" t="n">
        <v>0</v>
      </c>
      <c r="AA129" s="1" t="n">
        <v>0</v>
      </c>
      <c r="AB129" s="1" t="n">
        <v>0</v>
      </c>
      <c r="AC129" s="1" t="n">
        <v>0</v>
      </c>
      <c r="AD129" s="1" t="n">
        <v>0</v>
      </c>
      <c r="AE129" s="1" t="n">
        <v>0</v>
      </c>
      <c r="AF129" s="1" t="n">
        <v>0</v>
      </c>
      <c r="AG129" s="1" t="n">
        <v>0</v>
      </c>
      <c r="AH129" s="1" t="n">
        <v>0</v>
      </c>
      <c r="AI129" s="1" t="n">
        <v>0</v>
      </c>
      <c r="AJ129" s="1" t="n">
        <v>0</v>
      </c>
      <c r="AK129" s="1" t="n">
        <v>0</v>
      </c>
      <c r="AL129" s="1" t="n">
        <v>0</v>
      </c>
      <c r="AM129" s="1" t="n">
        <v>0</v>
      </c>
      <c r="AN129" s="1" t="n">
        <v>0</v>
      </c>
      <c r="AO129" s="1" t="n">
        <v>0</v>
      </c>
      <c r="AP129" s="1" t="n">
        <v>0</v>
      </c>
      <c r="AQ129" s="1" t="n">
        <v>0</v>
      </c>
      <c r="AR129" s="1" t="n">
        <v>0</v>
      </c>
      <c r="AS129" s="1" t="n">
        <v>0</v>
      </c>
      <c r="AT129" s="1" t="n">
        <v>0</v>
      </c>
      <c r="AU129" s="1" t="n">
        <v>0</v>
      </c>
      <c r="AV129" s="1" t="n">
        <v>0</v>
      </c>
      <c r="AW129" s="1" t="n">
        <v>0</v>
      </c>
      <c r="AX129" s="1" t="n">
        <v>0</v>
      </c>
      <c r="AY129" s="1" t="n">
        <v>0</v>
      </c>
      <c r="AZ129" s="1" t="n">
        <v>0</v>
      </c>
      <c r="BA129" s="1" t="n">
        <v>0</v>
      </c>
      <c r="BB129" s="1" t="n">
        <v>0</v>
      </c>
      <c r="BC129" s="1" t="n">
        <v>0</v>
      </c>
      <c r="BD129" s="1" t="n">
        <v>0</v>
      </c>
      <c r="BE129" s="1" t="n">
        <v>0</v>
      </c>
      <c r="BF129" s="1" t="n">
        <v>0</v>
      </c>
      <c r="BG129" s="1" t="n">
        <v>0</v>
      </c>
      <c r="BH129" s="1" t="n">
        <v>0</v>
      </c>
      <c r="BI129" s="1" t="n">
        <v>0</v>
      </c>
      <c r="BJ129" s="1" t="n">
        <v>0</v>
      </c>
      <c r="BK129" s="1" t="n">
        <v>0</v>
      </c>
      <c r="BL129" s="1" t="n">
        <v>0</v>
      </c>
      <c r="BM129" s="1" t="n">
        <v>0</v>
      </c>
      <c r="BN129" s="1" t="n">
        <v>0</v>
      </c>
      <c r="BO129" s="1" t="n">
        <v>0</v>
      </c>
      <c r="BP129" s="1" t="n">
        <v>0</v>
      </c>
      <c r="BQ129" s="1" t="n">
        <v>0</v>
      </c>
      <c r="BR129" s="1" t="n">
        <v>0</v>
      </c>
      <c r="BS129" s="1" t="n">
        <v>0</v>
      </c>
      <c r="BT129" s="1" t="n">
        <v>0</v>
      </c>
      <c r="BU129" s="1" t="n">
        <v>0</v>
      </c>
      <c r="BV129" s="1" t="n">
        <v>0</v>
      </c>
      <c r="BW129" s="1" t="n">
        <v>0</v>
      </c>
      <c r="BX129" s="1" t="n">
        <v>0</v>
      </c>
      <c r="BY129" s="1" t="n">
        <v>0</v>
      </c>
      <c r="BZ129" s="1" t="n">
        <v>0</v>
      </c>
      <c r="CA129" s="1" t="n">
        <v>0</v>
      </c>
      <c r="CB129" s="1" t="n">
        <v>0</v>
      </c>
      <c r="CC129" s="1" t="n">
        <v>0</v>
      </c>
      <c r="CD129" s="1" t="n">
        <v>0</v>
      </c>
      <c r="CE129" s="1" t="n">
        <v>0</v>
      </c>
      <c r="CF129" s="1" t="n">
        <v>0</v>
      </c>
      <c r="CG129" s="1" t="n">
        <v>0</v>
      </c>
      <c r="CH129" s="1" t="n">
        <v>0</v>
      </c>
      <c r="CI129" s="1" t="n">
        <v>0</v>
      </c>
      <c r="CJ129" s="1" t="n">
        <v>0</v>
      </c>
      <c r="CK129" s="1" t="n">
        <v>0</v>
      </c>
      <c r="CL129" s="1" t="n">
        <v>0</v>
      </c>
      <c r="CM129" s="1" t="n">
        <v>0</v>
      </c>
      <c r="CN129" s="1" t="n">
        <v>0</v>
      </c>
      <c r="CO129" s="1" t="n">
        <v>0</v>
      </c>
      <c r="CP129" s="1" t="n">
        <v>0</v>
      </c>
      <c r="CQ129" s="1" t="n">
        <v>0</v>
      </c>
      <c r="CR129" s="1" t="n">
        <v>0</v>
      </c>
      <c r="CS129" s="1" t="n">
        <v>0</v>
      </c>
      <c r="CT129" s="1" t="n">
        <v>0</v>
      </c>
      <c r="CU129" s="1" t="n">
        <v>0</v>
      </c>
      <c r="CV129" s="1" t="n">
        <v>0</v>
      </c>
      <c r="CW129" s="1" t="n">
        <v>0</v>
      </c>
      <c r="CX129" s="1" t="n">
        <v>0</v>
      </c>
      <c r="CY129" s="1" t="n">
        <v>0</v>
      </c>
      <c r="CZ129" s="1" t="n">
        <v>0</v>
      </c>
      <c r="DA129" s="1" t="n">
        <v>0</v>
      </c>
      <c r="DB129" s="1" t="n">
        <v>0</v>
      </c>
      <c r="DC129" s="1" t="n">
        <v>0</v>
      </c>
      <c r="DD129" s="1" t="n">
        <v>0</v>
      </c>
      <c r="DE129" s="1" t="n">
        <v>0</v>
      </c>
      <c r="DF129" s="1" t="n">
        <v>0</v>
      </c>
      <c r="DG129" s="1" t="n">
        <v>0</v>
      </c>
      <c r="DH129" s="1" t="n">
        <v>0</v>
      </c>
      <c r="DI129" s="1" t="n">
        <v>0</v>
      </c>
      <c r="DJ129" s="1" t="n">
        <v>0</v>
      </c>
      <c r="DK129" s="1" t="n">
        <v>0</v>
      </c>
      <c r="DL129" s="1" t="n">
        <v>0</v>
      </c>
      <c r="DM129" s="1" t="n">
        <v>0</v>
      </c>
      <c r="DN129" s="1" t="n">
        <v>0</v>
      </c>
      <c r="DO129" s="1" t="n">
        <v>0</v>
      </c>
      <c r="DP129" s="1" t="n">
        <v>0</v>
      </c>
      <c r="DQ129" s="1" t="n">
        <v>0</v>
      </c>
      <c r="DR129" s="1" t="n">
        <v>0</v>
      </c>
      <c r="DS129" s="1" t="n">
        <v>0</v>
      </c>
      <c r="DT129" s="1" t="n">
        <v>0</v>
      </c>
      <c r="DU129" s="1" t="n">
        <v>0</v>
      </c>
      <c r="DV129" s="1" t="n">
        <v>0</v>
      </c>
      <c r="DW129" s="1" t="n">
        <v>0</v>
      </c>
      <c r="DX129" s="1" t="n">
        <v>0</v>
      </c>
      <c r="DY129" s="1" t="n">
        <v>0</v>
      </c>
      <c r="DZ129" s="1" t="n">
        <v>0</v>
      </c>
      <c r="EA129" s="10" t="n">
        <f aca="false">Overlay!$G$12</f>
        <v>-440.833333333333</v>
      </c>
      <c r="EB129" s="10" t="n">
        <f aca="false">Overlay!$G$13</f>
        <v>-440.833333333333</v>
      </c>
      <c r="EC129" s="10" t="n">
        <f aca="false">Overlay!$G$14</f>
        <v>-440.833333333333</v>
      </c>
      <c r="ED129" s="10" t="n">
        <f aca="false">Overlay!$G$15</f>
        <v>-440.833333333333</v>
      </c>
      <c r="EE129" s="10" t="n">
        <f aca="false">Overlay!$G$16</f>
        <v>-1690.83333333333</v>
      </c>
      <c r="EF129" s="10" t="n">
        <f aca="false">Overlay!$G$17</f>
        <v>-440.833333333333</v>
      </c>
      <c r="EG129" s="10" t="n">
        <f aca="false">Overlay!$G$18</f>
        <v>-440.833333333333</v>
      </c>
      <c r="EH129" s="10" t="n">
        <f aca="false">Overlay!$G$19</f>
        <v>-440.833333333333</v>
      </c>
      <c r="EI129" s="10" t="n">
        <f aca="false">Overlay!$G$20</f>
        <v>-440.833333333333</v>
      </c>
      <c r="EJ129" s="10" t="n">
        <f aca="false">Overlay!$G$21</f>
        <v>-440.833333333333</v>
      </c>
    </row>
    <row r="130" customFormat="false" ht="15" hidden="false" customHeight="true" outlineLevel="0" collapsed="false">
      <c r="C130" s="1" t="n">
        <v>0</v>
      </c>
      <c r="D130" s="1" t="n">
        <v>0</v>
      </c>
      <c r="E130" s="1" t="n">
        <v>0</v>
      </c>
      <c r="F130" s="1" t="n">
        <v>0</v>
      </c>
      <c r="G130" s="1" t="n">
        <v>0</v>
      </c>
      <c r="H130" s="1" t="n">
        <v>0</v>
      </c>
      <c r="I130" s="1" t="n">
        <v>0</v>
      </c>
      <c r="J130" s="1" t="n">
        <v>0</v>
      </c>
      <c r="K130" s="1" t="n">
        <v>0</v>
      </c>
      <c r="L130" s="1" t="n">
        <v>0</v>
      </c>
      <c r="M130" s="1" t="n">
        <v>0</v>
      </c>
      <c r="N130" s="1" t="n">
        <v>0</v>
      </c>
      <c r="O130" s="1" t="n">
        <v>0</v>
      </c>
      <c r="P130" s="1" t="n">
        <v>0</v>
      </c>
      <c r="Q130" s="1" t="n">
        <v>0</v>
      </c>
      <c r="R130" s="1" t="n">
        <v>0</v>
      </c>
      <c r="S130" s="1" t="n">
        <v>0</v>
      </c>
      <c r="T130" s="1" t="n">
        <v>0</v>
      </c>
      <c r="U130" s="1" t="n">
        <v>0</v>
      </c>
      <c r="V130" s="1" t="n">
        <v>0</v>
      </c>
      <c r="W130" s="1" t="n">
        <v>0</v>
      </c>
      <c r="X130" s="1" t="n">
        <v>0</v>
      </c>
      <c r="Y130" s="1" t="n">
        <v>0</v>
      </c>
      <c r="Z130" s="1" t="n">
        <v>0</v>
      </c>
      <c r="AA130" s="1" t="n">
        <v>0</v>
      </c>
      <c r="AB130" s="1" t="n">
        <v>0</v>
      </c>
      <c r="AC130" s="1" t="n">
        <v>0</v>
      </c>
      <c r="AD130" s="1" t="n">
        <v>0</v>
      </c>
      <c r="AE130" s="1" t="n">
        <v>0</v>
      </c>
      <c r="AF130" s="1" t="n">
        <v>0</v>
      </c>
      <c r="AG130" s="1" t="n">
        <v>0</v>
      </c>
      <c r="AH130" s="1" t="n">
        <v>0</v>
      </c>
      <c r="AI130" s="1" t="n">
        <v>0</v>
      </c>
      <c r="AJ130" s="1" t="n">
        <v>0</v>
      </c>
      <c r="AK130" s="1" t="n">
        <v>0</v>
      </c>
      <c r="AL130" s="1" t="n">
        <v>0</v>
      </c>
      <c r="AM130" s="1" t="n">
        <v>0</v>
      </c>
      <c r="AN130" s="1" t="n">
        <v>0</v>
      </c>
      <c r="AO130" s="1" t="n">
        <v>0</v>
      </c>
      <c r="AP130" s="1" t="n">
        <v>0</v>
      </c>
      <c r="AQ130" s="1" t="n">
        <v>0</v>
      </c>
      <c r="AR130" s="1" t="n">
        <v>0</v>
      </c>
      <c r="AS130" s="1" t="n">
        <v>0</v>
      </c>
      <c r="AT130" s="1" t="n">
        <v>0</v>
      </c>
      <c r="AU130" s="1" t="n">
        <v>0</v>
      </c>
      <c r="AV130" s="1" t="n">
        <v>0</v>
      </c>
      <c r="AW130" s="1" t="n">
        <v>0</v>
      </c>
      <c r="AX130" s="1" t="n">
        <v>0</v>
      </c>
      <c r="AY130" s="1" t="n">
        <v>0</v>
      </c>
      <c r="AZ130" s="1" t="n">
        <v>0</v>
      </c>
      <c r="BA130" s="1" t="n">
        <v>0</v>
      </c>
      <c r="BB130" s="1" t="n">
        <v>0</v>
      </c>
      <c r="BC130" s="1" t="n">
        <v>0</v>
      </c>
      <c r="BD130" s="1" t="n">
        <v>0</v>
      </c>
      <c r="BE130" s="1" t="n">
        <v>0</v>
      </c>
      <c r="BF130" s="1" t="n">
        <v>0</v>
      </c>
      <c r="BG130" s="1" t="n">
        <v>0</v>
      </c>
      <c r="BH130" s="1" t="n">
        <v>0</v>
      </c>
      <c r="BI130" s="1" t="n">
        <v>0</v>
      </c>
      <c r="BJ130" s="1" t="n">
        <v>0</v>
      </c>
      <c r="BK130" s="1" t="n">
        <v>0</v>
      </c>
      <c r="BL130" s="1" t="n">
        <v>0</v>
      </c>
      <c r="BM130" s="1" t="n">
        <v>0</v>
      </c>
      <c r="BN130" s="1" t="n">
        <v>0</v>
      </c>
      <c r="BO130" s="1" t="n">
        <v>0</v>
      </c>
      <c r="BP130" s="1" t="n">
        <v>0</v>
      </c>
      <c r="BQ130" s="1" t="n">
        <v>0</v>
      </c>
      <c r="BR130" s="1" t="n">
        <v>0</v>
      </c>
      <c r="BS130" s="1" t="n">
        <v>0</v>
      </c>
      <c r="BT130" s="1" t="n">
        <v>0</v>
      </c>
      <c r="BU130" s="1" t="n">
        <v>0</v>
      </c>
      <c r="BV130" s="1" t="n">
        <v>0</v>
      </c>
      <c r="BW130" s="1" t="n">
        <v>0</v>
      </c>
      <c r="BX130" s="1" t="n">
        <v>0</v>
      </c>
      <c r="BY130" s="1" t="n">
        <v>0</v>
      </c>
      <c r="BZ130" s="1" t="n">
        <v>0</v>
      </c>
      <c r="CA130" s="1" t="n">
        <v>0</v>
      </c>
      <c r="CB130" s="1" t="n">
        <v>0</v>
      </c>
      <c r="CC130" s="1" t="n">
        <v>0</v>
      </c>
      <c r="CD130" s="1" t="n">
        <v>0</v>
      </c>
      <c r="CE130" s="1" t="n">
        <v>0</v>
      </c>
      <c r="CF130" s="1" t="n">
        <v>0</v>
      </c>
      <c r="CG130" s="1" t="n">
        <v>0</v>
      </c>
      <c r="CH130" s="1" t="n">
        <v>0</v>
      </c>
      <c r="CI130" s="1" t="n">
        <v>0</v>
      </c>
      <c r="CJ130" s="1" t="n">
        <v>0</v>
      </c>
      <c r="CK130" s="1" t="n">
        <v>0</v>
      </c>
      <c r="CL130" s="1" t="n">
        <v>0</v>
      </c>
      <c r="CM130" s="1" t="n">
        <v>0</v>
      </c>
      <c r="CN130" s="1" t="n">
        <v>0</v>
      </c>
      <c r="CO130" s="1" t="n">
        <v>0</v>
      </c>
      <c r="CP130" s="1" t="n">
        <v>0</v>
      </c>
      <c r="CQ130" s="1" t="n">
        <v>0</v>
      </c>
      <c r="CR130" s="1" t="n">
        <v>0</v>
      </c>
      <c r="CS130" s="1" t="n">
        <v>0</v>
      </c>
      <c r="CT130" s="1" t="n">
        <v>0</v>
      </c>
      <c r="CU130" s="1" t="n">
        <v>0</v>
      </c>
      <c r="CV130" s="1" t="n">
        <v>0</v>
      </c>
      <c r="CW130" s="1" t="n">
        <v>0</v>
      </c>
      <c r="CX130" s="1" t="n">
        <v>0</v>
      </c>
      <c r="CY130" s="1" t="n">
        <v>0</v>
      </c>
      <c r="CZ130" s="1" t="n">
        <v>0</v>
      </c>
      <c r="DA130" s="1" t="n">
        <v>0</v>
      </c>
      <c r="DB130" s="1" t="n">
        <v>0</v>
      </c>
      <c r="DC130" s="1" t="n">
        <v>0</v>
      </c>
      <c r="DD130" s="1" t="n">
        <v>0</v>
      </c>
      <c r="DE130" s="1" t="n">
        <v>0</v>
      </c>
      <c r="DF130" s="1" t="n">
        <v>0</v>
      </c>
      <c r="DG130" s="1" t="n">
        <v>0</v>
      </c>
      <c r="DH130" s="1" t="n">
        <v>0</v>
      </c>
      <c r="DI130" s="1" t="n">
        <v>0</v>
      </c>
      <c r="DJ130" s="1" t="n">
        <v>0</v>
      </c>
      <c r="DK130" s="1" t="n">
        <v>0</v>
      </c>
      <c r="DL130" s="1" t="n">
        <v>0</v>
      </c>
      <c r="DM130" s="1" t="n">
        <v>0</v>
      </c>
      <c r="DN130" s="1" t="n">
        <v>0</v>
      </c>
      <c r="DO130" s="1" t="n">
        <v>0</v>
      </c>
      <c r="DP130" s="1" t="n">
        <v>0</v>
      </c>
      <c r="DQ130" s="1" t="n">
        <v>0</v>
      </c>
      <c r="DR130" s="1" t="n">
        <v>0</v>
      </c>
      <c r="DS130" s="1" t="n">
        <v>0</v>
      </c>
      <c r="DT130" s="1" t="n">
        <v>0</v>
      </c>
      <c r="DU130" s="1" t="n">
        <v>0</v>
      </c>
      <c r="DV130" s="1" t="n">
        <v>0</v>
      </c>
      <c r="DW130" s="1" t="n">
        <v>0</v>
      </c>
      <c r="DX130" s="1" t="n">
        <v>0</v>
      </c>
      <c r="DY130" s="1" t="n">
        <v>0</v>
      </c>
      <c r="DZ130" s="1" t="n">
        <v>0</v>
      </c>
      <c r="EA130" s="1" t="n">
        <v>0</v>
      </c>
      <c r="EB130" s="10" t="n">
        <f aca="false">Overlay!$G$12</f>
        <v>-440.833333333333</v>
      </c>
      <c r="EC130" s="10" t="n">
        <f aca="false">Overlay!$G$13</f>
        <v>-440.833333333333</v>
      </c>
      <c r="ED130" s="10" t="n">
        <f aca="false">Overlay!$G$14</f>
        <v>-440.833333333333</v>
      </c>
      <c r="EE130" s="10" t="n">
        <f aca="false">Overlay!$G$15</f>
        <v>-440.833333333333</v>
      </c>
      <c r="EF130" s="10" t="n">
        <f aca="false">Overlay!$G$16</f>
        <v>-1690.83333333333</v>
      </c>
      <c r="EG130" s="10" t="n">
        <f aca="false">Overlay!$G$17</f>
        <v>-440.833333333333</v>
      </c>
      <c r="EH130" s="10" t="n">
        <f aca="false">Overlay!$G$18</f>
        <v>-440.833333333333</v>
      </c>
      <c r="EI130" s="10" t="n">
        <f aca="false">Overlay!$G$19</f>
        <v>-440.833333333333</v>
      </c>
      <c r="EJ130" s="10" t="n">
        <f aca="false">Overlay!$G$20</f>
        <v>-440.833333333333</v>
      </c>
    </row>
    <row r="131" customFormat="false" ht="15" hidden="false" customHeight="true" outlineLevel="0" collapsed="false">
      <c r="C131" s="1" t="n">
        <v>0</v>
      </c>
      <c r="D131" s="1" t="n">
        <v>0</v>
      </c>
      <c r="E131" s="1" t="n">
        <v>0</v>
      </c>
      <c r="F131" s="1" t="n">
        <v>0</v>
      </c>
      <c r="G131" s="1" t="n">
        <v>0</v>
      </c>
      <c r="H131" s="1" t="n">
        <v>0</v>
      </c>
      <c r="I131" s="1" t="n">
        <v>0</v>
      </c>
      <c r="J131" s="1" t="n">
        <v>0</v>
      </c>
      <c r="K131" s="1" t="n">
        <v>0</v>
      </c>
      <c r="L131" s="1" t="n">
        <v>0</v>
      </c>
      <c r="M131" s="1" t="n">
        <v>0</v>
      </c>
      <c r="N131" s="1" t="n">
        <v>0</v>
      </c>
      <c r="O131" s="1" t="n">
        <v>0</v>
      </c>
      <c r="P131" s="1" t="n">
        <v>0</v>
      </c>
      <c r="Q131" s="1" t="n">
        <v>0</v>
      </c>
      <c r="R131" s="1" t="n">
        <v>0</v>
      </c>
      <c r="S131" s="1" t="n">
        <v>0</v>
      </c>
      <c r="T131" s="1" t="n">
        <v>0</v>
      </c>
      <c r="U131" s="1" t="n">
        <v>0</v>
      </c>
      <c r="V131" s="1" t="n">
        <v>0</v>
      </c>
      <c r="W131" s="1" t="n">
        <v>0</v>
      </c>
      <c r="X131" s="1" t="n">
        <v>0</v>
      </c>
      <c r="Y131" s="1" t="n">
        <v>0</v>
      </c>
      <c r="Z131" s="1" t="n">
        <v>0</v>
      </c>
      <c r="AA131" s="1" t="n">
        <v>0</v>
      </c>
      <c r="AB131" s="1" t="n">
        <v>0</v>
      </c>
      <c r="AC131" s="1" t="n">
        <v>0</v>
      </c>
      <c r="AD131" s="1" t="n">
        <v>0</v>
      </c>
      <c r="AE131" s="1" t="n">
        <v>0</v>
      </c>
      <c r="AF131" s="1" t="n">
        <v>0</v>
      </c>
      <c r="AG131" s="1" t="n">
        <v>0</v>
      </c>
      <c r="AH131" s="1" t="n">
        <v>0</v>
      </c>
      <c r="AI131" s="1" t="n">
        <v>0</v>
      </c>
      <c r="AJ131" s="1" t="n">
        <v>0</v>
      </c>
      <c r="AK131" s="1" t="n">
        <v>0</v>
      </c>
      <c r="AL131" s="1" t="n">
        <v>0</v>
      </c>
      <c r="AM131" s="1" t="n">
        <v>0</v>
      </c>
      <c r="AN131" s="1" t="n">
        <v>0</v>
      </c>
      <c r="AO131" s="1" t="n">
        <v>0</v>
      </c>
      <c r="AP131" s="1" t="n">
        <v>0</v>
      </c>
      <c r="AQ131" s="1" t="n">
        <v>0</v>
      </c>
      <c r="AR131" s="1" t="n">
        <v>0</v>
      </c>
      <c r="AS131" s="1" t="n">
        <v>0</v>
      </c>
      <c r="AT131" s="1" t="n">
        <v>0</v>
      </c>
      <c r="AU131" s="1" t="n">
        <v>0</v>
      </c>
      <c r="AV131" s="1" t="n">
        <v>0</v>
      </c>
      <c r="AW131" s="1" t="n">
        <v>0</v>
      </c>
      <c r="AX131" s="1" t="n">
        <v>0</v>
      </c>
      <c r="AY131" s="1" t="n">
        <v>0</v>
      </c>
      <c r="AZ131" s="1" t="n">
        <v>0</v>
      </c>
      <c r="BA131" s="1" t="n">
        <v>0</v>
      </c>
      <c r="BB131" s="1" t="n">
        <v>0</v>
      </c>
      <c r="BC131" s="1" t="n">
        <v>0</v>
      </c>
      <c r="BD131" s="1" t="n">
        <v>0</v>
      </c>
      <c r="BE131" s="1" t="n">
        <v>0</v>
      </c>
      <c r="BF131" s="1" t="n">
        <v>0</v>
      </c>
      <c r="BG131" s="1" t="n">
        <v>0</v>
      </c>
      <c r="BH131" s="1" t="n">
        <v>0</v>
      </c>
      <c r="BI131" s="1" t="n">
        <v>0</v>
      </c>
      <c r="BJ131" s="1" t="n">
        <v>0</v>
      </c>
      <c r="BK131" s="1" t="n">
        <v>0</v>
      </c>
      <c r="BL131" s="1" t="n">
        <v>0</v>
      </c>
      <c r="BM131" s="1" t="n">
        <v>0</v>
      </c>
      <c r="BN131" s="1" t="n">
        <v>0</v>
      </c>
      <c r="BO131" s="1" t="n">
        <v>0</v>
      </c>
      <c r="BP131" s="1" t="n">
        <v>0</v>
      </c>
      <c r="BQ131" s="1" t="n">
        <v>0</v>
      </c>
      <c r="BR131" s="1" t="n">
        <v>0</v>
      </c>
      <c r="BS131" s="1" t="n">
        <v>0</v>
      </c>
      <c r="BT131" s="1" t="n">
        <v>0</v>
      </c>
      <c r="BU131" s="1" t="n">
        <v>0</v>
      </c>
      <c r="BV131" s="1" t="n">
        <v>0</v>
      </c>
      <c r="BW131" s="1" t="n">
        <v>0</v>
      </c>
      <c r="BX131" s="1" t="n">
        <v>0</v>
      </c>
      <c r="BY131" s="1" t="n">
        <v>0</v>
      </c>
      <c r="BZ131" s="1" t="n">
        <v>0</v>
      </c>
      <c r="CA131" s="1" t="n">
        <v>0</v>
      </c>
      <c r="CB131" s="1" t="n">
        <v>0</v>
      </c>
      <c r="CC131" s="1" t="n">
        <v>0</v>
      </c>
      <c r="CD131" s="1" t="n">
        <v>0</v>
      </c>
      <c r="CE131" s="1" t="n">
        <v>0</v>
      </c>
      <c r="CF131" s="1" t="n">
        <v>0</v>
      </c>
      <c r="CG131" s="1" t="n">
        <v>0</v>
      </c>
      <c r="CH131" s="1" t="n">
        <v>0</v>
      </c>
      <c r="CI131" s="1" t="n">
        <v>0</v>
      </c>
      <c r="CJ131" s="1" t="n">
        <v>0</v>
      </c>
      <c r="CK131" s="1" t="n">
        <v>0</v>
      </c>
      <c r="CL131" s="1" t="n">
        <v>0</v>
      </c>
      <c r="CM131" s="1" t="n">
        <v>0</v>
      </c>
      <c r="CN131" s="1" t="n">
        <v>0</v>
      </c>
      <c r="CO131" s="1" t="n">
        <v>0</v>
      </c>
      <c r="CP131" s="1" t="n">
        <v>0</v>
      </c>
      <c r="CQ131" s="1" t="n">
        <v>0</v>
      </c>
      <c r="CR131" s="1" t="n">
        <v>0</v>
      </c>
      <c r="CS131" s="1" t="n">
        <v>0</v>
      </c>
      <c r="CT131" s="1" t="n">
        <v>0</v>
      </c>
      <c r="CU131" s="1" t="n">
        <v>0</v>
      </c>
      <c r="CV131" s="1" t="n">
        <v>0</v>
      </c>
      <c r="CW131" s="1" t="n">
        <v>0</v>
      </c>
      <c r="CX131" s="1" t="n">
        <v>0</v>
      </c>
      <c r="CY131" s="1" t="n">
        <v>0</v>
      </c>
      <c r="CZ131" s="1" t="n">
        <v>0</v>
      </c>
      <c r="DA131" s="1" t="n">
        <v>0</v>
      </c>
      <c r="DB131" s="1" t="n">
        <v>0</v>
      </c>
      <c r="DC131" s="1" t="n">
        <v>0</v>
      </c>
      <c r="DD131" s="1" t="n">
        <v>0</v>
      </c>
      <c r="DE131" s="1" t="n">
        <v>0</v>
      </c>
      <c r="DF131" s="1" t="n">
        <v>0</v>
      </c>
      <c r="DG131" s="1" t="n">
        <v>0</v>
      </c>
      <c r="DH131" s="1" t="n">
        <v>0</v>
      </c>
      <c r="DI131" s="1" t="n">
        <v>0</v>
      </c>
      <c r="DJ131" s="1" t="n">
        <v>0</v>
      </c>
      <c r="DK131" s="1" t="n">
        <v>0</v>
      </c>
      <c r="DL131" s="1" t="n">
        <v>0</v>
      </c>
      <c r="DM131" s="1" t="n">
        <v>0</v>
      </c>
      <c r="DN131" s="1" t="n">
        <v>0</v>
      </c>
      <c r="DO131" s="1" t="n">
        <v>0</v>
      </c>
      <c r="DP131" s="1" t="n">
        <v>0</v>
      </c>
      <c r="DQ131" s="1" t="n">
        <v>0</v>
      </c>
      <c r="DR131" s="1" t="n">
        <v>0</v>
      </c>
      <c r="DS131" s="1" t="n">
        <v>0</v>
      </c>
      <c r="DT131" s="1" t="n">
        <v>0</v>
      </c>
      <c r="DU131" s="1" t="n">
        <v>0</v>
      </c>
      <c r="DV131" s="1" t="n">
        <v>0</v>
      </c>
      <c r="DW131" s="1" t="n">
        <v>0</v>
      </c>
      <c r="DX131" s="1" t="n">
        <v>0</v>
      </c>
      <c r="DY131" s="1" t="n">
        <v>0</v>
      </c>
      <c r="DZ131" s="1" t="n">
        <v>0</v>
      </c>
      <c r="EA131" s="1" t="n">
        <v>0</v>
      </c>
      <c r="EB131" s="1" t="n">
        <v>0</v>
      </c>
      <c r="EC131" s="10" t="n">
        <f aca="false">Overlay!$G$12</f>
        <v>-440.833333333333</v>
      </c>
      <c r="ED131" s="10" t="n">
        <f aca="false">Overlay!$G$13</f>
        <v>-440.833333333333</v>
      </c>
      <c r="EE131" s="10" t="n">
        <f aca="false">Overlay!$G$14</f>
        <v>-440.833333333333</v>
      </c>
      <c r="EF131" s="10" t="n">
        <f aca="false">Overlay!$G$15</f>
        <v>-440.833333333333</v>
      </c>
      <c r="EG131" s="10" t="n">
        <f aca="false">Overlay!$G$16</f>
        <v>-1690.83333333333</v>
      </c>
      <c r="EH131" s="10" t="n">
        <f aca="false">Overlay!$G$17</f>
        <v>-440.833333333333</v>
      </c>
      <c r="EI131" s="10" t="n">
        <f aca="false">Overlay!$G$18</f>
        <v>-440.833333333333</v>
      </c>
      <c r="EJ131" s="10" t="n">
        <f aca="false">Overlay!$G$19</f>
        <v>-440.833333333333</v>
      </c>
    </row>
    <row r="132" customFormat="false" ht="15" hidden="false" customHeight="true" outlineLevel="0" collapsed="false">
      <c r="C132" s="1" t="n">
        <v>0</v>
      </c>
      <c r="D132" s="1" t="n">
        <v>0</v>
      </c>
      <c r="E132" s="1" t="n">
        <v>0</v>
      </c>
      <c r="F132" s="1" t="n">
        <v>0</v>
      </c>
      <c r="G132" s="1" t="n">
        <v>0</v>
      </c>
      <c r="H132" s="1" t="n">
        <v>0</v>
      </c>
      <c r="I132" s="1" t="n">
        <v>0</v>
      </c>
      <c r="J132" s="1" t="n">
        <v>0</v>
      </c>
      <c r="K132" s="1" t="n">
        <v>0</v>
      </c>
      <c r="L132" s="1" t="n">
        <v>0</v>
      </c>
      <c r="M132" s="1" t="n">
        <v>0</v>
      </c>
      <c r="N132" s="1" t="n">
        <v>0</v>
      </c>
      <c r="O132" s="1" t="n">
        <v>0</v>
      </c>
      <c r="P132" s="1" t="n">
        <v>0</v>
      </c>
      <c r="Q132" s="1" t="n">
        <v>0</v>
      </c>
      <c r="R132" s="1" t="n">
        <v>0</v>
      </c>
      <c r="S132" s="1" t="n">
        <v>0</v>
      </c>
      <c r="T132" s="1" t="n">
        <v>0</v>
      </c>
      <c r="U132" s="1" t="n">
        <v>0</v>
      </c>
      <c r="V132" s="1" t="n">
        <v>0</v>
      </c>
      <c r="W132" s="1" t="n">
        <v>0</v>
      </c>
      <c r="X132" s="1" t="n">
        <v>0</v>
      </c>
      <c r="Y132" s="1" t="n">
        <v>0</v>
      </c>
      <c r="Z132" s="1" t="n">
        <v>0</v>
      </c>
      <c r="AA132" s="1" t="n">
        <v>0</v>
      </c>
      <c r="AB132" s="1" t="n">
        <v>0</v>
      </c>
      <c r="AC132" s="1" t="n">
        <v>0</v>
      </c>
      <c r="AD132" s="1" t="n">
        <v>0</v>
      </c>
      <c r="AE132" s="1" t="n">
        <v>0</v>
      </c>
      <c r="AF132" s="1" t="n">
        <v>0</v>
      </c>
      <c r="AG132" s="1" t="n">
        <v>0</v>
      </c>
      <c r="AH132" s="1" t="n">
        <v>0</v>
      </c>
      <c r="AI132" s="1" t="n">
        <v>0</v>
      </c>
      <c r="AJ132" s="1" t="n">
        <v>0</v>
      </c>
      <c r="AK132" s="1" t="n">
        <v>0</v>
      </c>
      <c r="AL132" s="1" t="n">
        <v>0</v>
      </c>
      <c r="AM132" s="1" t="n">
        <v>0</v>
      </c>
      <c r="AN132" s="1" t="n">
        <v>0</v>
      </c>
      <c r="AO132" s="1" t="n">
        <v>0</v>
      </c>
      <c r="AP132" s="1" t="n">
        <v>0</v>
      </c>
      <c r="AQ132" s="1" t="n">
        <v>0</v>
      </c>
      <c r="AR132" s="1" t="n">
        <v>0</v>
      </c>
      <c r="AS132" s="1" t="n">
        <v>0</v>
      </c>
      <c r="AT132" s="1" t="n">
        <v>0</v>
      </c>
      <c r="AU132" s="1" t="n">
        <v>0</v>
      </c>
      <c r="AV132" s="1" t="n">
        <v>0</v>
      </c>
      <c r="AW132" s="1" t="n">
        <v>0</v>
      </c>
      <c r="AX132" s="1" t="n">
        <v>0</v>
      </c>
      <c r="AY132" s="1" t="n">
        <v>0</v>
      </c>
      <c r="AZ132" s="1" t="n">
        <v>0</v>
      </c>
      <c r="BA132" s="1" t="n">
        <v>0</v>
      </c>
      <c r="BB132" s="1" t="n">
        <v>0</v>
      </c>
      <c r="BC132" s="1" t="n">
        <v>0</v>
      </c>
      <c r="BD132" s="1" t="n">
        <v>0</v>
      </c>
      <c r="BE132" s="1" t="n">
        <v>0</v>
      </c>
      <c r="BF132" s="1" t="n">
        <v>0</v>
      </c>
      <c r="BG132" s="1" t="n">
        <v>0</v>
      </c>
      <c r="BH132" s="1" t="n">
        <v>0</v>
      </c>
      <c r="BI132" s="1" t="n">
        <v>0</v>
      </c>
      <c r="BJ132" s="1" t="n">
        <v>0</v>
      </c>
      <c r="BK132" s="1" t="n">
        <v>0</v>
      </c>
      <c r="BL132" s="1" t="n">
        <v>0</v>
      </c>
      <c r="BM132" s="1" t="n">
        <v>0</v>
      </c>
      <c r="BN132" s="1" t="n">
        <v>0</v>
      </c>
      <c r="BO132" s="1" t="n">
        <v>0</v>
      </c>
      <c r="BP132" s="1" t="n">
        <v>0</v>
      </c>
      <c r="BQ132" s="1" t="n">
        <v>0</v>
      </c>
      <c r="BR132" s="1" t="n">
        <v>0</v>
      </c>
      <c r="BS132" s="1" t="n">
        <v>0</v>
      </c>
      <c r="BT132" s="1" t="n">
        <v>0</v>
      </c>
      <c r="BU132" s="1" t="n">
        <v>0</v>
      </c>
      <c r="BV132" s="1" t="n">
        <v>0</v>
      </c>
      <c r="BW132" s="1" t="n">
        <v>0</v>
      </c>
      <c r="BX132" s="1" t="n">
        <v>0</v>
      </c>
      <c r="BY132" s="1" t="n">
        <v>0</v>
      </c>
      <c r="BZ132" s="1" t="n">
        <v>0</v>
      </c>
      <c r="CA132" s="1" t="n">
        <v>0</v>
      </c>
      <c r="CB132" s="1" t="n">
        <v>0</v>
      </c>
      <c r="CC132" s="1" t="n">
        <v>0</v>
      </c>
      <c r="CD132" s="1" t="n">
        <v>0</v>
      </c>
      <c r="CE132" s="1" t="n">
        <v>0</v>
      </c>
      <c r="CF132" s="1" t="n">
        <v>0</v>
      </c>
      <c r="CG132" s="1" t="n">
        <v>0</v>
      </c>
      <c r="CH132" s="1" t="n">
        <v>0</v>
      </c>
      <c r="CI132" s="1" t="n">
        <v>0</v>
      </c>
      <c r="CJ132" s="1" t="n">
        <v>0</v>
      </c>
      <c r="CK132" s="1" t="n">
        <v>0</v>
      </c>
      <c r="CL132" s="1" t="n">
        <v>0</v>
      </c>
      <c r="CM132" s="1" t="n">
        <v>0</v>
      </c>
      <c r="CN132" s="1" t="n">
        <v>0</v>
      </c>
      <c r="CO132" s="1" t="n">
        <v>0</v>
      </c>
      <c r="CP132" s="1" t="n">
        <v>0</v>
      </c>
      <c r="CQ132" s="1" t="n">
        <v>0</v>
      </c>
      <c r="CR132" s="1" t="n">
        <v>0</v>
      </c>
      <c r="CS132" s="1" t="n">
        <v>0</v>
      </c>
      <c r="CT132" s="1" t="n">
        <v>0</v>
      </c>
      <c r="CU132" s="1" t="n">
        <v>0</v>
      </c>
      <c r="CV132" s="1" t="n">
        <v>0</v>
      </c>
      <c r="CW132" s="1" t="n">
        <v>0</v>
      </c>
      <c r="CX132" s="1" t="n">
        <v>0</v>
      </c>
      <c r="CY132" s="1" t="n">
        <v>0</v>
      </c>
      <c r="CZ132" s="1" t="n">
        <v>0</v>
      </c>
      <c r="DA132" s="1" t="n">
        <v>0</v>
      </c>
      <c r="DB132" s="1" t="n">
        <v>0</v>
      </c>
      <c r="DC132" s="1" t="n">
        <v>0</v>
      </c>
      <c r="DD132" s="1" t="n">
        <v>0</v>
      </c>
      <c r="DE132" s="1" t="n">
        <v>0</v>
      </c>
      <c r="DF132" s="1" t="n">
        <v>0</v>
      </c>
      <c r="DG132" s="1" t="n">
        <v>0</v>
      </c>
      <c r="DH132" s="1" t="n">
        <v>0</v>
      </c>
      <c r="DI132" s="1" t="n">
        <v>0</v>
      </c>
      <c r="DJ132" s="1" t="n">
        <v>0</v>
      </c>
      <c r="DK132" s="1" t="n">
        <v>0</v>
      </c>
      <c r="DL132" s="1" t="n">
        <v>0</v>
      </c>
      <c r="DM132" s="1" t="n">
        <v>0</v>
      </c>
      <c r="DN132" s="1" t="n">
        <v>0</v>
      </c>
      <c r="DO132" s="1" t="n">
        <v>0</v>
      </c>
      <c r="DP132" s="1" t="n">
        <v>0</v>
      </c>
      <c r="DQ132" s="1" t="n">
        <v>0</v>
      </c>
      <c r="DR132" s="1" t="n">
        <v>0</v>
      </c>
      <c r="DS132" s="1" t="n">
        <v>0</v>
      </c>
      <c r="DT132" s="1" t="n">
        <v>0</v>
      </c>
      <c r="DU132" s="1" t="n">
        <v>0</v>
      </c>
      <c r="DV132" s="1" t="n">
        <v>0</v>
      </c>
      <c r="DW132" s="1" t="n">
        <v>0</v>
      </c>
      <c r="DX132" s="1" t="n">
        <v>0</v>
      </c>
      <c r="DY132" s="1" t="n">
        <v>0</v>
      </c>
      <c r="DZ132" s="1" t="n">
        <v>0</v>
      </c>
      <c r="EA132" s="1" t="n">
        <v>0</v>
      </c>
      <c r="EB132" s="1" t="n">
        <v>0</v>
      </c>
      <c r="EC132" s="1" t="n">
        <v>0</v>
      </c>
      <c r="ED132" s="10" t="n">
        <f aca="false">Overlay!$G$12</f>
        <v>-440.833333333333</v>
      </c>
      <c r="EE132" s="10" t="n">
        <f aca="false">Overlay!$G$13</f>
        <v>-440.833333333333</v>
      </c>
      <c r="EF132" s="10" t="n">
        <f aca="false">Overlay!$G$14</f>
        <v>-440.833333333333</v>
      </c>
      <c r="EG132" s="10" t="n">
        <f aca="false">Overlay!$G$15</f>
        <v>-440.833333333333</v>
      </c>
      <c r="EH132" s="10" t="n">
        <f aca="false">Overlay!$G$16</f>
        <v>-1690.83333333333</v>
      </c>
      <c r="EI132" s="10" t="n">
        <f aca="false">Overlay!$G$17</f>
        <v>-440.833333333333</v>
      </c>
      <c r="EJ132" s="10" t="n">
        <f aca="false">Overlay!$G$18</f>
        <v>-440.833333333333</v>
      </c>
    </row>
    <row r="133" customFormat="false" ht="15" hidden="false" customHeight="true" outlineLevel="0" collapsed="false">
      <c r="C133" s="1" t="n">
        <v>0</v>
      </c>
      <c r="D133" s="1" t="n">
        <v>0</v>
      </c>
      <c r="E133" s="1" t="n">
        <v>0</v>
      </c>
      <c r="F133" s="1" t="n">
        <v>0</v>
      </c>
      <c r="G133" s="1" t="n">
        <v>0</v>
      </c>
      <c r="H133" s="1" t="n">
        <v>0</v>
      </c>
      <c r="I133" s="1" t="n">
        <v>0</v>
      </c>
      <c r="J133" s="1" t="n">
        <v>0</v>
      </c>
      <c r="K133" s="1" t="n">
        <v>0</v>
      </c>
      <c r="L133" s="1" t="n">
        <v>0</v>
      </c>
      <c r="M133" s="1" t="n">
        <v>0</v>
      </c>
      <c r="N133" s="1" t="n">
        <v>0</v>
      </c>
      <c r="O133" s="1" t="n">
        <v>0</v>
      </c>
      <c r="P133" s="1" t="n">
        <v>0</v>
      </c>
      <c r="Q133" s="1" t="n">
        <v>0</v>
      </c>
      <c r="R133" s="1" t="n">
        <v>0</v>
      </c>
      <c r="S133" s="1" t="n">
        <v>0</v>
      </c>
      <c r="T133" s="1" t="n">
        <v>0</v>
      </c>
      <c r="U133" s="1" t="n">
        <v>0</v>
      </c>
      <c r="V133" s="1" t="n">
        <v>0</v>
      </c>
      <c r="W133" s="1" t="n">
        <v>0</v>
      </c>
      <c r="X133" s="1" t="n">
        <v>0</v>
      </c>
      <c r="Y133" s="1" t="n">
        <v>0</v>
      </c>
      <c r="Z133" s="1" t="n">
        <v>0</v>
      </c>
      <c r="AA133" s="1" t="n">
        <v>0</v>
      </c>
      <c r="AB133" s="1" t="n">
        <v>0</v>
      </c>
      <c r="AC133" s="1" t="n">
        <v>0</v>
      </c>
      <c r="AD133" s="1" t="n">
        <v>0</v>
      </c>
      <c r="AE133" s="1" t="n">
        <v>0</v>
      </c>
      <c r="AF133" s="1" t="n">
        <v>0</v>
      </c>
      <c r="AG133" s="1" t="n">
        <v>0</v>
      </c>
      <c r="AH133" s="1" t="n">
        <v>0</v>
      </c>
      <c r="AI133" s="1" t="n">
        <v>0</v>
      </c>
      <c r="AJ133" s="1" t="n">
        <v>0</v>
      </c>
      <c r="AK133" s="1" t="n">
        <v>0</v>
      </c>
      <c r="AL133" s="1" t="n">
        <v>0</v>
      </c>
      <c r="AM133" s="1" t="n">
        <v>0</v>
      </c>
      <c r="AN133" s="1" t="n">
        <v>0</v>
      </c>
      <c r="AO133" s="1" t="n">
        <v>0</v>
      </c>
      <c r="AP133" s="1" t="n">
        <v>0</v>
      </c>
      <c r="AQ133" s="1" t="n">
        <v>0</v>
      </c>
      <c r="AR133" s="1" t="n">
        <v>0</v>
      </c>
      <c r="AS133" s="1" t="n">
        <v>0</v>
      </c>
      <c r="AT133" s="1" t="n">
        <v>0</v>
      </c>
      <c r="AU133" s="1" t="n">
        <v>0</v>
      </c>
      <c r="AV133" s="1" t="n">
        <v>0</v>
      </c>
      <c r="AW133" s="1" t="n">
        <v>0</v>
      </c>
      <c r="AX133" s="1" t="n">
        <v>0</v>
      </c>
      <c r="AY133" s="1" t="n">
        <v>0</v>
      </c>
      <c r="AZ133" s="1" t="n">
        <v>0</v>
      </c>
      <c r="BA133" s="1" t="n">
        <v>0</v>
      </c>
      <c r="BB133" s="1" t="n">
        <v>0</v>
      </c>
      <c r="BC133" s="1" t="n">
        <v>0</v>
      </c>
      <c r="BD133" s="1" t="n">
        <v>0</v>
      </c>
      <c r="BE133" s="1" t="n">
        <v>0</v>
      </c>
      <c r="BF133" s="1" t="n">
        <v>0</v>
      </c>
      <c r="BG133" s="1" t="n">
        <v>0</v>
      </c>
      <c r="BH133" s="1" t="n">
        <v>0</v>
      </c>
      <c r="BI133" s="1" t="n">
        <v>0</v>
      </c>
      <c r="BJ133" s="1" t="n">
        <v>0</v>
      </c>
      <c r="BK133" s="1" t="n">
        <v>0</v>
      </c>
      <c r="BL133" s="1" t="n">
        <v>0</v>
      </c>
      <c r="BM133" s="1" t="n">
        <v>0</v>
      </c>
      <c r="BN133" s="1" t="n">
        <v>0</v>
      </c>
      <c r="BO133" s="1" t="n">
        <v>0</v>
      </c>
      <c r="BP133" s="1" t="n">
        <v>0</v>
      </c>
      <c r="BQ133" s="1" t="n">
        <v>0</v>
      </c>
      <c r="BR133" s="1" t="n">
        <v>0</v>
      </c>
      <c r="BS133" s="1" t="n">
        <v>0</v>
      </c>
      <c r="BT133" s="1" t="n">
        <v>0</v>
      </c>
      <c r="BU133" s="1" t="n">
        <v>0</v>
      </c>
      <c r="BV133" s="1" t="n">
        <v>0</v>
      </c>
      <c r="BW133" s="1" t="n">
        <v>0</v>
      </c>
      <c r="BX133" s="1" t="n">
        <v>0</v>
      </c>
      <c r="BY133" s="1" t="n">
        <v>0</v>
      </c>
      <c r="BZ133" s="1" t="n">
        <v>0</v>
      </c>
      <c r="CA133" s="1" t="n">
        <v>0</v>
      </c>
      <c r="CB133" s="1" t="n">
        <v>0</v>
      </c>
      <c r="CC133" s="1" t="n">
        <v>0</v>
      </c>
      <c r="CD133" s="1" t="n">
        <v>0</v>
      </c>
      <c r="CE133" s="1" t="n">
        <v>0</v>
      </c>
      <c r="CF133" s="1" t="n">
        <v>0</v>
      </c>
      <c r="CG133" s="1" t="n">
        <v>0</v>
      </c>
      <c r="CH133" s="1" t="n">
        <v>0</v>
      </c>
      <c r="CI133" s="1" t="n">
        <v>0</v>
      </c>
      <c r="CJ133" s="1" t="n">
        <v>0</v>
      </c>
      <c r="CK133" s="1" t="n">
        <v>0</v>
      </c>
      <c r="CL133" s="1" t="n">
        <v>0</v>
      </c>
      <c r="CM133" s="1" t="n">
        <v>0</v>
      </c>
      <c r="CN133" s="1" t="n">
        <v>0</v>
      </c>
      <c r="CO133" s="1" t="n">
        <v>0</v>
      </c>
      <c r="CP133" s="1" t="n">
        <v>0</v>
      </c>
      <c r="CQ133" s="1" t="n">
        <v>0</v>
      </c>
      <c r="CR133" s="1" t="n">
        <v>0</v>
      </c>
      <c r="CS133" s="1" t="n">
        <v>0</v>
      </c>
      <c r="CT133" s="1" t="n">
        <v>0</v>
      </c>
      <c r="CU133" s="1" t="n">
        <v>0</v>
      </c>
      <c r="CV133" s="1" t="n">
        <v>0</v>
      </c>
      <c r="CW133" s="1" t="n">
        <v>0</v>
      </c>
      <c r="CX133" s="1" t="n">
        <v>0</v>
      </c>
      <c r="CY133" s="1" t="n">
        <v>0</v>
      </c>
      <c r="CZ133" s="1" t="n">
        <v>0</v>
      </c>
      <c r="DA133" s="1" t="n">
        <v>0</v>
      </c>
      <c r="DB133" s="1" t="n">
        <v>0</v>
      </c>
      <c r="DC133" s="1" t="n">
        <v>0</v>
      </c>
      <c r="DD133" s="1" t="n">
        <v>0</v>
      </c>
      <c r="DE133" s="1" t="n">
        <v>0</v>
      </c>
      <c r="DF133" s="1" t="n">
        <v>0</v>
      </c>
      <c r="DG133" s="1" t="n">
        <v>0</v>
      </c>
      <c r="DH133" s="1" t="n">
        <v>0</v>
      </c>
      <c r="DI133" s="1" t="n">
        <v>0</v>
      </c>
      <c r="DJ133" s="1" t="n">
        <v>0</v>
      </c>
      <c r="DK133" s="1" t="n">
        <v>0</v>
      </c>
      <c r="DL133" s="1" t="n">
        <v>0</v>
      </c>
      <c r="DM133" s="1" t="n">
        <v>0</v>
      </c>
      <c r="DN133" s="1" t="n">
        <v>0</v>
      </c>
      <c r="DO133" s="1" t="n">
        <v>0</v>
      </c>
      <c r="DP133" s="1" t="n">
        <v>0</v>
      </c>
      <c r="DQ133" s="1" t="n">
        <v>0</v>
      </c>
      <c r="DR133" s="1" t="n">
        <v>0</v>
      </c>
      <c r="DS133" s="1" t="n">
        <v>0</v>
      </c>
      <c r="DT133" s="1" t="n">
        <v>0</v>
      </c>
      <c r="DU133" s="1" t="n">
        <v>0</v>
      </c>
      <c r="DV133" s="1" t="n">
        <v>0</v>
      </c>
      <c r="DW133" s="1" t="n">
        <v>0</v>
      </c>
      <c r="DX133" s="1" t="n">
        <v>0</v>
      </c>
      <c r="DY133" s="1" t="n">
        <v>0</v>
      </c>
      <c r="DZ133" s="1" t="n">
        <v>0</v>
      </c>
      <c r="EA133" s="1" t="n">
        <v>0</v>
      </c>
      <c r="EB133" s="1" t="n">
        <v>0</v>
      </c>
      <c r="EC133" s="1" t="n">
        <v>0</v>
      </c>
      <c r="ED133" s="1" t="n">
        <v>0</v>
      </c>
      <c r="EE133" s="10" t="n">
        <f aca="false">Overlay!$G$12</f>
        <v>-440.833333333333</v>
      </c>
      <c r="EF133" s="10" t="n">
        <f aca="false">Overlay!$G$13</f>
        <v>-440.833333333333</v>
      </c>
      <c r="EG133" s="10" t="n">
        <f aca="false">Overlay!$G$14</f>
        <v>-440.833333333333</v>
      </c>
      <c r="EH133" s="10" t="n">
        <f aca="false">Overlay!$G$15</f>
        <v>-440.833333333333</v>
      </c>
      <c r="EI133" s="10" t="n">
        <f aca="false">Overlay!$G$16</f>
        <v>-1690.83333333333</v>
      </c>
      <c r="EJ133" s="10" t="n">
        <f aca="false">Overlay!$G$17</f>
        <v>-440.833333333333</v>
      </c>
    </row>
    <row r="134" customFormat="false" ht="15" hidden="false" customHeight="true" outlineLevel="0" collapsed="false">
      <c r="C134" s="1" t="n">
        <v>0</v>
      </c>
      <c r="D134" s="1" t="n">
        <v>0</v>
      </c>
      <c r="E134" s="1" t="n">
        <v>0</v>
      </c>
      <c r="F134" s="1" t="n">
        <v>0</v>
      </c>
      <c r="G134" s="1" t="n">
        <v>0</v>
      </c>
      <c r="H134" s="1" t="n">
        <v>0</v>
      </c>
      <c r="I134" s="1" t="n">
        <v>0</v>
      </c>
      <c r="J134" s="1" t="n">
        <v>0</v>
      </c>
      <c r="K134" s="1" t="n">
        <v>0</v>
      </c>
      <c r="L134" s="1" t="n">
        <v>0</v>
      </c>
      <c r="M134" s="1" t="n">
        <v>0</v>
      </c>
      <c r="N134" s="1" t="n">
        <v>0</v>
      </c>
      <c r="O134" s="1" t="n">
        <v>0</v>
      </c>
      <c r="P134" s="1" t="n">
        <v>0</v>
      </c>
      <c r="Q134" s="1" t="n">
        <v>0</v>
      </c>
      <c r="R134" s="1" t="n">
        <v>0</v>
      </c>
      <c r="S134" s="1" t="n">
        <v>0</v>
      </c>
      <c r="T134" s="1" t="n">
        <v>0</v>
      </c>
      <c r="U134" s="1" t="n">
        <v>0</v>
      </c>
      <c r="V134" s="1" t="n">
        <v>0</v>
      </c>
      <c r="W134" s="1" t="n">
        <v>0</v>
      </c>
      <c r="X134" s="1" t="n">
        <v>0</v>
      </c>
      <c r="Y134" s="1" t="n">
        <v>0</v>
      </c>
      <c r="Z134" s="1" t="n">
        <v>0</v>
      </c>
      <c r="AA134" s="1" t="n">
        <v>0</v>
      </c>
      <c r="AB134" s="1" t="n">
        <v>0</v>
      </c>
      <c r="AC134" s="1" t="n">
        <v>0</v>
      </c>
      <c r="AD134" s="1" t="n">
        <v>0</v>
      </c>
      <c r="AE134" s="1" t="n">
        <v>0</v>
      </c>
      <c r="AF134" s="1" t="n">
        <v>0</v>
      </c>
      <c r="AG134" s="1" t="n">
        <v>0</v>
      </c>
      <c r="AH134" s="1" t="n">
        <v>0</v>
      </c>
      <c r="AI134" s="1" t="n">
        <v>0</v>
      </c>
      <c r="AJ134" s="1" t="n">
        <v>0</v>
      </c>
      <c r="AK134" s="1" t="n">
        <v>0</v>
      </c>
      <c r="AL134" s="1" t="n">
        <v>0</v>
      </c>
      <c r="AM134" s="1" t="n">
        <v>0</v>
      </c>
      <c r="AN134" s="1" t="n">
        <v>0</v>
      </c>
      <c r="AO134" s="1" t="n">
        <v>0</v>
      </c>
      <c r="AP134" s="1" t="n">
        <v>0</v>
      </c>
      <c r="AQ134" s="1" t="n">
        <v>0</v>
      </c>
      <c r="AR134" s="1" t="n">
        <v>0</v>
      </c>
      <c r="AS134" s="1" t="n">
        <v>0</v>
      </c>
      <c r="AT134" s="1" t="n">
        <v>0</v>
      </c>
      <c r="AU134" s="1" t="n">
        <v>0</v>
      </c>
      <c r="AV134" s="1" t="n">
        <v>0</v>
      </c>
      <c r="AW134" s="1" t="n">
        <v>0</v>
      </c>
      <c r="AX134" s="1" t="n">
        <v>0</v>
      </c>
      <c r="AY134" s="1" t="n">
        <v>0</v>
      </c>
      <c r="AZ134" s="1" t="n">
        <v>0</v>
      </c>
      <c r="BA134" s="1" t="n">
        <v>0</v>
      </c>
      <c r="BB134" s="1" t="n">
        <v>0</v>
      </c>
      <c r="BC134" s="1" t="n">
        <v>0</v>
      </c>
      <c r="BD134" s="1" t="n">
        <v>0</v>
      </c>
      <c r="BE134" s="1" t="n">
        <v>0</v>
      </c>
      <c r="BF134" s="1" t="n">
        <v>0</v>
      </c>
      <c r="BG134" s="1" t="n">
        <v>0</v>
      </c>
      <c r="BH134" s="1" t="n">
        <v>0</v>
      </c>
      <c r="BI134" s="1" t="n">
        <v>0</v>
      </c>
      <c r="BJ134" s="1" t="n">
        <v>0</v>
      </c>
      <c r="BK134" s="1" t="n">
        <v>0</v>
      </c>
      <c r="BL134" s="1" t="n">
        <v>0</v>
      </c>
      <c r="BM134" s="1" t="n">
        <v>0</v>
      </c>
      <c r="BN134" s="1" t="n">
        <v>0</v>
      </c>
      <c r="BO134" s="1" t="n">
        <v>0</v>
      </c>
      <c r="BP134" s="1" t="n">
        <v>0</v>
      </c>
      <c r="BQ134" s="1" t="n">
        <v>0</v>
      </c>
      <c r="BR134" s="1" t="n">
        <v>0</v>
      </c>
      <c r="BS134" s="1" t="n">
        <v>0</v>
      </c>
      <c r="BT134" s="1" t="n">
        <v>0</v>
      </c>
      <c r="BU134" s="1" t="n">
        <v>0</v>
      </c>
      <c r="BV134" s="1" t="n">
        <v>0</v>
      </c>
      <c r="BW134" s="1" t="n">
        <v>0</v>
      </c>
      <c r="BX134" s="1" t="n">
        <v>0</v>
      </c>
      <c r="BY134" s="1" t="n">
        <v>0</v>
      </c>
      <c r="BZ134" s="1" t="n">
        <v>0</v>
      </c>
      <c r="CA134" s="1" t="n">
        <v>0</v>
      </c>
      <c r="CB134" s="1" t="n">
        <v>0</v>
      </c>
      <c r="CC134" s="1" t="n">
        <v>0</v>
      </c>
      <c r="CD134" s="1" t="n">
        <v>0</v>
      </c>
      <c r="CE134" s="1" t="n">
        <v>0</v>
      </c>
      <c r="CF134" s="1" t="n">
        <v>0</v>
      </c>
      <c r="CG134" s="1" t="n">
        <v>0</v>
      </c>
      <c r="CH134" s="1" t="n">
        <v>0</v>
      </c>
      <c r="CI134" s="1" t="n">
        <v>0</v>
      </c>
      <c r="CJ134" s="1" t="n">
        <v>0</v>
      </c>
      <c r="CK134" s="1" t="n">
        <v>0</v>
      </c>
      <c r="CL134" s="1" t="n">
        <v>0</v>
      </c>
      <c r="CM134" s="1" t="n">
        <v>0</v>
      </c>
      <c r="CN134" s="1" t="n">
        <v>0</v>
      </c>
      <c r="CO134" s="1" t="n">
        <v>0</v>
      </c>
      <c r="CP134" s="1" t="n">
        <v>0</v>
      </c>
      <c r="CQ134" s="1" t="n">
        <v>0</v>
      </c>
      <c r="CR134" s="1" t="n">
        <v>0</v>
      </c>
      <c r="CS134" s="1" t="n">
        <v>0</v>
      </c>
      <c r="CT134" s="1" t="n">
        <v>0</v>
      </c>
      <c r="CU134" s="1" t="n">
        <v>0</v>
      </c>
      <c r="CV134" s="1" t="n">
        <v>0</v>
      </c>
      <c r="CW134" s="1" t="n">
        <v>0</v>
      </c>
      <c r="CX134" s="1" t="n">
        <v>0</v>
      </c>
      <c r="CY134" s="1" t="n">
        <v>0</v>
      </c>
      <c r="CZ134" s="1" t="n">
        <v>0</v>
      </c>
      <c r="DA134" s="1" t="n">
        <v>0</v>
      </c>
      <c r="DB134" s="1" t="n">
        <v>0</v>
      </c>
      <c r="DC134" s="1" t="n">
        <v>0</v>
      </c>
      <c r="DD134" s="1" t="n">
        <v>0</v>
      </c>
      <c r="DE134" s="1" t="n">
        <v>0</v>
      </c>
      <c r="DF134" s="1" t="n">
        <v>0</v>
      </c>
      <c r="DG134" s="1" t="n">
        <v>0</v>
      </c>
      <c r="DH134" s="1" t="n">
        <v>0</v>
      </c>
      <c r="DI134" s="1" t="n">
        <v>0</v>
      </c>
      <c r="DJ134" s="1" t="n">
        <v>0</v>
      </c>
      <c r="DK134" s="1" t="n">
        <v>0</v>
      </c>
      <c r="DL134" s="1" t="n">
        <v>0</v>
      </c>
      <c r="DM134" s="1" t="n">
        <v>0</v>
      </c>
      <c r="DN134" s="1" t="n">
        <v>0</v>
      </c>
      <c r="DO134" s="1" t="n">
        <v>0</v>
      </c>
      <c r="DP134" s="1" t="n">
        <v>0</v>
      </c>
      <c r="DQ134" s="1" t="n">
        <v>0</v>
      </c>
      <c r="DR134" s="1" t="n">
        <v>0</v>
      </c>
      <c r="DS134" s="1" t="n">
        <v>0</v>
      </c>
      <c r="DT134" s="1" t="n">
        <v>0</v>
      </c>
      <c r="DU134" s="1" t="n">
        <v>0</v>
      </c>
      <c r="DV134" s="1" t="n">
        <v>0</v>
      </c>
      <c r="DW134" s="1" t="n">
        <v>0</v>
      </c>
      <c r="DX134" s="1" t="n">
        <v>0</v>
      </c>
      <c r="DY134" s="1" t="n">
        <v>0</v>
      </c>
      <c r="DZ134" s="1" t="n">
        <v>0</v>
      </c>
      <c r="EA134" s="1" t="n">
        <v>0</v>
      </c>
      <c r="EB134" s="1" t="n">
        <v>0</v>
      </c>
      <c r="EC134" s="1" t="n">
        <v>0</v>
      </c>
      <c r="ED134" s="1" t="n">
        <v>0</v>
      </c>
      <c r="EE134" s="1" t="n">
        <v>0</v>
      </c>
      <c r="EF134" s="10" t="n">
        <f aca="false">Overlay!$G$12</f>
        <v>-440.833333333333</v>
      </c>
      <c r="EG134" s="10" t="n">
        <f aca="false">Overlay!$G$13</f>
        <v>-440.833333333333</v>
      </c>
      <c r="EH134" s="10" t="n">
        <f aca="false">Overlay!$G$14</f>
        <v>-440.833333333333</v>
      </c>
      <c r="EI134" s="10" t="n">
        <f aca="false">Overlay!$G$15</f>
        <v>-440.833333333333</v>
      </c>
      <c r="EJ134" s="10" t="n">
        <f aca="false">Overlay!$G$16</f>
        <v>-1690.83333333333</v>
      </c>
    </row>
    <row r="135" customFormat="false" ht="15" hidden="false" customHeight="true" outlineLevel="0" collapsed="false">
      <c r="C135" s="1" t="n">
        <v>0</v>
      </c>
      <c r="D135" s="1" t="n">
        <v>0</v>
      </c>
      <c r="E135" s="1" t="n">
        <v>0</v>
      </c>
      <c r="F135" s="1" t="n">
        <v>0</v>
      </c>
      <c r="G135" s="1" t="n">
        <v>0</v>
      </c>
      <c r="H135" s="1" t="n">
        <v>0</v>
      </c>
      <c r="I135" s="1" t="n">
        <v>0</v>
      </c>
      <c r="J135" s="1" t="n">
        <v>0</v>
      </c>
      <c r="K135" s="1" t="n">
        <v>0</v>
      </c>
      <c r="L135" s="1" t="n">
        <v>0</v>
      </c>
      <c r="M135" s="1" t="n">
        <v>0</v>
      </c>
      <c r="N135" s="1" t="n">
        <v>0</v>
      </c>
      <c r="O135" s="1" t="n">
        <v>0</v>
      </c>
      <c r="P135" s="1" t="n">
        <v>0</v>
      </c>
      <c r="Q135" s="1" t="n">
        <v>0</v>
      </c>
      <c r="R135" s="1" t="n">
        <v>0</v>
      </c>
      <c r="S135" s="1" t="n">
        <v>0</v>
      </c>
      <c r="T135" s="1" t="n">
        <v>0</v>
      </c>
      <c r="U135" s="1" t="n">
        <v>0</v>
      </c>
      <c r="V135" s="1" t="n">
        <v>0</v>
      </c>
      <c r="W135" s="1" t="n">
        <v>0</v>
      </c>
      <c r="X135" s="1" t="n">
        <v>0</v>
      </c>
      <c r="Y135" s="1" t="n">
        <v>0</v>
      </c>
      <c r="Z135" s="1" t="n">
        <v>0</v>
      </c>
      <c r="AA135" s="1" t="n">
        <v>0</v>
      </c>
      <c r="AB135" s="1" t="n">
        <v>0</v>
      </c>
      <c r="AC135" s="1" t="n">
        <v>0</v>
      </c>
      <c r="AD135" s="1" t="n">
        <v>0</v>
      </c>
      <c r="AE135" s="1" t="n">
        <v>0</v>
      </c>
      <c r="AF135" s="1" t="n">
        <v>0</v>
      </c>
      <c r="AG135" s="1" t="n">
        <v>0</v>
      </c>
      <c r="AH135" s="1" t="n">
        <v>0</v>
      </c>
      <c r="AI135" s="1" t="n">
        <v>0</v>
      </c>
      <c r="AJ135" s="1" t="n">
        <v>0</v>
      </c>
      <c r="AK135" s="1" t="n">
        <v>0</v>
      </c>
      <c r="AL135" s="1" t="n">
        <v>0</v>
      </c>
      <c r="AM135" s="1" t="n">
        <v>0</v>
      </c>
      <c r="AN135" s="1" t="n">
        <v>0</v>
      </c>
      <c r="AO135" s="1" t="n">
        <v>0</v>
      </c>
      <c r="AP135" s="1" t="n">
        <v>0</v>
      </c>
      <c r="AQ135" s="1" t="n">
        <v>0</v>
      </c>
      <c r="AR135" s="1" t="n">
        <v>0</v>
      </c>
      <c r="AS135" s="1" t="n">
        <v>0</v>
      </c>
      <c r="AT135" s="1" t="n">
        <v>0</v>
      </c>
      <c r="AU135" s="1" t="n">
        <v>0</v>
      </c>
      <c r="AV135" s="1" t="n">
        <v>0</v>
      </c>
      <c r="AW135" s="1" t="n">
        <v>0</v>
      </c>
      <c r="AX135" s="1" t="n">
        <v>0</v>
      </c>
      <c r="AY135" s="1" t="n">
        <v>0</v>
      </c>
      <c r="AZ135" s="1" t="n">
        <v>0</v>
      </c>
      <c r="BA135" s="1" t="n">
        <v>0</v>
      </c>
      <c r="BB135" s="1" t="n">
        <v>0</v>
      </c>
      <c r="BC135" s="1" t="n">
        <v>0</v>
      </c>
      <c r="BD135" s="1" t="n">
        <v>0</v>
      </c>
      <c r="BE135" s="1" t="n">
        <v>0</v>
      </c>
      <c r="BF135" s="1" t="n">
        <v>0</v>
      </c>
      <c r="BG135" s="1" t="n">
        <v>0</v>
      </c>
      <c r="BH135" s="1" t="n">
        <v>0</v>
      </c>
      <c r="BI135" s="1" t="n">
        <v>0</v>
      </c>
      <c r="BJ135" s="1" t="n">
        <v>0</v>
      </c>
      <c r="BK135" s="1" t="n">
        <v>0</v>
      </c>
      <c r="BL135" s="1" t="n">
        <v>0</v>
      </c>
      <c r="BM135" s="1" t="n">
        <v>0</v>
      </c>
      <c r="BN135" s="1" t="n">
        <v>0</v>
      </c>
      <c r="BO135" s="1" t="n">
        <v>0</v>
      </c>
      <c r="BP135" s="1" t="n">
        <v>0</v>
      </c>
      <c r="BQ135" s="1" t="n">
        <v>0</v>
      </c>
      <c r="BR135" s="1" t="n">
        <v>0</v>
      </c>
      <c r="BS135" s="1" t="n">
        <v>0</v>
      </c>
      <c r="BT135" s="1" t="n">
        <v>0</v>
      </c>
      <c r="BU135" s="1" t="n">
        <v>0</v>
      </c>
      <c r="BV135" s="1" t="n">
        <v>0</v>
      </c>
      <c r="BW135" s="1" t="n">
        <v>0</v>
      </c>
      <c r="BX135" s="1" t="n">
        <v>0</v>
      </c>
      <c r="BY135" s="1" t="n">
        <v>0</v>
      </c>
      <c r="BZ135" s="1" t="n">
        <v>0</v>
      </c>
      <c r="CA135" s="1" t="n">
        <v>0</v>
      </c>
      <c r="CB135" s="1" t="n">
        <v>0</v>
      </c>
      <c r="CC135" s="1" t="n">
        <v>0</v>
      </c>
      <c r="CD135" s="1" t="n">
        <v>0</v>
      </c>
      <c r="CE135" s="1" t="n">
        <v>0</v>
      </c>
      <c r="CF135" s="1" t="n">
        <v>0</v>
      </c>
      <c r="CG135" s="1" t="n">
        <v>0</v>
      </c>
      <c r="CH135" s="1" t="n">
        <v>0</v>
      </c>
      <c r="CI135" s="1" t="n">
        <v>0</v>
      </c>
      <c r="CJ135" s="1" t="n">
        <v>0</v>
      </c>
      <c r="CK135" s="1" t="n">
        <v>0</v>
      </c>
      <c r="CL135" s="1" t="n">
        <v>0</v>
      </c>
      <c r="CM135" s="1" t="n">
        <v>0</v>
      </c>
      <c r="CN135" s="1" t="n">
        <v>0</v>
      </c>
      <c r="CO135" s="1" t="n">
        <v>0</v>
      </c>
      <c r="CP135" s="1" t="n">
        <v>0</v>
      </c>
      <c r="CQ135" s="1" t="n">
        <v>0</v>
      </c>
      <c r="CR135" s="1" t="n">
        <v>0</v>
      </c>
      <c r="CS135" s="1" t="n">
        <v>0</v>
      </c>
      <c r="CT135" s="1" t="n">
        <v>0</v>
      </c>
      <c r="CU135" s="1" t="n">
        <v>0</v>
      </c>
      <c r="CV135" s="1" t="n">
        <v>0</v>
      </c>
      <c r="CW135" s="1" t="n">
        <v>0</v>
      </c>
      <c r="CX135" s="1" t="n">
        <v>0</v>
      </c>
      <c r="CY135" s="1" t="n">
        <v>0</v>
      </c>
      <c r="CZ135" s="1" t="n">
        <v>0</v>
      </c>
      <c r="DA135" s="1" t="n">
        <v>0</v>
      </c>
      <c r="DB135" s="1" t="n">
        <v>0</v>
      </c>
      <c r="DC135" s="1" t="n">
        <v>0</v>
      </c>
      <c r="DD135" s="1" t="n">
        <v>0</v>
      </c>
      <c r="DE135" s="1" t="n">
        <v>0</v>
      </c>
      <c r="DF135" s="1" t="n">
        <v>0</v>
      </c>
      <c r="DG135" s="1" t="n">
        <v>0</v>
      </c>
      <c r="DH135" s="1" t="n">
        <v>0</v>
      </c>
      <c r="DI135" s="1" t="n">
        <v>0</v>
      </c>
      <c r="DJ135" s="1" t="n">
        <v>0</v>
      </c>
      <c r="DK135" s="1" t="n">
        <v>0</v>
      </c>
      <c r="DL135" s="1" t="n">
        <v>0</v>
      </c>
      <c r="DM135" s="1" t="n">
        <v>0</v>
      </c>
      <c r="DN135" s="1" t="n">
        <v>0</v>
      </c>
      <c r="DO135" s="1" t="n">
        <v>0</v>
      </c>
      <c r="DP135" s="1" t="n">
        <v>0</v>
      </c>
      <c r="DQ135" s="1" t="n">
        <v>0</v>
      </c>
      <c r="DR135" s="1" t="n">
        <v>0</v>
      </c>
      <c r="DS135" s="1" t="n">
        <v>0</v>
      </c>
      <c r="DT135" s="1" t="n">
        <v>0</v>
      </c>
      <c r="DU135" s="1" t="n">
        <v>0</v>
      </c>
      <c r="DV135" s="1" t="n">
        <v>0</v>
      </c>
      <c r="DW135" s="1" t="n">
        <v>0</v>
      </c>
      <c r="DX135" s="1" t="n">
        <v>0</v>
      </c>
      <c r="DY135" s="1" t="n">
        <v>0</v>
      </c>
      <c r="DZ135" s="1" t="n">
        <v>0</v>
      </c>
      <c r="EA135" s="1" t="n">
        <v>0</v>
      </c>
      <c r="EB135" s="1" t="n">
        <v>0</v>
      </c>
      <c r="EC135" s="1" t="n">
        <v>0</v>
      </c>
      <c r="ED135" s="1" t="n">
        <v>0</v>
      </c>
      <c r="EE135" s="1" t="n">
        <v>0</v>
      </c>
      <c r="EF135" s="1" t="n">
        <v>0</v>
      </c>
      <c r="EG135" s="10" t="n">
        <f aca="false">Overlay!$G$12</f>
        <v>-440.833333333333</v>
      </c>
      <c r="EH135" s="10" t="n">
        <f aca="false">Overlay!$G$13</f>
        <v>-440.833333333333</v>
      </c>
      <c r="EI135" s="10" t="n">
        <f aca="false">Overlay!$G$14</f>
        <v>-440.833333333333</v>
      </c>
      <c r="EJ135" s="10" t="n">
        <f aca="false">Overlay!$G$15</f>
        <v>-440.833333333333</v>
      </c>
    </row>
    <row r="136" customFormat="false" ht="15" hidden="false" customHeight="true" outlineLevel="0" collapsed="false">
      <c r="C136" s="1" t="n">
        <v>0</v>
      </c>
      <c r="D136" s="1" t="n">
        <v>0</v>
      </c>
      <c r="E136" s="1" t="n">
        <v>0</v>
      </c>
      <c r="F136" s="1" t="n">
        <v>0</v>
      </c>
      <c r="G136" s="1" t="n">
        <v>0</v>
      </c>
      <c r="H136" s="1" t="n">
        <v>0</v>
      </c>
      <c r="I136" s="1" t="n">
        <v>0</v>
      </c>
      <c r="J136" s="1" t="n">
        <v>0</v>
      </c>
      <c r="K136" s="1" t="n">
        <v>0</v>
      </c>
      <c r="L136" s="1" t="n">
        <v>0</v>
      </c>
      <c r="M136" s="1" t="n">
        <v>0</v>
      </c>
      <c r="N136" s="1" t="n">
        <v>0</v>
      </c>
      <c r="O136" s="1" t="n">
        <v>0</v>
      </c>
      <c r="P136" s="1" t="n">
        <v>0</v>
      </c>
      <c r="Q136" s="1" t="n">
        <v>0</v>
      </c>
      <c r="R136" s="1" t="n">
        <v>0</v>
      </c>
      <c r="S136" s="1" t="n">
        <v>0</v>
      </c>
      <c r="T136" s="1" t="n">
        <v>0</v>
      </c>
      <c r="U136" s="1" t="n">
        <v>0</v>
      </c>
      <c r="V136" s="1" t="n">
        <v>0</v>
      </c>
      <c r="W136" s="1" t="n">
        <v>0</v>
      </c>
      <c r="X136" s="1" t="n">
        <v>0</v>
      </c>
      <c r="Y136" s="1" t="n">
        <v>0</v>
      </c>
      <c r="Z136" s="1" t="n">
        <v>0</v>
      </c>
      <c r="AA136" s="1" t="n">
        <v>0</v>
      </c>
      <c r="AB136" s="1" t="n">
        <v>0</v>
      </c>
      <c r="AC136" s="1" t="n">
        <v>0</v>
      </c>
      <c r="AD136" s="1" t="n">
        <v>0</v>
      </c>
      <c r="AE136" s="1" t="n">
        <v>0</v>
      </c>
      <c r="AF136" s="1" t="n">
        <v>0</v>
      </c>
      <c r="AG136" s="1" t="n">
        <v>0</v>
      </c>
      <c r="AH136" s="1" t="n">
        <v>0</v>
      </c>
      <c r="AI136" s="1" t="n">
        <v>0</v>
      </c>
      <c r="AJ136" s="1" t="n">
        <v>0</v>
      </c>
      <c r="AK136" s="1" t="n">
        <v>0</v>
      </c>
      <c r="AL136" s="1" t="n">
        <v>0</v>
      </c>
      <c r="AM136" s="1" t="n">
        <v>0</v>
      </c>
      <c r="AN136" s="1" t="n">
        <v>0</v>
      </c>
      <c r="AO136" s="1" t="n">
        <v>0</v>
      </c>
      <c r="AP136" s="1" t="n">
        <v>0</v>
      </c>
      <c r="AQ136" s="1" t="n">
        <v>0</v>
      </c>
      <c r="AR136" s="1" t="n">
        <v>0</v>
      </c>
      <c r="AS136" s="1" t="n">
        <v>0</v>
      </c>
      <c r="AT136" s="1" t="n">
        <v>0</v>
      </c>
      <c r="AU136" s="1" t="n">
        <v>0</v>
      </c>
      <c r="AV136" s="1" t="n">
        <v>0</v>
      </c>
      <c r="AW136" s="1" t="n">
        <v>0</v>
      </c>
      <c r="AX136" s="1" t="n">
        <v>0</v>
      </c>
      <c r="AY136" s="1" t="n">
        <v>0</v>
      </c>
      <c r="AZ136" s="1" t="n">
        <v>0</v>
      </c>
      <c r="BA136" s="1" t="n">
        <v>0</v>
      </c>
      <c r="BB136" s="1" t="n">
        <v>0</v>
      </c>
      <c r="BC136" s="1" t="n">
        <v>0</v>
      </c>
      <c r="BD136" s="1" t="n">
        <v>0</v>
      </c>
      <c r="BE136" s="1" t="n">
        <v>0</v>
      </c>
      <c r="BF136" s="1" t="n">
        <v>0</v>
      </c>
      <c r="BG136" s="1" t="n">
        <v>0</v>
      </c>
      <c r="BH136" s="1" t="n">
        <v>0</v>
      </c>
      <c r="BI136" s="1" t="n">
        <v>0</v>
      </c>
      <c r="BJ136" s="1" t="n">
        <v>0</v>
      </c>
      <c r="BK136" s="1" t="n">
        <v>0</v>
      </c>
      <c r="BL136" s="1" t="n">
        <v>0</v>
      </c>
      <c r="BM136" s="1" t="n">
        <v>0</v>
      </c>
      <c r="BN136" s="1" t="n">
        <v>0</v>
      </c>
      <c r="BO136" s="1" t="n">
        <v>0</v>
      </c>
      <c r="BP136" s="1" t="n">
        <v>0</v>
      </c>
      <c r="BQ136" s="1" t="n">
        <v>0</v>
      </c>
      <c r="BR136" s="1" t="n">
        <v>0</v>
      </c>
      <c r="BS136" s="1" t="n">
        <v>0</v>
      </c>
      <c r="BT136" s="1" t="n">
        <v>0</v>
      </c>
      <c r="BU136" s="1" t="n">
        <v>0</v>
      </c>
      <c r="BV136" s="1" t="n">
        <v>0</v>
      </c>
      <c r="BW136" s="1" t="n">
        <v>0</v>
      </c>
      <c r="BX136" s="1" t="n">
        <v>0</v>
      </c>
      <c r="BY136" s="1" t="n">
        <v>0</v>
      </c>
      <c r="BZ136" s="1" t="n">
        <v>0</v>
      </c>
      <c r="CA136" s="1" t="n">
        <v>0</v>
      </c>
      <c r="CB136" s="1" t="n">
        <v>0</v>
      </c>
      <c r="CC136" s="1" t="n">
        <v>0</v>
      </c>
      <c r="CD136" s="1" t="n">
        <v>0</v>
      </c>
      <c r="CE136" s="1" t="n">
        <v>0</v>
      </c>
      <c r="CF136" s="1" t="n">
        <v>0</v>
      </c>
      <c r="CG136" s="1" t="n">
        <v>0</v>
      </c>
      <c r="CH136" s="1" t="n">
        <v>0</v>
      </c>
      <c r="CI136" s="1" t="n">
        <v>0</v>
      </c>
      <c r="CJ136" s="1" t="n">
        <v>0</v>
      </c>
      <c r="CK136" s="1" t="n">
        <v>0</v>
      </c>
      <c r="CL136" s="1" t="n">
        <v>0</v>
      </c>
      <c r="CM136" s="1" t="n">
        <v>0</v>
      </c>
      <c r="CN136" s="1" t="n">
        <v>0</v>
      </c>
      <c r="CO136" s="1" t="n">
        <v>0</v>
      </c>
      <c r="CP136" s="1" t="n">
        <v>0</v>
      </c>
      <c r="CQ136" s="1" t="n">
        <v>0</v>
      </c>
      <c r="CR136" s="1" t="n">
        <v>0</v>
      </c>
      <c r="CS136" s="1" t="n">
        <v>0</v>
      </c>
      <c r="CT136" s="1" t="n">
        <v>0</v>
      </c>
      <c r="CU136" s="1" t="n">
        <v>0</v>
      </c>
      <c r="CV136" s="1" t="n">
        <v>0</v>
      </c>
      <c r="CW136" s="1" t="n">
        <v>0</v>
      </c>
      <c r="CX136" s="1" t="n">
        <v>0</v>
      </c>
      <c r="CY136" s="1" t="n">
        <v>0</v>
      </c>
      <c r="CZ136" s="1" t="n">
        <v>0</v>
      </c>
      <c r="DA136" s="1" t="n">
        <v>0</v>
      </c>
      <c r="DB136" s="1" t="n">
        <v>0</v>
      </c>
      <c r="DC136" s="1" t="n">
        <v>0</v>
      </c>
      <c r="DD136" s="1" t="n">
        <v>0</v>
      </c>
      <c r="DE136" s="1" t="n">
        <v>0</v>
      </c>
      <c r="DF136" s="1" t="n">
        <v>0</v>
      </c>
      <c r="DG136" s="1" t="n">
        <v>0</v>
      </c>
      <c r="DH136" s="1" t="n">
        <v>0</v>
      </c>
      <c r="DI136" s="1" t="n">
        <v>0</v>
      </c>
      <c r="DJ136" s="1" t="n">
        <v>0</v>
      </c>
      <c r="DK136" s="1" t="n">
        <v>0</v>
      </c>
      <c r="DL136" s="1" t="n">
        <v>0</v>
      </c>
      <c r="DM136" s="1" t="n">
        <v>0</v>
      </c>
      <c r="DN136" s="1" t="n">
        <v>0</v>
      </c>
      <c r="DO136" s="1" t="n">
        <v>0</v>
      </c>
      <c r="DP136" s="1" t="n">
        <v>0</v>
      </c>
      <c r="DQ136" s="1" t="n">
        <v>0</v>
      </c>
      <c r="DR136" s="1" t="n">
        <v>0</v>
      </c>
      <c r="DS136" s="1" t="n">
        <v>0</v>
      </c>
      <c r="DT136" s="1" t="n">
        <v>0</v>
      </c>
      <c r="DU136" s="1" t="n">
        <v>0</v>
      </c>
      <c r="DV136" s="1" t="n">
        <v>0</v>
      </c>
      <c r="DW136" s="1" t="n">
        <v>0</v>
      </c>
      <c r="DX136" s="1" t="n">
        <v>0</v>
      </c>
      <c r="DY136" s="1" t="n">
        <v>0</v>
      </c>
      <c r="DZ136" s="1" t="n">
        <v>0</v>
      </c>
      <c r="EA136" s="1" t="n">
        <v>0</v>
      </c>
      <c r="EB136" s="1" t="n">
        <v>0</v>
      </c>
      <c r="EC136" s="1" t="n">
        <v>0</v>
      </c>
      <c r="ED136" s="1" t="n">
        <v>0</v>
      </c>
      <c r="EE136" s="1" t="n">
        <v>0</v>
      </c>
      <c r="EF136" s="1" t="n">
        <v>0</v>
      </c>
      <c r="EG136" s="1" t="n">
        <v>0</v>
      </c>
      <c r="EH136" s="10" t="n">
        <f aca="false">Overlay!$G$12</f>
        <v>-440.833333333333</v>
      </c>
      <c r="EI136" s="10" t="n">
        <f aca="false">Overlay!$G$13</f>
        <v>-440.833333333333</v>
      </c>
      <c r="EJ136" s="10" t="n">
        <f aca="false">Overlay!$G$14</f>
        <v>-440.833333333333</v>
      </c>
    </row>
    <row r="137" customFormat="false" ht="15" hidden="false" customHeight="true" outlineLevel="0" collapsed="false">
      <c r="C137" s="1" t="n">
        <v>0</v>
      </c>
      <c r="D137" s="1" t="n">
        <v>0</v>
      </c>
      <c r="E137" s="1" t="n">
        <v>0</v>
      </c>
      <c r="F137" s="1" t="n">
        <v>0</v>
      </c>
      <c r="G137" s="1" t="n">
        <v>0</v>
      </c>
      <c r="H137" s="1" t="n">
        <v>0</v>
      </c>
      <c r="I137" s="1" t="n">
        <v>0</v>
      </c>
      <c r="J137" s="1" t="n">
        <v>0</v>
      </c>
      <c r="K137" s="1" t="n">
        <v>0</v>
      </c>
      <c r="L137" s="1" t="n">
        <v>0</v>
      </c>
      <c r="M137" s="1" t="n">
        <v>0</v>
      </c>
      <c r="N137" s="1" t="n">
        <v>0</v>
      </c>
      <c r="O137" s="1" t="n">
        <v>0</v>
      </c>
      <c r="P137" s="1" t="n">
        <v>0</v>
      </c>
      <c r="Q137" s="1" t="n">
        <v>0</v>
      </c>
      <c r="R137" s="1" t="n">
        <v>0</v>
      </c>
      <c r="S137" s="1" t="n">
        <v>0</v>
      </c>
      <c r="T137" s="1" t="n">
        <v>0</v>
      </c>
      <c r="U137" s="1" t="n">
        <v>0</v>
      </c>
      <c r="V137" s="1" t="n">
        <v>0</v>
      </c>
      <c r="W137" s="1" t="n">
        <v>0</v>
      </c>
      <c r="X137" s="1" t="n">
        <v>0</v>
      </c>
      <c r="Y137" s="1" t="n">
        <v>0</v>
      </c>
      <c r="Z137" s="1" t="n">
        <v>0</v>
      </c>
      <c r="AA137" s="1" t="n">
        <v>0</v>
      </c>
      <c r="AB137" s="1" t="n">
        <v>0</v>
      </c>
      <c r="AC137" s="1" t="n">
        <v>0</v>
      </c>
      <c r="AD137" s="1" t="n">
        <v>0</v>
      </c>
      <c r="AE137" s="1" t="n">
        <v>0</v>
      </c>
      <c r="AF137" s="1" t="n">
        <v>0</v>
      </c>
      <c r="AG137" s="1" t="n">
        <v>0</v>
      </c>
      <c r="AH137" s="1" t="n">
        <v>0</v>
      </c>
      <c r="AI137" s="1" t="n">
        <v>0</v>
      </c>
      <c r="AJ137" s="1" t="n">
        <v>0</v>
      </c>
      <c r="AK137" s="1" t="n">
        <v>0</v>
      </c>
      <c r="AL137" s="1" t="n">
        <v>0</v>
      </c>
      <c r="AM137" s="1" t="n">
        <v>0</v>
      </c>
      <c r="AN137" s="1" t="n">
        <v>0</v>
      </c>
      <c r="AO137" s="1" t="n">
        <v>0</v>
      </c>
      <c r="AP137" s="1" t="n">
        <v>0</v>
      </c>
      <c r="AQ137" s="1" t="n">
        <v>0</v>
      </c>
      <c r="AR137" s="1" t="n">
        <v>0</v>
      </c>
      <c r="AS137" s="1" t="n">
        <v>0</v>
      </c>
      <c r="AT137" s="1" t="n">
        <v>0</v>
      </c>
      <c r="AU137" s="1" t="n">
        <v>0</v>
      </c>
      <c r="AV137" s="1" t="n">
        <v>0</v>
      </c>
      <c r="AW137" s="1" t="n">
        <v>0</v>
      </c>
      <c r="AX137" s="1" t="n">
        <v>0</v>
      </c>
      <c r="AY137" s="1" t="n">
        <v>0</v>
      </c>
      <c r="AZ137" s="1" t="n">
        <v>0</v>
      </c>
      <c r="BA137" s="1" t="n">
        <v>0</v>
      </c>
      <c r="BB137" s="1" t="n">
        <v>0</v>
      </c>
      <c r="BC137" s="1" t="n">
        <v>0</v>
      </c>
      <c r="BD137" s="1" t="n">
        <v>0</v>
      </c>
      <c r="BE137" s="1" t="n">
        <v>0</v>
      </c>
      <c r="BF137" s="1" t="n">
        <v>0</v>
      </c>
      <c r="BG137" s="1" t="n">
        <v>0</v>
      </c>
      <c r="BH137" s="1" t="n">
        <v>0</v>
      </c>
      <c r="BI137" s="1" t="n">
        <v>0</v>
      </c>
      <c r="BJ137" s="1" t="n">
        <v>0</v>
      </c>
      <c r="BK137" s="1" t="n">
        <v>0</v>
      </c>
      <c r="BL137" s="1" t="n">
        <v>0</v>
      </c>
      <c r="BM137" s="1" t="n">
        <v>0</v>
      </c>
      <c r="BN137" s="1" t="n">
        <v>0</v>
      </c>
      <c r="BO137" s="1" t="n">
        <v>0</v>
      </c>
      <c r="BP137" s="1" t="n">
        <v>0</v>
      </c>
      <c r="BQ137" s="1" t="n">
        <v>0</v>
      </c>
      <c r="BR137" s="1" t="n">
        <v>0</v>
      </c>
      <c r="BS137" s="1" t="n">
        <v>0</v>
      </c>
      <c r="BT137" s="1" t="n">
        <v>0</v>
      </c>
      <c r="BU137" s="1" t="n">
        <v>0</v>
      </c>
      <c r="BV137" s="1" t="n">
        <v>0</v>
      </c>
      <c r="BW137" s="1" t="n">
        <v>0</v>
      </c>
      <c r="BX137" s="1" t="n">
        <v>0</v>
      </c>
      <c r="BY137" s="1" t="n">
        <v>0</v>
      </c>
      <c r="BZ137" s="1" t="n">
        <v>0</v>
      </c>
      <c r="CA137" s="1" t="n">
        <v>0</v>
      </c>
      <c r="CB137" s="1" t="n">
        <v>0</v>
      </c>
      <c r="CC137" s="1" t="n">
        <v>0</v>
      </c>
      <c r="CD137" s="1" t="n">
        <v>0</v>
      </c>
      <c r="CE137" s="1" t="n">
        <v>0</v>
      </c>
      <c r="CF137" s="1" t="n">
        <v>0</v>
      </c>
      <c r="CG137" s="1" t="n">
        <v>0</v>
      </c>
      <c r="CH137" s="1" t="n">
        <v>0</v>
      </c>
      <c r="CI137" s="1" t="n">
        <v>0</v>
      </c>
      <c r="CJ137" s="1" t="n">
        <v>0</v>
      </c>
      <c r="CK137" s="1" t="n">
        <v>0</v>
      </c>
      <c r="CL137" s="1" t="n">
        <v>0</v>
      </c>
      <c r="CM137" s="1" t="n">
        <v>0</v>
      </c>
      <c r="CN137" s="1" t="n">
        <v>0</v>
      </c>
      <c r="CO137" s="1" t="n">
        <v>0</v>
      </c>
      <c r="CP137" s="1" t="n">
        <v>0</v>
      </c>
      <c r="CQ137" s="1" t="n">
        <v>0</v>
      </c>
      <c r="CR137" s="1" t="n">
        <v>0</v>
      </c>
      <c r="CS137" s="1" t="n">
        <v>0</v>
      </c>
      <c r="CT137" s="1" t="n">
        <v>0</v>
      </c>
      <c r="CU137" s="1" t="n">
        <v>0</v>
      </c>
      <c r="CV137" s="1" t="n">
        <v>0</v>
      </c>
      <c r="CW137" s="1" t="n">
        <v>0</v>
      </c>
      <c r="CX137" s="1" t="n">
        <v>0</v>
      </c>
      <c r="CY137" s="1" t="n">
        <v>0</v>
      </c>
      <c r="CZ137" s="1" t="n">
        <v>0</v>
      </c>
      <c r="DA137" s="1" t="n">
        <v>0</v>
      </c>
      <c r="DB137" s="1" t="n">
        <v>0</v>
      </c>
      <c r="DC137" s="1" t="n">
        <v>0</v>
      </c>
      <c r="DD137" s="1" t="n">
        <v>0</v>
      </c>
      <c r="DE137" s="1" t="n">
        <v>0</v>
      </c>
      <c r="DF137" s="1" t="n">
        <v>0</v>
      </c>
      <c r="DG137" s="1" t="n">
        <v>0</v>
      </c>
      <c r="DH137" s="1" t="n">
        <v>0</v>
      </c>
      <c r="DI137" s="1" t="n">
        <v>0</v>
      </c>
      <c r="DJ137" s="1" t="n">
        <v>0</v>
      </c>
      <c r="DK137" s="1" t="n">
        <v>0</v>
      </c>
      <c r="DL137" s="1" t="n">
        <v>0</v>
      </c>
      <c r="DM137" s="1" t="n">
        <v>0</v>
      </c>
      <c r="DN137" s="1" t="n">
        <v>0</v>
      </c>
      <c r="DO137" s="1" t="n">
        <v>0</v>
      </c>
      <c r="DP137" s="1" t="n">
        <v>0</v>
      </c>
      <c r="DQ137" s="1" t="n">
        <v>0</v>
      </c>
      <c r="DR137" s="1" t="n">
        <v>0</v>
      </c>
      <c r="DS137" s="1" t="n">
        <v>0</v>
      </c>
      <c r="DT137" s="1" t="n">
        <v>0</v>
      </c>
      <c r="DU137" s="1" t="n">
        <v>0</v>
      </c>
      <c r="DV137" s="1" t="n">
        <v>0</v>
      </c>
      <c r="DW137" s="1" t="n">
        <v>0</v>
      </c>
      <c r="DX137" s="1" t="n">
        <v>0</v>
      </c>
      <c r="DY137" s="1" t="n">
        <v>0</v>
      </c>
      <c r="DZ137" s="1" t="n">
        <v>0</v>
      </c>
      <c r="EA137" s="1" t="n">
        <v>0</v>
      </c>
      <c r="EB137" s="1" t="n">
        <v>0</v>
      </c>
      <c r="EC137" s="1" t="n">
        <v>0</v>
      </c>
      <c r="ED137" s="1" t="n">
        <v>0</v>
      </c>
      <c r="EE137" s="1" t="n">
        <v>0</v>
      </c>
      <c r="EF137" s="1" t="n">
        <v>0</v>
      </c>
      <c r="EG137" s="1" t="n">
        <v>0</v>
      </c>
      <c r="EH137" s="1" t="n">
        <v>0</v>
      </c>
      <c r="EI137" s="10" t="n">
        <f aca="false">Overlay!$G$12</f>
        <v>-440.833333333333</v>
      </c>
      <c r="EJ137" s="10" t="n">
        <f aca="false">Overlay!$G$13</f>
        <v>-440.833333333333</v>
      </c>
    </row>
    <row r="138" customFormat="false" ht="15" hidden="false" customHeight="true" outlineLevel="0" collapsed="false">
      <c r="C138" s="1" t="n">
        <v>0</v>
      </c>
      <c r="D138" s="1" t="n">
        <v>0</v>
      </c>
      <c r="E138" s="1" t="n">
        <v>0</v>
      </c>
      <c r="F138" s="1" t="n">
        <v>0</v>
      </c>
      <c r="G138" s="1" t="n">
        <v>0</v>
      </c>
      <c r="H138" s="1" t="n">
        <v>0</v>
      </c>
      <c r="I138" s="1" t="n">
        <v>0</v>
      </c>
      <c r="J138" s="1" t="n">
        <v>0</v>
      </c>
      <c r="K138" s="1" t="n">
        <v>0</v>
      </c>
      <c r="L138" s="1" t="n">
        <v>0</v>
      </c>
      <c r="M138" s="1" t="n">
        <v>0</v>
      </c>
      <c r="N138" s="1" t="n">
        <v>0</v>
      </c>
      <c r="O138" s="1" t="n">
        <v>0</v>
      </c>
      <c r="P138" s="1" t="n">
        <v>0</v>
      </c>
      <c r="Q138" s="1" t="n">
        <v>0</v>
      </c>
      <c r="R138" s="1" t="n">
        <v>0</v>
      </c>
      <c r="S138" s="1" t="n">
        <v>0</v>
      </c>
      <c r="T138" s="1" t="n">
        <v>0</v>
      </c>
      <c r="U138" s="1" t="n">
        <v>0</v>
      </c>
      <c r="V138" s="1" t="n">
        <v>0</v>
      </c>
      <c r="W138" s="1" t="n">
        <v>0</v>
      </c>
      <c r="X138" s="1" t="n">
        <v>0</v>
      </c>
      <c r="Y138" s="1" t="n">
        <v>0</v>
      </c>
      <c r="Z138" s="1" t="n">
        <v>0</v>
      </c>
      <c r="AA138" s="1" t="n">
        <v>0</v>
      </c>
      <c r="AB138" s="1" t="n">
        <v>0</v>
      </c>
      <c r="AC138" s="1" t="n">
        <v>0</v>
      </c>
      <c r="AD138" s="1" t="n">
        <v>0</v>
      </c>
      <c r="AE138" s="1" t="n">
        <v>0</v>
      </c>
      <c r="AF138" s="1" t="n">
        <v>0</v>
      </c>
      <c r="AG138" s="1" t="n">
        <v>0</v>
      </c>
      <c r="AH138" s="1" t="n">
        <v>0</v>
      </c>
      <c r="AI138" s="1" t="n">
        <v>0</v>
      </c>
      <c r="AJ138" s="1" t="n">
        <v>0</v>
      </c>
      <c r="AK138" s="1" t="n">
        <v>0</v>
      </c>
      <c r="AL138" s="1" t="n">
        <v>0</v>
      </c>
      <c r="AM138" s="1" t="n">
        <v>0</v>
      </c>
      <c r="AN138" s="1" t="n">
        <v>0</v>
      </c>
      <c r="AO138" s="1" t="n">
        <v>0</v>
      </c>
      <c r="AP138" s="1" t="n">
        <v>0</v>
      </c>
      <c r="AQ138" s="1" t="n">
        <v>0</v>
      </c>
      <c r="AR138" s="1" t="n">
        <v>0</v>
      </c>
      <c r="AS138" s="1" t="n">
        <v>0</v>
      </c>
      <c r="AT138" s="1" t="n">
        <v>0</v>
      </c>
      <c r="AU138" s="1" t="n">
        <v>0</v>
      </c>
      <c r="AV138" s="1" t="n">
        <v>0</v>
      </c>
      <c r="AW138" s="1" t="n">
        <v>0</v>
      </c>
      <c r="AX138" s="1" t="n">
        <v>0</v>
      </c>
      <c r="AY138" s="1" t="n">
        <v>0</v>
      </c>
      <c r="AZ138" s="1" t="n">
        <v>0</v>
      </c>
      <c r="BA138" s="1" t="n">
        <v>0</v>
      </c>
      <c r="BB138" s="1" t="n">
        <v>0</v>
      </c>
      <c r="BC138" s="1" t="n">
        <v>0</v>
      </c>
      <c r="BD138" s="1" t="n">
        <v>0</v>
      </c>
      <c r="BE138" s="1" t="n">
        <v>0</v>
      </c>
      <c r="BF138" s="1" t="n">
        <v>0</v>
      </c>
      <c r="BG138" s="1" t="n">
        <v>0</v>
      </c>
      <c r="BH138" s="1" t="n">
        <v>0</v>
      </c>
      <c r="BI138" s="1" t="n">
        <v>0</v>
      </c>
      <c r="BJ138" s="1" t="n">
        <v>0</v>
      </c>
      <c r="BK138" s="1" t="n">
        <v>0</v>
      </c>
      <c r="BL138" s="1" t="n">
        <v>0</v>
      </c>
      <c r="BM138" s="1" t="n">
        <v>0</v>
      </c>
      <c r="BN138" s="1" t="n">
        <v>0</v>
      </c>
      <c r="BO138" s="1" t="n">
        <v>0</v>
      </c>
      <c r="BP138" s="1" t="n">
        <v>0</v>
      </c>
      <c r="BQ138" s="1" t="n">
        <v>0</v>
      </c>
      <c r="BR138" s="1" t="n">
        <v>0</v>
      </c>
      <c r="BS138" s="1" t="n">
        <v>0</v>
      </c>
      <c r="BT138" s="1" t="n">
        <v>0</v>
      </c>
      <c r="BU138" s="1" t="n">
        <v>0</v>
      </c>
      <c r="BV138" s="1" t="n">
        <v>0</v>
      </c>
      <c r="BW138" s="1" t="n">
        <v>0</v>
      </c>
      <c r="BX138" s="1" t="n">
        <v>0</v>
      </c>
      <c r="BY138" s="1" t="n">
        <v>0</v>
      </c>
      <c r="BZ138" s="1" t="n">
        <v>0</v>
      </c>
      <c r="CA138" s="1" t="n">
        <v>0</v>
      </c>
      <c r="CB138" s="1" t="n">
        <v>0</v>
      </c>
      <c r="CC138" s="1" t="n">
        <v>0</v>
      </c>
      <c r="CD138" s="1" t="n">
        <v>0</v>
      </c>
      <c r="CE138" s="1" t="n">
        <v>0</v>
      </c>
      <c r="CF138" s="1" t="n">
        <v>0</v>
      </c>
      <c r="CG138" s="1" t="n">
        <v>0</v>
      </c>
      <c r="CH138" s="1" t="n">
        <v>0</v>
      </c>
      <c r="CI138" s="1" t="n">
        <v>0</v>
      </c>
      <c r="CJ138" s="1" t="n">
        <v>0</v>
      </c>
      <c r="CK138" s="1" t="n">
        <v>0</v>
      </c>
      <c r="CL138" s="1" t="n">
        <v>0</v>
      </c>
      <c r="CM138" s="1" t="n">
        <v>0</v>
      </c>
      <c r="CN138" s="1" t="n">
        <v>0</v>
      </c>
      <c r="CO138" s="1" t="n">
        <v>0</v>
      </c>
      <c r="CP138" s="1" t="n">
        <v>0</v>
      </c>
      <c r="CQ138" s="1" t="n">
        <v>0</v>
      </c>
      <c r="CR138" s="1" t="n">
        <v>0</v>
      </c>
      <c r="CS138" s="1" t="n">
        <v>0</v>
      </c>
      <c r="CT138" s="1" t="n">
        <v>0</v>
      </c>
      <c r="CU138" s="1" t="n">
        <v>0</v>
      </c>
      <c r="CV138" s="1" t="n">
        <v>0</v>
      </c>
      <c r="CW138" s="1" t="n">
        <v>0</v>
      </c>
      <c r="CX138" s="1" t="n">
        <v>0</v>
      </c>
      <c r="CY138" s="1" t="n">
        <v>0</v>
      </c>
      <c r="CZ138" s="1" t="n">
        <v>0</v>
      </c>
      <c r="DA138" s="1" t="n">
        <v>0</v>
      </c>
      <c r="DB138" s="1" t="n">
        <v>0</v>
      </c>
      <c r="DC138" s="1" t="n">
        <v>0</v>
      </c>
      <c r="DD138" s="1" t="n">
        <v>0</v>
      </c>
      <c r="DE138" s="1" t="n">
        <v>0</v>
      </c>
      <c r="DF138" s="1" t="n">
        <v>0</v>
      </c>
      <c r="DG138" s="1" t="n">
        <v>0</v>
      </c>
      <c r="DH138" s="1" t="n">
        <v>0</v>
      </c>
      <c r="DI138" s="1" t="n">
        <v>0</v>
      </c>
      <c r="DJ138" s="1" t="n">
        <v>0</v>
      </c>
      <c r="DK138" s="1" t="n">
        <v>0</v>
      </c>
      <c r="DL138" s="1" t="n">
        <v>0</v>
      </c>
      <c r="DM138" s="1" t="n">
        <v>0</v>
      </c>
      <c r="DN138" s="1" t="n">
        <v>0</v>
      </c>
      <c r="DO138" s="1" t="n">
        <v>0</v>
      </c>
      <c r="DP138" s="1" t="n">
        <v>0</v>
      </c>
      <c r="DQ138" s="1" t="n">
        <v>0</v>
      </c>
      <c r="DR138" s="1" t="n">
        <v>0</v>
      </c>
      <c r="DS138" s="1" t="n">
        <v>0</v>
      </c>
      <c r="DT138" s="1" t="n">
        <v>0</v>
      </c>
      <c r="DU138" s="1" t="n">
        <v>0</v>
      </c>
      <c r="DV138" s="1" t="n">
        <v>0</v>
      </c>
      <c r="DW138" s="1" t="n">
        <v>0</v>
      </c>
      <c r="DX138" s="1" t="n">
        <v>0</v>
      </c>
      <c r="DY138" s="1" t="n">
        <v>0</v>
      </c>
      <c r="DZ138" s="1" t="n">
        <v>0</v>
      </c>
      <c r="EA138" s="1" t="n">
        <v>0</v>
      </c>
      <c r="EB138" s="1" t="n">
        <v>0</v>
      </c>
      <c r="EC138" s="1" t="n">
        <v>0</v>
      </c>
      <c r="ED138" s="1" t="n">
        <v>0</v>
      </c>
      <c r="EE138" s="1" t="n">
        <v>0</v>
      </c>
      <c r="EF138" s="1" t="n">
        <v>0</v>
      </c>
      <c r="EG138" s="1" t="n">
        <v>0</v>
      </c>
      <c r="EH138" s="1" t="n">
        <v>0</v>
      </c>
      <c r="EI138" s="1" t="n">
        <v>0</v>
      </c>
      <c r="EJ138" s="10" t="n">
        <f aca="false">Overlay!$G$12</f>
        <v>-440.833333333333</v>
      </c>
    </row>
    <row r="139" customFormat="false" ht="15" hidden="false" customHeight="true" outlineLevel="0" collapsed="false">
      <c r="C139" s="1" t="n">
        <v>0</v>
      </c>
      <c r="D139" s="1" t="n">
        <v>0</v>
      </c>
      <c r="E139" s="1" t="n">
        <v>0</v>
      </c>
      <c r="F139" s="1" t="n">
        <v>0</v>
      </c>
      <c r="G139" s="1" t="n">
        <v>0</v>
      </c>
      <c r="H139" s="1" t="n">
        <v>0</v>
      </c>
      <c r="I139" s="1" t="n">
        <v>0</v>
      </c>
      <c r="J139" s="1" t="n">
        <v>0</v>
      </c>
      <c r="K139" s="1" t="n">
        <v>0</v>
      </c>
      <c r="L139" s="1" t="n">
        <v>0</v>
      </c>
      <c r="M139" s="1" t="n">
        <v>0</v>
      </c>
      <c r="N139" s="1" t="n">
        <v>0</v>
      </c>
      <c r="O139" s="1" t="n">
        <v>0</v>
      </c>
      <c r="P139" s="1" t="n">
        <v>0</v>
      </c>
      <c r="Q139" s="1" t="n">
        <v>0</v>
      </c>
      <c r="R139" s="1" t="n">
        <v>0</v>
      </c>
      <c r="S139" s="1" t="n">
        <v>0</v>
      </c>
      <c r="T139" s="1" t="n">
        <v>0</v>
      </c>
      <c r="U139" s="1" t="n">
        <v>0</v>
      </c>
      <c r="V139" s="1" t="n">
        <v>0</v>
      </c>
      <c r="W139" s="1" t="n">
        <v>0</v>
      </c>
      <c r="X139" s="1" t="n">
        <v>0</v>
      </c>
      <c r="Y139" s="1" t="n">
        <v>0</v>
      </c>
      <c r="Z139" s="1" t="n">
        <v>0</v>
      </c>
      <c r="AA139" s="1" t="n">
        <v>0</v>
      </c>
      <c r="AB139" s="1" t="n">
        <v>0</v>
      </c>
      <c r="AC139" s="1" t="n">
        <v>0</v>
      </c>
      <c r="AD139" s="1" t="n">
        <v>0</v>
      </c>
      <c r="AE139" s="1" t="n">
        <v>0</v>
      </c>
      <c r="AF139" s="1" t="n">
        <v>0</v>
      </c>
      <c r="AG139" s="1" t="n">
        <v>0</v>
      </c>
      <c r="AH139" s="1" t="n">
        <v>0</v>
      </c>
      <c r="AI139" s="1" t="n">
        <v>0</v>
      </c>
      <c r="AJ139" s="1" t="n">
        <v>0</v>
      </c>
      <c r="AK139" s="1" t="n">
        <v>0</v>
      </c>
      <c r="AL139" s="1" t="n">
        <v>0</v>
      </c>
      <c r="AM139" s="1" t="n">
        <v>0</v>
      </c>
      <c r="AN139" s="1" t="n">
        <v>0</v>
      </c>
      <c r="AO139" s="1" t="n">
        <v>0</v>
      </c>
      <c r="AP139" s="1" t="n">
        <v>0</v>
      </c>
      <c r="AQ139" s="1" t="n">
        <v>0</v>
      </c>
      <c r="AR139" s="1" t="n">
        <v>0</v>
      </c>
      <c r="AS139" s="1" t="n">
        <v>0</v>
      </c>
      <c r="AT139" s="1" t="n">
        <v>0</v>
      </c>
      <c r="AU139" s="1" t="n">
        <v>0</v>
      </c>
      <c r="AV139" s="1" t="n">
        <v>0</v>
      </c>
      <c r="AW139" s="1" t="n">
        <v>0</v>
      </c>
      <c r="AX139" s="1" t="n">
        <v>0</v>
      </c>
      <c r="AY139" s="1" t="n">
        <v>0</v>
      </c>
      <c r="AZ139" s="1" t="n">
        <v>0</v>
      </c>
      <c r="BA139" s="1" t="n">
        <v>0</v>
      </c>
      <c r="BB139" s="1" t="n">
        <v>0</v>
      </c>
      <c r="BC139" s="1" t="n">
        <v>0</v>
      </c>
      <c r="BD139" s="1" t="n">
        <v>0</v>
      </c>
      <c r="BE139" s="1" t="n">
        <v>0</v>
      </c>
      <c r="BF139" s="1" t="n">
        <v>0</v>
      </c>
      <c r="BG139" s="1" t="n">
        <v>0</v>
      </c>
      <c r="BH139" s="1" t="n">
        <v>0</v>
      </c>
      <c r="BI139" s="1" t="n">
        <v>0</v>
      </c>
      <c r="BJ139" s="1" t="n">
        <v>0</v>
      </c>
      <c r="BK139" s="1" t="n">
        <v>0</v>
      </c>
      <c r="BL139" s="1" t="n">
        <v>0</v>
      </c>
      <c r="BM139" s="1" t="n">
        <v>0</v>
      </c>
      <c r="BN139" s="1" t="n">
        <v>0</v>
      </c>
      <c r="BO139" s="1" t="n">
        <v>0</v>
      </c>
      <c r="BP139" s="1" t="n">
        <v>0</v>
      </c>
      <c r="BQ139" s="1" t="n">
        <v>0</v>
      </c>
      <c r="BR139" s="1" t="n">
        <v>0</v>
      </c>
      <c r="BS139" s="1" t="n">
        <v>0</v>
      </c>
      <c r="BT139" s="1" t="n">
        <v>0</v>
      </c>
      <c r="BU139" s="1" t="n">
        <v>0</v>
      </c>
      <c r="BV139" s="1" t="n">
        <v>0</v>
      </c>
      <c r="BW139" s="1" t="n">
        <v>0</v>
      </c>
      <c r="BX139" s="1" t="n">
        <v>0</v>
      </c>
      <c r="BY139" s="1" t="n">
        <v>0</v>
      </c>
      <c r="BZ139" s="1" t="n">
        <v>0</v>
      </c>
      <c r="CA139" s="1" t="n">
        <v>0</v>
      </c>
      <c r="CB139" s="1" t="n">
        <v>0</v>
      </c>
      <c r="CC139" s="1" t="n">
        <v>0</v>
      </c>
      <c r="CD139" s="1" t="n">
        <v>0</v>
      </c>
      <c r="CE139" s="1" t="n">
        <v>0</v>
      </c>
      <c r="CF139" s="1" t="n">
        <v>0</v>
      </c>
      <c r="CG139" s="1" t="n">
        <v>0</v>
      </c>
      <c r="CH139" s="1" t="n">
        <v>0</v>
      </c>
      <c r="CI139" s="1" t="n">
        <v>0</v>
      </c>
      <c r="CJ139" s="1" t="n">
        <v>0</v>
      </c>
      <c r="CK139" s="1" t="n">
        <v>0</v>
      </c>
      <c r="CL139" s="1" t="n">
        <v>0</v>
      </c>
      <c r="CM139" s="1" t="n">
        <v>0</v>
      </c>
      <c r="CN139" s="1" t="n">
        <v>0</v>
      </c>
      <c r="CO139" s="1" t="n">
        <v>0</v>
      </c>
      <c r="CP139" s="1" t="n">
        <v>0</v>
      </c>
      <c r="CQ139" s="1" t="n">
        <v>0</v>
      </c>
      <c r="CR139" s="1" t="n">
        <v>0</v>
      </c>
      <c r="CS139" s="1" t="n">
        <v>0</v>
      </c>
      <c r="CT139" s="1" t="n">
        <v>0</v>
      </c>
      <c r="CU139" s="1" t="n">
        <v>0</v>
      </c>
      <c r="CV139" s="1" t="n">
        <v>0</v>
      </c>
      <c r="CW139" s="1" t="n">
        <v>0</v>
      </c>
      <c r="CX139" s="1" t="n">
        <v>0</v>
      </c>
      <c r="CY139" s="1" t="n">
        <v>0</v>
      </c>
      <c r="CZ139" s="1" t="n">
        <v>0</v>
      </c>
      <c r="DA139" s="1" t="n">
        <v>0</v>
      </c>
      <c r="DB139" s="1" t="n">
        <v>0</v>
      </c>
      <c r="DC139" s="1" t="n">
        <v>0</v>
      </c>
      <c r="DD139" s="1" t="n">
        <v>0</v>
      </c>
      <c r="DE139" s="1" t="n">
        <v>0</v>
      </c>
      <c r="DF139" s="1" t="n">
        <v>0</v>
      </c>
      <c r="DG139" s="1" t="n">
        <v>0</v>
      </c>
      <c r="DH139" s="1" t="n">
        <v>0</v>
      </c>
      <c r="DI139" s="1" t="n">
        <v>0</v>
      </c>
      <c r="DJ139" s="1" t="n">
        <v>0</v>
      </c>
      <c r="DK139" s="1" t="n">
        <v>0</v>
      </c>
      <c r="DL139" s="1" t="n">
        <v>0</v>
      </c>
      <c r="DM139" s="1" t="n">
        <v>0</v>
      </c>
      <c r="DN139" s="1" t="n">
        <v>0</v>
      </c>
      <c r="DO139" s="1" t="n">
        <v>0</v>
      </c>
      <c r="DP139" s="1" t="n">
        <v>0</v>
      </c>
      <c r="DQ139" s="1" t="n">
        <v>0</v>
      </c>
      <c r="DR139" s="1" t="n">
        <v>0</v>
      </c>
      <c r="DS139" s="1" t="n">
        <v>0</v>
      </c>
      <c r="DT139" s="1" t="n">
        <v>0</v>
      </c>
      <c r="DU139" s="1" t="n">
        <v>0</v>
      </c>
      <c r="DV139" s="1" t="n">
        <v>0</v>
      </c>
      <c r="DW139" s="1" t="n">
        <v>0</v>
      </c>
      <c r="DX139" s="1" t="n">
        <v>0</v>
      </c>
      <c r="DY139" s="1" t="n">
        <v>0</v>
      </c>
      <c r="DZ139" s="1" t="n">
        <v>0</v>
      </c>
      <c r="EA139" s="1" t="n">
        <v>0</v>
      </c>
      <c r="EB139" s="1" t="n">
        <v>0</v>
      </c>
      <c r="EC139" s="1" t="n">
        <v>0</v>
      </c>
      <c r="ED139" s="1" t="n">
        <v>0</v>
      </c>
      <c r="EE139" s="1" t="n">
        <v>0</v>
      </c>
      <c r="EF139" s="1" t="n">
        <v>0</v>
      </c>
      <c r="EG139" s="1" t="n">
        <v>0</v>
      </c>
      <c r="EH139" s="1" t="n">
        <v>0</v>
      </c>
      <c r="EI139" s="1" t="n">
        <v>0</v>
      </c>
      <c r="EJ139" s="1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7"/>
    <col collapsed="false" customWidth="true" hidden="false" outlineLevel="0" max="2" min="2" style="1" width="52"/>
    <col collapsed="false" customWidth="true" hidden="false" outlineLevel="0" max="3" min="3" style="1" width="16"/>
    <col collapsed="false" customWidth="true" hidden="false" outlineLevel="0" max="5" min="5" style="1" width="8"/>
    <col collapsed="false" customWidth="true" hidden="false" outlineLevel="0" max="8" min="6" style="1" width="14"/>
  </cols>
  <sheetData>
    <row r="1" customFormat="false" ht="15" hidden="false" customHeight="true" outlineLevel="0" collapsed="false"/>
    <row r="2" customFormat="false" ht="15.75" hidden="false" customHeight="true" outlineLevel="0" collapsed="false">
      <c r="B2" s="2" t="s">
        <v>132</v>
      </c>
    </row>
    <row r="4" customFormat="false" ht="30" hidden="false" customHeight="true" outlineLevel="0" collapsed="false">
      <c r="B4" s="4" t="s">
        <v>78</v>
      </c>
      <c r="C4" s="14" t="n">
        <f aca="false">PMT(O_Rate/12,O_N,-O_UPB)</f>
        <v>477.986169080837</v>
      </c>
      <c r="E4" s="9" t="s">
        <v>106</v>
      </c>
      <c r="F4" s="9" t="s">
        <v>133</v>
      </c>
      <c r="G4" s="9" t="s">
        <v>134</v>
      </c>
      <c r="H4" s="9" t="s">
        <v>135</v>
      </c>
    </row>
    <row r="5" customFormat="false" ht="15" hidden="false" customHeight="true" outlineLevel="0" collapsed="false">
      <c r="B5" s="4" t="s">
        <v>93</v>
      </c>
      <c r="C5" s="14" t="n">
        <f aca="false">O_PricePct*O_UPB</f>
        <v>28350</v>
      </c>
      <c r="E5" s="1" t="n">
        <v>0</v>
      </c>
      <c r="F5" s="10" t="n">
        <f aca="false">-O_Price</f>
        <v>-28350</v>
      </c>
      <c r="G5" s="10" t="n">
        <f aca="false">-(O_Price+M_Acq+M_Board)</f>
        <v>-29750</v>
      </c>
      <c r="H5" s="10" t="n">
        <f aca="false">-(M_Acq+M_Board)</f>
        <v>-1400</v>
      </c>
    </row>
    <row r="6" customFormat="false" ht="15" hidden="false" customHeight="true" outlineLevel="0" collapsed="false">
      <c r="B6" s="4" t="s">
        <v>136</v>
      </c>
      <c r="C6" s="16" t="n">
        <f aca="false">IRR(F5:F101,0.01)*12</f>
        <v>0.130945429088716</v>
      </c>
      <c r="E6" s="1" t="n">
        <v>1</v>
      </c>
      <c r="F6" s="10" t="n">
        <f aca="false">O_Pmt</f>
        <v>477.986169080837</v>
      </c>
      <c r="G6" s="10" t="n">
        <f aca="false">O_Pmt-M_Serv</f>
        <v>447.986169080837</v>
      </c>
      <c r="H6" s="10" t="n">
        <f aca="false">O_Pmt-M_Serv</f>
        <v>447.986169080837</v>
      </c>
    </row>
    <row r="7" customFormat="false" ht="15" hidden="false" customHeight="true" outlineLevel="0" collapsed="false">
      <c r="B7" s="4" t="s">
        <v>137</v>
      </c>
      <c r="C7" s="16" t="n">
        <f aca="false">IRR(G5:G101,0.01)*12</f>
        <v>0.0978067308089815</v>
      </c>
      <c r="E7" s="1" t="n">
        <v>2</v>
      </c>
      <c r="F7" s="10" t="n">
        <f aca="false">O_Pmt</f>
        <v>477.986169080837</v>
      </c>
      <c r="G7" s="10" t="n">
        <f aca="false">O_Pmt-M_Serv</f>
        <v>447.986169080837</v>
      </c>
      <c r="H7" s="10" t="n">
        <f aca="false">O_Pmt-M_Serv</f>
        <v>447.986169080837</v>
      </c>
    </row>
    <row r="8" customFormat="false" ht="15" hidden="false" customHeight="true" outlineLevel="0" collapsed="false">
      <c r="B8" s="4" t="s">
        <v>138</v>
      </c>
      <c r="C8" s="24" t="n">
        <f aca="false">(O_YGross-O_YNet)*10000</f>
        <v>331.386982797343</v>
      </c>
      <c r="E8" s="1" t="n">
        <v>3</v>
      </c>
      <c r="F8" s="10" t="n">
        <f aca="false">O_Pmt</f>
        <v>477.986169080837</v>
      </c>
      <c r="G8" s="10" t="n">
        <f aca="false">O_Pmt-M_Serv</f>
        <v>447.986169080837</v>
      </c>
      <c r="H8" s="10" t="n">
        <f aca="false">O_Pmt-M_Serv</f>
        <v>447.986169080837</v>
      </c>
    </row>
    <row r="9" customFormat="false" ht="15" hidden="false" customHeight="true" outlineLevel="0" collapsed="false">
      <c r="B9" s="4" t="s">
        <v>139</v>
      </c>
      <c r="C9" s="14" t="n">
        <f aca="false">H5+NPV(M_Target/12,H6:H101)</f>
        <v>27118.8458048562</v>
      </c>
      <c r="E9" s="1" t="n">
        <v>4</v>
      </c>
      <c r="F9" s="10" t="n">
        <f aca="false">O_Pmt</f>
        <v>477.986169080837</v>
      </c>
      <c r="G9" s="10" t="n">
        <f aca="false">O_Pmt-M_Serv</f>
        <v>447.986169080837</v>
      </c>
      <c r="H9" s="10" t="n">
        <f aca="false">O_Pmt-M_Serv</f>
        <v>447.986169080837</v>
      </c>
    </row>
    <row r="10" customFormat="false" ht="15" hidden="false" customHeight="true" outlineLevel="0" collapsed="false">
      <c r="B10" s="4" t="s">
        <v>140</v>
      </c>
      <c r="C10" s="16" t="n">
        <f aca="false">O_P11/O_UPB</f>
        <v>0.860915739836705</v>
      </c>
      <c r="E10" s="1" t="n">
        <v>5</v>
      </c>
      <c r="F10" s="10" t="n">
        <f aca="false">O_Pmt</f>
        <v>477.986169080837</v>
      </c>
      <c r="G10" s="10" t="n">
        <f aca="false">O_Pmt-M_Serv</f>
        <v>447.986169080837</v>
      </c>
      <c r="H10" s="10" t="n">
        <f aca="false">O_Pmt-M_Serv</f>
        <v>447.986169080837</v>
      </c>
    </row>
    <row r="11" customFormat="false" ht="15" hidden="false" customHeight="true" outlineLevel="0" collapsed="false">
      <c r="B11" s="4" t="s">
        <v>141</v>
      </c>
      <c r="C11" s="16" t="n">
        <f aca="false">M_Serv*12/O_UPB</f>
        <v>0.0114285714285714</v>
      </c>
      <c r="E11" s="1" t="n">
        <v>6</v>
      </c>
      <c r="F11" s="10" t="n">
        <f aca="false">O_Pmt</f>
        <v>477.986169080837</v>
      </c>
      <c r="G11" s="10" t="n">
        <f aca="false">O_Pmt-M_Serv</f>
        <v>447.986169080837</v>
      </c>
      <c r="H11" s="10" t="n">
        <f aca="false">O_Pmt-M_Serv</f>
        <v>447.986169080837</v>
      </c>
    </row>
    <row r="12" customFormat="false" ht="15" hidden="false" customHeight="true" outlineLevel="0" collapsed="false">
      <c r="E12" s="1" t="n">
        <v>7</v>
      </c>
      <c r="F12" s="10" t="n">
        <f aca="false">O_Pmt</f>
        <v>477.986169080837</v>
      </c>
      <c r="G12" s="10" t="n">
        <f aca="false">O_Pmt-M_Serv</f>
        <v>447.986169080837</v>
      </c>
      <c r="H12" s="10" t="n">
        <f aca="false">O_Pmt-M_Serv</f>
        <v>447.986169080837</v>
      </c>
    </row>
    <row r="13" customFormat="false" ht="15" hidden="false" customHeight="true" outlineLevel="0" collapsed="false">
      <c r="E13" s="1" t="n">
        <v>8</v>
      </c>
      <c r="F13" s="10" t="n">
        <f aca="false">O_Pmt</f>
        <v>477.986169080837</v>
      </c>
      <c r="G13" s="10" t="n">
        <f aca="false">O_Pmt-M_Serv</f>
        <v>447.986169080837</v>
      </c>
      <c r="H13" s="10" t="n">
        <f aca="false">O_Pmt-M_Serv</f>
        <v>447.986169080837</v>
      </c>
    </row>
    <row r="14" customFormat="false" ht="15" hidden="false" customHeight="true" outlineLevel="0" collapsed="false">
      <c r="E14" s="1" t="n">
        <v>9</v>
      </c>
      <c r="F14" s="10" t="n">
        <f aca="false">O_Pmt</f>
        <v>477.986169080837</v>
      </c>
      <c r="G14" s="10" t="n">
        <f aca="false">O_Pmt-M_Serv</f>
        <v>447.986169080837</v>
      </c>
      <c r="H14" s="10" t="n">
        <f aca="false">O_Pmt-M_Serv</f>
        <v>447.986169080837</v>
      </c>
    </row>
    <row r="15" customFormat="false" ht="15" hidden="false" customHeight="true" outlineLevel="0" collapsed="false">
      <c r="E15" s="1" t="n">
        <v>10</v>
      </c>
      <c r="F15" s="10" t="n">
        <f aca="false">O_Pmt</f>
        <v>477.986169080837</v>
      </c>
      <c r="G15" s="10" t="n">
        <f aca="false">O_Pmt-M_Serv</f>
        <v>447.986169080837</v>
      </c>
      <c r="H15" s="10" t="n">
        <f aca="false">O_Pmt-M_Serv</f>
        <v>447.986169080837</v>
      </c>
    </row>
    <row r="16" customFormat="false" ht="15" hidden="false" customHeight="true" outlineLevel="0" collapsed="false">
      <c r="E16" s="1" t="n">
        <v>11</v>
      </c>
      <c r="F16" s="10" t="n">
        <f aca="false">O_Pmt</f>
        <v>477.986169080837</v>
      </c>
      <c r="G16" s="10" t="n">
        <f aca="false">O_Pmt-M_Serv</f>
        <v>447.986169080837</v>
      </c>
      <c r="H16" s="10" t="n">
        <f aca="false">O_Pmt-M_Serv</f>
        <v>447.986169080837</v>
      </c>
    </row>
    <row r="17" customFormat="false" ht="15" hidden="false" customHeight="true" outlineLevel="0" collapsed="false">
      <c r="E17" s="1" t="n">
        <v>12</v>
      </c>
      <c r="F17" s="10" t="n">
        <f aca="false">O_Pmt</f>
        <v>477.986169080837</v>
      </c>
      <c r="G17" s="10" t="n">
        <f aca="false">O_Pmt-M_Serv</f>
        <v>447.986169080837</v>
      </c>
      <c r="H17" s="10" t="n">
        <f aca="false">O_Pmt-M_Serv</f>
        <v>447.986169080837</v>
      </c>
    </row>
    <row r="18" customFormat="false" ht="15" hidden="false" customHeight="true" outlineLevel="0" collapsed="false">
      <c r="E18" s="1" t="n">
        <v>13</v>
      </c>
      <c r="F18" s="10" t="n">
        <f aca="false">O_Pmt</f>
        <v>477.986169080837</v>
      </c>
      <c r="G18" s="10" t="n">
        <f aca="false">O_Pmt-M_Serv</f>
        <v>447.986169080837</v>
      </c>
      <c r="H18" s="10" t="n">
        <f aca="false">O_Pmt-M_Serv</f>
        <v>447.986169080837</v>
      </c>
    </row>
    <row r="19" customFormat="false" ht="15" hidden="false" customHeight="true" outlineLevel="0" collapsed="false">
      <c r="E19" s="1" t="n">
        <v>14</v>
      </c>
      <c r="F19" s="10" t="n">
        <f aca="false">O_Pmt</f>
        <v>477.986169080837</v>
      </c>
      <c r="G19" s="10" t="n">
        <f aca="false">O_Pmt-M_Serv</f>
        <v>447.986169080837</v>
      </c>
      <c r="H19" s="10" t="n">
        <f aca="false">O_Pmt-M_Serv</f>
        <v>447.986169080837</v>
      </c>
    </row>
    <row r="20" customFormat="false" ht="15" hidden="false" customHeight="true" outlineLevel="0" collapsed="false">
      <c r="E20" s="1" t="n">
        <v>15</v>
      </c>
      <c r="F20" s="10" t="n">
        <f aca="false">O_Pmt</f>
        <v>477.986169080837</v>
      </c>
      <c r="G20" s="10" t="n">
        <f aca="false">O_Pmt-M_Serv</f>
        <v>447.986169080837</v>
      </c>
      <c r="H20" s="10" t="n">
        <f aca="false">O_Pmt-M_Serv</f>
        <v>447.986169080837</v>
      </c>
    </row>
    <row r="21" customFormat="false" ht="15" hidden="false" customHeight="true" outlineLevel="0" collapsed="false">
      <c r="E21" s="1" t="n">
        <v>16</v>
      </c>
      <c r="F21" s="10" t="n">
        <f aca="false">O_Pmt</f>
        <v>477.986169080837</v>
      </c>
      <c r="G21" s="10" t="n">
        <f aca="false">O_Pmt-M_Serv</f>
        <v>447.986169080837</v>
      </c>
      <c r="H21" s="10" t="n">
        <f aca="false">O_Pmt-M_Serv</f>
        <v>447.986169080837</v>
      </c>
    </row>
    <row r="22" customFormat="false" ht="15" hidden="false" customHeight="true" outlineLevel="0" collapsed="false">
      <c r="E22" s="1" t="n">
        <v>17</v>
      </c>
      <c r="F22" s="10" t="n">
        <f aca="false">O_Pmt</f>
        <v>477.986169080837</v>
      </c>
      <c r="G22" s="10" t="n">
        <f aca="false">O_Pmt-M_Serv</f>
        <v>447.986169080837</v>
      </c>
      <c r="H22" s="10" t="n">
        <f aca="false">O_Pmt-M_Serv</f>
        <v>447.986169080837</v>
      </c>
    </row>
    <row r="23" customFormat="false" ht="15" hidden="false" customHeight="true" outlineLevel="0" collapsed="false">
      <c r="E23" s="1" t="n">
        <v>18</v>
      </c>
      <c r="F23" s="10" t="n">
        <f aca="false">O_Pmt</f>
        <v>477.986169080837</v>
      </c>
      <c r="G23" s="10" t="n">
        <f aca="false">O_Pmt-M_Serv</f>
        <v>447.986169080837</v>
      </c>
      <c r="H23" s="10" t="n">
        <f aca="false">O_Pmt-M_Serv</f>
        <v>447.986169080837</v>
      </c>
    </row>
    <row r="24" customFormat="false" ht="15" hidden="false" customHeight="true" outlineLevel="0" collapsed="false">
      <c r="E24" s="1" t="n">
        <v>19</v>
      </c>
      <c r="F24" s="10" t="n">
        <f aca="false">O_Pmt</f>
        <v>477.986169080837</v>
      </c>
      <c r="G24" s="10" t="n">
        <f aca="false">O_Pmt-M_Serv</f>
        <v>447.986169080837</v>
      </c>
      <c r="H24" s="10" t="n">
        <f aca="false">O_Pmt-M_Serv</f>
        <v>447.986169080837</v>
      </c>
    </row>
    <row r="25" customFormat="false" ht="15" hidden="false" customHeight="true" outlineLevel="0" collapsed="false">
      <c r="E25" s="1" t="n">
        <v>20</v>
      </c>
      <c r="F25" s="10" t="n">
        <f aca="false">O_Pmt</f>
        <v>477.986169080837</v>
      </c>
      <c r="G25" s="10" t="n">
        <f aca="false">O_Pmt-M_Serv</f>
        <v>447.986169080837</v>
      </c>
      <c r="H25" s="10" t="n">
        <f aca="false">O_Pmt-M_Serv</f>
        <v>447.986169080837</v>
      </c>
    </row>
    <row r="26" customFormat="false" ht="15" hidden="false" customHeight="true" outlineLevel="0" collapsed="false">
      <c r="E26" s="1" t="n">
        <v>21</v>
      </c>
      <c r="F26" s="10" t="n">
        <f aca="false">O_Pmt</f>
        <v>477.986169080837</v>
      </c>
      <c r="G26" s="10" t="n">
        <f aca="false">O_Pmt-M_Serv</f>
        <v>447.986169080837</v>
      </c>
      <c r="H26" s="10" t="n">
        <f aca="false">O_Pmt-M_Serv</f>
        <v>447.986169080837</v>
      </c>
    </row>
    <row r="27" customFormat="false" ht="15" hidden="false" customHeight="true" outlineLevel="0" collapsed="false">
      <c r="E27" s="1" t="n">
        <v>22</v>
      </c>
      <c r="F27" s="10" t="n">
        <f aca="false">O_Pmt</f>
        <v>477.986169080837</v>
      </c>
      <c r="G27" s="10" t="n">
        <f aca="false">O_Pmt-M_Serv</f>
        <v>447.986169080837</v>
      </c>
      <c r="H27" s="10" t="n">
        <f aca="false">O_Pmt-M_Serv</f>
        <v>447.986169080837</v>
      </c>
    </row>
    <row r="28" customFormat="false" ht="15" hidden="false" customHeight="true" outlineLevel="0" collapsed="false">
      <c r="E28" s="1" t="n">
        <v>23</v>
      </c>
      <c r="F28" s="10" t="n">
        <f aca="false">O_Pmt</f>
        <v>477.986169080837</v>
      </c>
      <c r="G28" s="10" t="n">
        <f aca="false">O_Pmt-M_Serv</f>
        <v>447.986169080837</v>
      </c>
      <c r="H28" s="10" t="n">
        <f aca="false">O_Pmt-M_Serv</f>
        <v>447.986169080837</v>
      </c>
    </row>
    <row r="29" customFormat="false" ht="15" hidden="false" customHeight="true" outlineLevel="0" collapsed="false">
      <c r="E29" s="1" t="n">
        <v>24</v>
      </c>
      <c r="F29" s="10" t="n">
        <f aca="false">O_Pmt</f>
        <v>477.986169080837</v>
      </c>
      <c r="G29" s="10" t="n">
        <f aca="false">O_Pmt-M_Serv</f>
        <v>447.986169080837</v>
      </c>
      <c r="H29" s="10" t="n">
        <f aca="false">O_Pmt-M_Serv</f>
        <v>447.986169080837</v>
      </c>
    </row>
    <row r="30" customFormat="false" ht="15" hidden="false" customHeight="true" outlineLevel="0" collapsed="false">
      <c r="E30" s="1" t="n">
        <v>25</v>
      </c>
      <c r="F30" s="10" t="n">
        <f aca="false">O_Pmt</f>
        <v>477.986169080837</v>
      </c>
      <c r="G30" s="10" t="n">
        <f aca="false">O_Pmt-M_Serv</f>
        <v>447.986169080837</v>
      </c>
      <c r="H30" s="10" t="n">
        <f aca="false">O_Pmt-M_Serv</f>
        <v>447.986169080837</v>
      </c>
    </row>
    <row r="31" customFormat="false" ht="15" hidden="false" customHeight="true" outlineLevel="0" collapsed="false">
      <c r="E31" s="1" t="n">
        <v>26</v>
      </c>
      <c r="F31" s="10" t="n">
        <f aca="false">O_Pmt</f>
        <v>477.986169080837</v>
      </c>
      <c r="G31" s="10" t="n">
        <f aca="false">O_Pmt-M_Serv</f>
        <v>447.986169080837</v>
      </c>
      <c r="H31" s="10" t="n">
        <f aca="false">O_Pmt-M_Serv</f>
        <v>447.986169080837</v>
      </c>
    </row>
    <row r="32" customFormat="false" ht="15" hidden="false" customHeight="true" outlineLevel="0" collapsed="false">
      <c r="E32" s="1" t="n">
        <v>27</v>
      </c>
      <c r="F32" s="10" t="n">
        <f aca="false">O_Pmt</f>
        <v>477.986169080837</v>
      </c>
      <c r="G32" s="10" t="n">
        <f aca="false">O_Pmt-M_Serv</f>
        <v>447.986169080837</v>
      </c>
      <c r="H32" s="10" t="n">
        <f aca="false">O_Pmt-M_Serv</f>
        <v>447.986169080837</v>
      </c>
    </row>
    <row r="33" customFormat="false" ht="15" hidden="false" customHeight="true" outlineLevel="0" collapsed="false">
      <c r="E33" s="1" t="n">
        <v>28</v>
      </c>
      <c r="F33" s="10" t="n">
        <f aca="false">O_Pmt</f>
        <v>477.986169080837</v>
      </c>
      <c r="G33" s="10" t="n">
        <f aca="false">O_Pmt-M_Serv</f>
        <v>447.986169080837</v>
      </c>
      <c r="H33" s="10" t="n">
        <f aca="false">O_Pmt-M_Serv</f>
        <v>447.986169080837</v>
      </c>
    </row>
    <row r="34" customFormat="false" ht="15" hidden="false" customHeight="true" outlineLevel="0" collapsed="false">
      <c r="E34" s="1" t="n">
        <v>29</v>
      </c>
      <c r="F34" s="10" t="n">
        <f aca="false">O_Pmt</f>
        <v>477.986169080837</v>
      </c>
      <c r="G34" s="10" t="n">
        <f aca="false">O_Pmt-M_Serv</f>
        <v>447.986169080837</v>
      </c>
      <c r="H34" s="10" t="n">
        <f aca="false">O_Pmt-M_Serv</f>
        <v>447.986169080837</v>
      </c>
    </row>
    <row r="35" customFormat="false" ht="15" hidden="false" customHeight="true" outlineLevel="0" collapsed="false">
      <c r="E35" s="1" t="n">
        <v>30</v>
      </c>
      <c r="F35" s="10" t="n">
        <f aca="false">O_Pmt</f>
        <v>477.986169080837</v>
      </c>
      <c r="G35" s="10" t="n">
        <f aca="false">O_Pmt-M_Serv</f>
        <v>447.986169080837</v>
      </c>
      <c r="H35" s="10" t="n">
        <f aca="false">O_Pmt-M_Serv</f>
        <v>447.986169080837</v>
      </c>
    </row>
    <row r="36" customFormat="false" ht="15" hidden="false" customHeight="true" outlineLevel="0" collapsed="false">
      <c r="E36" s="1" t="n">
        <v>31</v>
      </c>
      <c r="F36" s="10" t="n">
        <f aca="false">O_Pmt</f>
        <v>477.986169080837</v>
      </c>
      <c r="G36" s="10" t="n">
        <f aca="false">O_Pmt-M_Serv</f>
        <v>447.986169080837</v>
      </c>
      <c r="H36" s="10" t="n">
        <f aca="false">O_Pmt-M_Serv</f>
        <v>447.986169080837</v>
      </c>
    </row>
    <row r="37" customFormat="false" ht="15" hidden="false" customHeight="true" outlineLevel="0" collapsed="false">
      <c r="E37" s="1" t="n">
        <v>32</v>
      </c>
      <c r="F37" s="10" t="n">
        <f aca="false">O_Pmt</f>
        <v>477.986169080837</v>
      </c>
      <c r="G37" s="10" t="n">
        <f aca="false">O_Pmt-M_Serv</f>
        <v>447.986169080837</v>
      </c>
      <c r="H37" s="10" t="n">
        <f aca="false">O_Pmt-M_Serv</f>
        <v>447.986169080837</v>
      </c>
    </row>
    <row r="38" customFormat="false" ht="15" hidden="false" customHeight="true" outlineLevel="0" collapsed="false">
      <c r="E38" s="1" t="n">
        <v>33</v>
      </c>
      <c r="F38" s="10" t="n">
        <f aca="false">O_Pmt</f>
        <v>477.986169080837</v>
      </c>
      <c r="G38" s="10" t="n">
        <f aca="false">O_Pmt-M_Serv</f>
        <v>447.986169080837</v>
      </c>
      <c r="H38" s="10" t="n">
        <f aca="false">O_Pmt-M_Serv</f>
        <v>447.986169080837</v>
      </c>
    </row>
    <row r="39" customFormat="false" ht="15" hidden="false" customHeight="true" outlineLevel="0" collapsed="false">
      <c r="E39" s="1" t="n">
        <v>34</v>
      </c>
      <c r="F39" s="10" t="n">
        <f aca="false">O_Pmt</f>
        <v>477.986169080837</v>
      </c>
      <c r="G39" s="10" t="n">
        <f aca="false">O_Pmt-M_Serv</f>
        <v>447.986169080837</v>
      </c>
      <c r="H39" s="10" t="n">
        <f aca="false">O_Pmt-M_Serv</f>
        <v>447.986169080837</v>
      </c>
    </row>
    <row r="40" customFormat="false" ht="15" hidden="false" customHeight="true" outlineLevel="0" collapsed="false">
      <c r="E40" s="1" t="n">
        <v>35</v>
      </c>
      <c r="F40" s="10" t="n">
        <f aca="false">O_Pmt</f>
        <v>477.986169080837</v>
      </c>
      <c r="G40" s="10" t="n">
        <f aca="false">O_Pmt-M_Serv</f>
        <v>447.986169080837</v>
      </c>
      <c r="H40" s="10" t="n">
        <f aca="false">O_Pmt-M_Serv</f>
        <v>447.986169080837</v>
      </c>
    </row>
    <row r="41" customFormat="false" ht="15" hidden="false" customHeight="true" outlineLevel="0" collapsed="false">
      <c r="E41" s="1" t="n">
        <v>36</v>
      </c>
      <c r="F41" s="10" t="n">
        <f aca="false">O_Pmt</f>
        <v>477.986169080837</v>
      </c>
      <c r="G41" s="10" t="n">
        <f aca="false">O_Pmt-M_Serv</f>
        <v>447.986169080837</v>
      </c>
      <c r="H41" s="10" t="n">
        <f aca="false">O_Pmt-M_Serv</f>
        <v>447.986169080837</v>
      </c>
    </row>
    <row r="42" customFormat="false" ht="15" hidden="false" customHeight="true" outlineLevel="0" collapsed="false">
      <c r="E42" s="1" t="n">
        <v>37</v>
      </c>
      <c r="F42" s="10" t="n">
        <f aca="false">O_Pmt</f>
        <v>477.986169080837</v>
      </c>
      <c r="G42" s="10" t="n">
        <f aca="false">O_Pmt-M_Serv</f>
        <v>447.986169080837</v>
      </c>
      <c r="H42" s="10" t="n">
        <f aca="false">O_Pmt-M_Serv</f>
        <v>447.986169080837</v>
      </c>
    </row>
    <row r="43" customFormat="false" ht="15" hidden="false" customHeight="true" outlineLevel="0" collapsed="false">
      <c r="E43" s="1" t="n">
        <v>38</v>
      </c>
      <c r="F43" s="10" t="n">
        <f aca="false">O_Pmt</f>
        <v>477.986169080837</v>
      </c>
      <c r="G43" s="10" t="n">
        <f aca="false">O_Pmt-M_Serv</f>
        <v>447.986169080837</v>
      </c>
      <c r="H43" s="10" t="n">
        <f aca="false">O_Pmt-M_Serv</f>
        <v>447.986169080837</v>
      </c>
    </row>
    <row r="44" customFormat="false" ht="15" hidden="false" customHeight="true" outlineLevel="0" collapsed="false">
      <c r="E44" s="1" t="n">
        <v>39</v>
      </c>
      <c r="F44" s="10" t="n">
        <f aca="false">O_Pmt</f>
        <v>477.986169080837</v>
      </c>
      <c r="G44" s="10" t="n">
        <f aca="false">O_Pmt-M_Serv</f>
        <v>447.986169080837</v>
      </c>
      <c r="H44" s="10" t="n">
        <f aca="false">O_Pmt-M_Serv</f>
        <v>447.986169080837</v>
      </c>
    </row>
    <row r="45" customFormat="false" ht="15" hidden="false" customHeight="true" outlineLevel="0" collapsed="false">
      <c r="E45" s="1" t="n">
        <v>40</v>
      </c>
      <c r="F45" s="10" t="n">
        <f aca="false">O_Pmt</f>
        <v>477.986169080837</v>
      </c>
      <c r="G45" s="10" t="n">
        <f aca="false">O_Pmt-M_Serv</f>
        <v>447.986169080837</v>
      </c>
      <c r="H45" s="10" t="n">
        <f aca="false">O_Pmt-M_Serv</f>
        <v>447.986169080837</v>
      </c>
    </row>
    <row r="46" customFormat="false" ht="15" hidden="false" customHeight="true" outlineLevel="0" collapsed="false">
      <c r="E46" s="1" t="n">
        <v>41</v>
      </c>
      <c r="F46" s="10" t="n">
        <f aca="false">O_Pmt</f>
        <v>477.986169080837</v>
      </c>
      <c r="G46" s="10" t="n">
        <f aca="false">O_Pmt-M_Serv</f>
        <v>447.986169080837</v>
      </c>
      <c r="H46" s="10" t="n">
        <f aca="false">O_Pmt-M_Serv</f>
        <v>447.986169080837</v>
      </c>
    </row>
    <row r="47" customFormat="false" ht="15" hidden="false" customHeight="true" outlineLevel="0" collapsed="false">
      <c r="E47" s="1" t="n">
        <v>42</v>
      </c>
      <c r="F47" s="10" t="n">
        <f aca="false">O_Pmt</f>
        <v>477.986169080837</v>
      </c>
      <c r="G47" s="10" t="n">
        <f aca="false">O_Pmt-M_Serv</f>
        <v>447.986169080837</v>
      </c>
      <c r="H47" s="10" t="n">
        <f aca="false">O_Pmt-M_Serv</f>
        <v>447.986169080837</v>
      </c>
    </row>
    <row r="48" customFormat="false" ht="15" hidden="false" customHeight="true" outlineLevel="0" collapsed="false">
      <c r="E48" s="1" t="n">
        <v>43</v>
      </c>
      <c r="F48" s="10" t="n">
        <f aca="false">O_Pmt</f>
        <v>477.986169080837</v>
      </c>
      <c r="G48" s="10" t="n">
        <f aca="false">O_Pmt-M_Serv</f>
        <v>447.986169080837</v>
      </c>
      <c r="H48" s="10" t="n">
        <f aca="false">O_Pmt-M_Serv</f>
        <v>447.986169080837</v>
      </c>
    </row>
    <row r="49" customFormat="false" ht="15" hidden="false" customHeight="true" outlineLevel="0" collapsed="false">
      <c r="E49" s="1" t="n">
        <v>44</v>
      </c>
      <c r="F49" s="10" t="n">
        <f aca="false">O_Pmt</f>
        <v>477.986169080837</v>
      </c>
      <c r="G49" s="10" t="n">
        <f aca="false">O_Pmt-M_Serv</f>
        <v>447.986169080837</v>
      </c>
      <c r="H49" s="10" t="n">
        <f aca="false">O_Pmt-M_Serv</f>
        <v>447.986169080837</v>
      </c>
    </row>
    <row r="50" customFormat="false" ht="15" hidden="false" customHeight="true" outlineLevel="0" collapsed="false">
      <c r="E50" s="1" t="n">
        <v>45</v>
      </c>
      <c r="F50" s="10" t="n">
        <f aca="false">O_Pmt</f>
        <v>477.986169080837</v>
      </c>
      <c r="G50" s="10" t="n">
        <f aca="false">O_Pmt-M_Serv</f>
        <v>447.986169080837</v>
      </c>
      <c r="H50" s="10" t="n">
        <f aca="false">O_Pmt-M_Serv</f>
        <v>447.986169080837</v>
      </c>
    </row>
    <row r="51" customFormat="false" ht="15" hidden="false" customHeight="true" outlineLevel="0" collapsed="false">
      <c r="E51" s="1" t="n">
        <v>46</v>
      </c>
      <c r="F51" s="10" t="n">
        <f aca="false">O_Pmt</f>
        <v>477.986169080837</v>
      </c>
      <c r="G51" s="10" t="n">
        <f aca="false">O_Pmt-M_Serv</f>
        <v>447.986169080837</v>
      </c>
      <c r="H51" s="10" t="n">
        <f aca="false">O_Pmt-M_Serv</f>
        <v>447.986169080837</v>
      </c>
    </row>
    <row r="52" customFormat="false" ht="15" hidden="false" customHeight="true" outlineLevel="0" collapsed="false">
      <c r="E52" s="1" t="n">
        <v>47</v>
      </c>
      <c r="F52" s="10" t="n">
        <f aca="false">O_Pmt</f>
        <v>477.986169080837</v>
      </c>
      <c r="G52" s="10" t="n">
        <f aca="false">O_Pmt-M_Serv</f>
        <v>447.986169080837</v>
      </c>
      <c r="H52" s="10" t="n">
        <f aca="false">O_Pmt-M_Serv</f>
        <v>447.986169080837</v>
      </c>
    </row>
    <row r="53" customFormat="false" ht="15" hidden="false" customHeight="true" outlineLevel="0" collapsed="false">
      <c r="E53" s="1" t="n">
        <v>48</v>
      </c>
      <c r="F53" s="10" t="n">
        <f aca="false">O_Pmt</f>
        <v>477.986169080837</v>
      </c>
      <c r="G53" s="10" t="n">
        <f aca="false">O_Pmt-M_Serv</f>
        <v>447.986169080837</v>
      </c>
      <c r="H53" s="10" t="n">
        <f aca="false">O_Pmt-M_Serv</f>
        <v>447.986169080837</v>
      </c>
    </row>
    <row r="54" customFormat="false" ht="15" hidden="false" customHeight="true" outlineLevel="0" collapsed="false">
      <c r="E54" s="1" t="n">
        <v>49</v>
      </c>
      <c r="F54" s="10" t="n">
        <f aca="false">O_Pmt</f>
        <v>477.986169080837</v>
      </c>
      <c r="G54" s="10" t="n">
        <f aca="false">O_Pmt-M_Serv</f>
        <v>447.986169080837</v>
      </c>
      <c r="H54" s="10" t="n">
        <f aca="false">O_Pmt-M_Serv</f>
        <v>447.986169080837</v>
      </c>
    </row>
    <row r="55" customFormat="false" ht="15" hidden="false" customHeight="true" outlineLevel="0" collapsed="false">
      <c r="E55" s="1" t="n">
        <v>50</v>
      </c>
      <c r="F55" s="10" t="n">
        <f aca="false">O_Pmt</f>
        <v>477.986169080837</v>
      </c>
      <c r="G55" s="10" t="n">
        <f aca="false">O_Pmt-M_Serv</f>
        <v>447.986169080837</v>
      </c>
      <c r="H55" s="10" t="n">
        <f aca="false">O_Pmt-M_Serv</f>
        <v>447.986169080837</v>
      </c>
    </row>
    <row r="56" customFormat="false" ht="15" hidden="false" customHeight="true" outlineLevel="0" collapsed="false">
      <c r="E56" s="1" t="n">
        <v>51</v>
      </c>
      <c r="F56" s="10" t="n">
        <f aca="false">O_Pmt</f>
        <v>477.986169080837</v>
      </c>
      <c r="G56" s="10" t="n">
        <f aca="false">O_Pmt-M_Serv</f>
        <v>447.986169080837</v>
      </c>
      <c r="H56" s="10" t="n">
        <f aca="false">O_Pmt-M_Serv</f>
        <v>447.986169080837</v>
      </c>
    </row>
    <row r="57" customFormat="false" ht="15" hidden="false" customHeight="true" outlineLevel="0" collapsed="false">
      <c r="E57" s="1" t="n">
        <v>52</v>
      </c>
      <c r="F57" s="10" t="n">
        <f aca="false">O_Pmt</f>
        <v>477.986169080837</v>
      </c>
      <c r="G57" s="10" t="n">
        <f aca="false">O_Pmt-M_Serv</f>
        <v>447.986169080837</v>
      </c>
      <c r="H57" s="10" t="n">
        <f aca="false">O_Pmt-M_Serv</f>
        <v>447.986169080837</v>
      </c>
    </row>
    <row r="58" customFormat="false" ht="15" hidden="false" customHeight="true" outlineLevel="0" collapsed="false">
      <c r="E58" s="1" t="n">
        <v>53</v>
      </c>
      <c r="F58" s="10" t="n">
        <f aca="false">O_Pmt</f>
        <v>477.986169080837</v>
      </c>
      <c r="G58" s="10" t="n">
        <f aca="false">O_Pmt-M_Serv</f>
        <v>447.986169080837</v>
      </c>
      <c r="H58" s="10" t="n">
        <f aca="false">O_Pmt-M_Serv</f>
        <v>447.986169080837</v>
      </c>
    </row>
    <row r="59" customFormat="false" ht="15" hidden="false" customHeight="true" outlineLevel="0" collapsed="false">
      <c r="E59" s="1" t="n">
        <v>54</v>
      </c>
      <c r="F59" s="10" t="n">
        <f aca="false">O_Pmt</f>
        <v>477.986169080837</v>
      </c>
      <c r="G59" s="10" t="n">
        <f aca="false">O_Pmt-M_Serv</f>
        <v>447.986169080837</v>
      </c>
      <c r="H59" s="10" t="n">
        <f aca="false">O_Pmt-M_Serv</f>
        <v>447.986169080837</v>
      </c>
    </row>
    <row r="60" customFormat="false" ht="15" hidden="false" customHeight="true" outlineLevel="0" collapsed="false">
      <c r="E60" s="1" t="n">
        <v>55</v>
      </c>
      <c r="F60" s="10" t="n">
        <f aca="false">O_Pmt</f>
        <v>477.986169080837</v>
      </c>
      <c r="G60" s="10" t="n">
        <f aca="false">O_Pmt-M_Serv</f>
        <v>447.986169080837</v>
      </c>
      <c r="H60" s="10" t="n">
        <f aca="false">O_Pmt-M_Serv</f>
        <v>447.986169080837</v>
      </c>
    </row>
    <row r="61" customFormat="false" ht="15" hidden="false" customHeight="true" outlineLevel="0" collapsed="false">
      <c r="E61" s="1" t="n">
        <v>56</v>
      </c>
      <c r="F61" s="10" t="n">
        <f aca="false">O_Pmt</f>
        <v>477.986169080837</v>
      </c>
      <c r="G61" s="10" t="n">
        <f aca="false">O_Pmt-M_Serv</f>
        <v>447.986169080837</v>
      </c>
      <c r="H61" s="10" t="n">
        <f aca="false">O_Pmt-M_Serv</f>
        <v>447.986169080837</v>
      </c>
    </row>
    <row r="62" customFormat="false" ht="15" hidden="false" customHeight="true" outlineLevel="0" collapsed="false">
      <c r="E62" s="1" t="n">
        <v>57</v>
      </c>
      <c r="F62" s="10" t="n">
        <f aca="false">O_Pmt</f>
        <v>477.986169080837</v>
      </c>
      <c r="G62" s="10" t="n">
        <f aca="false">O_Pmt-M_Serv</f>
        <v>447.986169080837</v>
      </c>
      <c r="H62" s="10" t="n">
        <f aca="false">O_Pmt-M_Serv</f>
        <v>447.986169080837</v>
      </c>
    </row>
    <row r="63" customFormat="false" ht="15" hidden="false" customHeight="true" outlineLevel="0" collapsed="false">
      <c r="E63" s="1" t="n">
        <v>58</v>
      </c>
      <c r="F63" s="10" t="n">
        <f aca="false">O_Pmt</f>
        <v>477.986169080837</v>
      </c>
      <c r="G63" s="10" t="n">
        <f aca="false">O_Pmt-M_Serv</f>
        <v>447.986169080837</v>
      </c>
      <c r="H63" s="10" t="n">
        <f aca="false">O_Pmt-M_Serv</f>
        <v>447.986169080837</v>
      </c>
    </row>
    <row r="64" customFormat="false" ht="15" hidden="false" customHeight="true" outlineLevel="0" collapsed="false">
      <c r="E64" s="1" t="n">
        <v>59</v>
      </c>
      <c r="F64" s="10" t="n">
        <f aca="false">O_Pmt</f>
        <v>477.986169080837</v>
      </c>
      <c r="G64" s="10" t="n">
        <f aca="false">O_Pmt-M_Serv</f>
        <v>447.986169080837</v>
      </c>
      <c r="H64" s="10" t="n">
        <f aca="false">O_Pmt-M_Serv</f>
        <v>447.986169080837</v>
      </c>
    </row>
    <row r="65" customFormat="false" ht="15" hidden="false" customHeight="true" outlineLevel="0" collapsed="false">
      <c r="E65" s="1" t="n">
        <v>60</v>
      </c>
      <c r="F65" s="10" t="n">
        <f aca="false">O_Pmt</f>
        <v>477.986169080837</v>
      </c>
      <c r="G65" s="10" t="n">
        <f aca="false">O_Pmt-M_Serv</f>
        <v>447.986169080837</v>
      </c>
      <c r="H65" s="10" t="n">
        <f aca="false">O_Pmt-M_Serv</f>
        <v>447.986169080837</v>
      </c>
    </row>
    <row r="66" customFormat="false" ht="15" hidden="false" customHeight="true" outlineLevel="0" collapsed="false">
      <c r="E66" s="1" t="n">
        <v>61</v>
      </c>
      <c r="F66" s="10" t="n">
        <f aca="false">O_Pmt</f>
        <v>477.986169080837</v>
      </c>
      <c r="G66" s="10" t="n">
        <f aca="false">O_Pmt-M_Serv</f>
        <v>447.986169080837</v>
      </c>
      <c r="H66" s="10" t="n">
        <f aca="false">O_Pmt-M_Serv</f>
        <v>447.986169080837</v>
      </c>
    </row>
    <row r="67" customFormat="false" ht="15" hidden="false" customHeight="true" outlineLevel="0" collapsed="false">
      <c r="E67" s="1" t="n">
        <v>62</v>
      </c>
      <c r="F67" s="10" t="n">
        <f aca="false">O_Pmt</f>
        <v>477.986169080837</v>
      </c>
      <c r="G67" s="10" t="n">
        <f aca="false">O_Pmt-M_Serv</f>
        <v>447.986169080837</v>
      </c>
      <c r="H67" s="10" t="n">
        <f aca="false">O_Pmt-M_Serv</f>
        <v>447.986169080837</v>
      </c>
    </row>
    <row r="68" customFormat="false" ht="15" hidden="false" customHeight="true" outlineLevel="0" collapsed="false">
      <c r="E68" s="1" t="n">
        <v>63</v>
      </c>
      <c r="F68" s="10" t="n">
        <f aca="false">O_Pmt</f>
        <v>477.986169080837</v>
      </c>
      <c r="G68" s="10" t="n">
        <f aca="false">O_Pmt-M_Serv</f>
        <v>447.986169080837</v>
      </c>
      <c r="H68" s="10" t="n">
        <f aca="false">O_Pmt-M_Serv</f>
        <v>447.986169080837</v>
      </c>
    </row>
    <row r="69" customFormat="false" ht="15" hidden="false" customHeight="true" outlineLevel="0" collapsed="false">
      <c r="E69" s="1" t="n">
        <v>64</v>
      </c>
      <c r="F69" s="10" t="n">
        <f aca="false">O_Pmt</f>
        <v>477.986169080837</v>
      </c>
      <c r="G69" s="10" t="n">
        <f aca="false">O_Pmt-M_Serv</f>
        <v>447.986169080837</v>
      </c>
      <c r="H69" s="10" t="n">
        <f aca="false">O_Pmt-M_Serv</f>
        <v>447.986169080837</v>
      </c>
    </row>
    <row r="70" customFormat="false" ht="15" hidden="false" customHeight="true" outlineLevel="0" collapsed="false">
      <c r="E70" s="1" t="n">
        <v>65</v>
      </c>
      <c r="F70" s="10" t="n">
        <f aca="false">O_Pmt</f>
        <v>477.986169080837</v>
      </c>
      <c r="G70" s="10" t="n">
        <f aca="false">O_Pmt-M_Serv</f>
        <v>447.986169080837</v>
      </c>
      <c r="H70" s="10" t="n">
        <f aca="false">O_Pmt-M_Serv</f>
        <v>447.986169080837</v>
      </c>
    </row>
    <row r="71" customFormat="false" ht="15" hidden="false" customHeight="true" outlineLevel="0" collapsed="false">
      <c r="E71" s="1" t="n">
        <v>66</v>
      </c>
      <c r="F71" s="10" t="n">
        <f aca="false">O_Pmt</f>
        <v>477.986169080837</v>
      </c>
      <c r="G71" s="10" t="n">
        <f aca="false">O_Pmt-M_Serv</f>
        <v>447.986169080837</v>
      </c>
      <c r="H71" s="10" t="n">
        <f aca="false">O_Pmt-M_Serv</f>
        <v>447.986169080837</v>
      </c>
    </row>
    <row r="72" customFormat="false" ht="15" hidden="false" customHeight="true" outlineLevel="0" collapsed="false">
      <c r="E72" s="1" t="n">
        <v>67</v>
      </c>
      <c r="F72" s="10" t="n">
        <f aca="false">O_Pmt</f>
        <v>477.986169080837</v>
      </c>
      <c r="G72" s="10" t="n">
        <f aca="false">O_Pmt-M_Serv</f>
        <v>447.986169080837</v>
      </c>
      <c r="H72" s="10" t="n">
        <f aca="false">O_Pmt-M_Serv</f>
        <v>447.986169080837</v>
      </c>
    </row>
    <row r="73" customFormat="false" ht="15" hidden="false" customHeight="true" outlineLevel="0" collapsed="false">
      <c r="E73" s="1" t="n">
        <v>68</v>
      </c>
      <c r="F73" s="10" t="n">
        <f aca="false">O_Pmt</f>
        <v>477.986169080837</v>
      </c>
      <c r="G73" s="10" t="n">
        <f aca="false">O_Pmt-M_Serv</f>
        <v>447.986169080837</v>
      </c>
      <c r="H73" s="10" t="n">
        <f aca="false">O_Pmt-M_Serv</f>
        <v>447.986169080837</v>
      </c>
    </row>
    <row r="74" customFormat="false" ht="15" hidden="false" customHeight="true" outlineLevel="0" collapsed="false">
      <c r="E74" s="1" t="n">
        <v>69</v>
      </c>
      <c r="F74" s="10" t="n">
        <f aca="false">O_Pmt</f>
        <v>477.986169080837</v>
      </c>
      <c r="G74" s="10" t="n">
        <f aca="false">O_Pmt-M_Serv</f>
        <v>447.986169080837</v>
      </c>
      <c r="H74" s="10" t="n">
        <f aca="false">O_Pmt-M_Serv</f>
        <v>447.986169080837</v>
      </c>
    </row>
    <row r="75" customFormat="false" ht="15" hidden="false" customHeight="true" outlineLevel="0" collapsed="false">
      <c r="E75" s="1" t="n">
        <v>70</v>
      </c>
      <c r="F75" s="10" t="n">
        <f aca="false">O_Pmt</f>
        <v>477.986169080837</v>
      </c>
      <c r="G75" s="10" t="n">
        <f aca="false">O_Pmt-M_Serv</f>
        <v>447.986169080837</v>
      </c>
      <c r="H75" s="10" t="n">
        <f aca="false">O_Pmt-M_Serv</f>
        <v>447.986169080837</v>
      </c>
    </row>
    <row r="76" customFormat="false" ht="15" hidden="false" customHeight="true" outlineLevel="0" collapsed="false">
      <c r="E76" s="1" t="n">
        <v>71</v>
      </c>
      <c r="F76" s="10" t="n">
        <f aca="false">O_Pmt</f>
        <v>477.986169080837</v>
      </c>
      <c r="G76" s="10" t="n">
        <f aca="false">O_Pmt-M_Serv</f>
        <v>447.986169080837</v>
      </c>
      <c r="H76" s="10" t="n">
        <f aca="false">O_Pmt-M_Serv</f>
        <v>447.986169080837</v>
      </c>
    </row>
    <row r="77" customFormat="false" ht="15" hidden="false" customHeight="true" outlineLevel="0" collapsed="false">
      <c r="E77" s="1" t="n">
        <v>72</v>
      </c>
      <c r="F77" s="10" t="n">
        <f aca="false">O_Pmt</f>
        <v>477.986169080837</v>
      </c>
      <c r="G77" s="10" t="n">
        <f aca="false">O_Pmt-M_Serv</f>
        <v>447.986169080837</v>
      </c>
      <c r="H77" s="10" t="n">
        <f aca="false">O_Pmt-M_Serv</f>
        <v>447.986169080837</v>
      </c>
    </row>
    <row r="78" customFormat="false" ht="15" hidden="false" customHeight="true" outlineLevel="0" collapsed="false">
      <c r="E78" s="1" t="n">
        <v>73</v>
      </c>
      <c r="F78" s="10" t="n">
        <f aca="false">O_Pmt</f>
        <v>477.986169080837</v>
      </c>
      <c r="G78" s="10" t="n">
        <f aca="false">O_Pmt-M_Serv</f>
        <v>447.986169080837</v>
      </c>
      <c r="H78" s="10" t="n">
        <f aca="false">O_Pmt-M_Serv</f>
        <v>447.986169080837</v>
      </c>
    </row>
    <row r="79" customFormat="false" ht="15" hidden="false" customHeight="true" outlineLevel="0" collapsed="false">
      <c r="E79" s="1" t="n">
        <v>74</v>
      </c>
      <c r="F79" s="10" t="n">
        <f aca="false">O_Pmt</f>
        <v>477.986169080837</v>
      </c>
      <c r="G79" s="10" t="n">
        <f aca="false">O_Pmt-M_Serv</f>
        <v>447.986169080837</v>
      </c>
      <c r="H79" s="10" t="n">
        <f aca="false">O_Pmt-M_Serv</f>
        <v>447.986169080837</v>
      </c>
    </row>
    <row r="80" customFormat="false" ht="15" hidden="false" customHeight="true" outlineLevel="0" collapsed="false">
      <c r="E80" s="1" t="n">
        <v>75</v>
      </c>
      <c r="F80" s="10" t="n">
        <f aca="false">O_Pmt</f>
        <v>477.986169080837</v>
      </c>
      <c r="G80" s="10" t="n">
        <f aca="false">O_Pmt-M_Serv</f>
        <v>447.986169080837</v>
      </c>
      <c r="H80" s="10" t="n">
        <f aca="false">O_Pmt-M_Serv</f>
        <v>447.986169080837</v>
      </c>
    </row>
    <row r="81" customFormat="false" ht="15" hidden="false" customHeight="true" outlineLevel="0" collapsed="false">
      <c r="E81" s="1" t="n">
        <v>76</v>
      </c>
      <c r="F81" s="10" t="n">
        <f aca="false">O_Pmt</f>
        <v>477.986169080837</v>
      </c>
      <c r="G81" s="10" t="n">
        <f aca="false">O_Pmt-M_Serv</f>
        <v>447.986169080837</v>
      </c>
      <c r="H81" s="10" t="n">
        <f aca="false">O_Pmt-M_Serv</f>
        <v>447.986169080837</v>
      </c>
    </row>
    <row r="82" customFormat="false" ht="15" hidden="false" customHeight="true" outlineLevel="0" collapsed="false">
      <c r="E82" s="1" t="n">
        <v>77</v>
      </c>
      <c r="F82" s="10" t="n">
        <f aca="false">O_Pmt</f>
        <v>477.986169080837</v>
      </c>
      <c r="G82" s="10" t="n">
        <f aca="false">O_Pmt-M_Serv</f>
        <v>447.986169080837</v>
      </c>
      <c r="H82" s="10" t="n">
        <f aca="false">O_Pmt-M_Serv</f>
        <v>447.986169080837</v>
      </c>
    </row>
    <row r="83" customFormat="false" ht="15" hidden="false" customHeight="true" outlineLevel="0" collapsed="false">
      <c r="E83" s="1" t="n">
        <v>78</v>
      </c>
      <c r="F83" s="10" t="n">
        <f aca="false">O_Pmt</f>
        <v>477.986169080837</v>
      </c>
      <c r="G83" s="10" t="n">
        <f aca="false">O_Pmt-M_Serv</f>
        <v>447.986169080837</v>
      </c>
      <c r="H83" s="10" t="n">
        <f aca="false">O_Pmt-M_Serv</f>
        <v>447.986169080837</v>
      </c>
    </row>
    <row r="84" customFormat="false" ht="15" hidden="false" customHeight="true" outlineLevel="0" collapsed="false">
      <c r="E84" s="1" t="n">
        <v>79</v>
      </c>
      <c r="F84" s="10" t="n">
        <f aca="false">O_Pmt</f>
        <v>477.986169080837</v>
      </c>
      <c r="G84" s="10" t="n">
        <f aca="false">O_Pmt-M_Serv</f>
        <v>447.986169080837</v>
      </c>
      <c r="H84" s="10" t="n">
        <f aca="false">O_Pmt-M_Serv</f>
        <v>447.986169080837</v>
      </c>
    </row>
    <row r="85" customFormat="false" ht="15" hidden="false" customHeight="true" outlineLevel="0" collapsed="false">
      <c r="E85" s="1" t="n">
        <v>80</v>
      </c>
      <c r="F85" s="10" t="n">
        <f aca="false">O_Pmt</f>
        <v>477.986169080837</v>
      </c>
      <c r="G85" s="10" t="n">
        <f aca="false">O_Pmt-M_Serv</f>
        <v>447.986169080837</v>
      </c>
      <c r="H85" s="10" t="n">
        <f aca="false">O_Pmt-M_Serv</f>
        <v>447.986169080837</v>
      </c>
    </row>
    <row r="86" customFormat="false" ht="15" hidden="false" customHeight="true" outlineLevel="0" collapsed="false">
      <c r="E86" s="1" t="n">
        <v>81</v>
      </c>
      <c r="F86" s="10" t="n">
        <f aca="false">O_Pmt</f>
        <v>477.986169080837</v>
      </c>
      <c r="G86" s="10" t="n">
        <f aca="false">O_Pmt-M_Serv</f>
        <v>447.986169080837</v>
      </c>
      <c r="H86" s="10" t="n">
        <f aca="false">O_Pmt-M_Serv</f>
        <v>447.986169080837</v>
      </c>
    </row>
    <row r="87" customFormat="false" ht="15" hidden="false" customHeight="true" outlineLevel="0" collapsed="false">
      <c r="E87" s="1" t="n">
        <v>82</v>
      </c>
      <c r="F87" s="10" t="n">
        <f aca="false">O_Pmt</f>
        <v>477.986169080837</v>
      </c>
      <c r="G87" s="10" t="n">
        <f aca="false">O_Pmt-M_Serv</f>
        <v>447.986169080837</v>
      </c>
      <c r="H87" s="10" t="n">
        <f aca="false">O_Pmt-M_Serv</f>
        <v>447.986169080837</v>
      </c>
    </row>
    <row r="88" customFormat="false" ht="15" hidden="false" customHeight="true" outlineLevel="0" collapsed="false">
      <c r="E88" s="1" t="n">
        <v>83</v>
      </c>
      <c r="F88" s="10" t="n">
        <f aca="false">O_Pmt</f>
        <v>477.986169080837</v>
      </c>
      <c r="G88" s="10" t="n">
        <f aca="false">O_Pmt-M_Serv</f>
        <v>447.986169080837</v>
      </c>
      <c r="H88" s="10" t="n">
        <f aca="false">O_Pmt-M_Serv</f>
        <v>447.986169080837</v>
      </c>
    </row>
    <row r="89" customFormat="false" ht="15" hidden="false" customHeight="true" outlineLevel="0" collapsed="false">
      <c r="E89" s="1" t="n">
        <v>84</v>
      </c>
      <c r="F89" s="10" t="n">
        <f aca="false">O_Pmt</f>
        <v>477.986169080837</v>
      </c>
      <c r="G89" s="10" t="n">
        <f aca="false">O_Pmt-M_Serv</f>
        <v>447.986169080837</v>
      </c>
      <c r="H89" s="10" t="n">
        <f aca="false">O_Pmt-M_Serv</f>
        <v>447.986169080837</v>
      </c>
    </row>
    <row r="90" customFormat="false" ht="15" hidden="false" customHeight="true" outlineLevel="0" collapsed="false">
      <c r="E90" s="1" t="n">
        <v>85</v>
      </c>
      <c r="F90" s="10" t="n">
        <f aca="false">O_Pmt</f>
        <v>477.986169080837</v>
      </c>
      <c r="G90" s="10" t="n">
        <f aca="false">O_Pmt-M_Serv</f>
        <v>447.986169080837</v>
      </c>
      <c r="H90" s="10" t="n">
        <f aca="false">O_Pmt-M_Serv</f>
        <v>447.986169080837</v>
      </c>
    </row>
    <row r="91" customFormat="false" ht="15" hidden="false" customHeight="true" outlineLevel="0" collapsed="false">
      <c r="E91" s="1" t="n">
        <v>86</v>
      </c>
      <c r="F91" s="10" t="n">
        <f aca="false">O_Pmt</f>
        <v>477.986169080837</v>
      </c>
      <c r="G91" s="10" t="n">
        <f aca="false">O_Pmt-M_Serv</f>
        <v>447.986169080837</v>
      </c>
      <c r="H91" s="10" t="n">
        <f aca="false">O_Pmt-M_Serv</f>
        <v>447.986169080837</v>
      </c>
    </row>
    <row r="92" customFormat="false" ht="15" hidden="false" customHeight="true" outlineLevel="0" collapsed="false">
      <c r="E92" s="1" t="n">
        <v>87</v>
      </c>
      <c r="F92" s="10" t="n">
        <f aca="false">O_Pmt</f>
        <v>477.986169080837</v>
      </c>
      <c r="G92" s="10" t="n">
        <f aca="false">O_Pmt-M_Serv</f>
        <v>447.986169080837</v>
      </c>
      <c r="H92" s="10" t="n">
        <f aca="false">O_Pmt-M_Serv</f>
        <v>447.986169080837</v>
      </c>
    </row>
    <row r="93" customFormat="false" ht="15" hidden="false" customHeight="true" outlineLevel="0" collapsed="false">
      <c r="E93" s="1" t="n">
        <v>88</v>
      </c>
      <c r="F93" s="10" t="n">
        <f aca="false">O_Pmt</f>
        <v>477.986169080837</v>
      </c>
      <c r="G93" s="10" t="n">
        <f aca="false">O_Pmt-M_Serv</f>
        <v>447.986169080837</v>
      </c>
      <c r="H93" s="10" t="n">
        <f aca="false">O_Pmt-M_Serv</f>
        <v>447.986169080837</v>
      </c>
    </row>
    <row r="94" customFormat="false" ht="15" hidden="false" customHeight="true" outlineLevel="0" collapsed="false">
      <c r="E94" s="1" t="n">
        <v>89</v>
      </c>
      <c r="F94" s="10" t="n">
        <f aca="false">O_Pmt</f>
        <v>477.986169080837</v>
      </c>
      <c r="G94" s="10" t="n">
        <f aca="false">O_Pmt-M_Serv</f>
        <v>447.986169080837</v>
      </c>
      <c r="H94" s="10" t="n">
        <f aca="false">O_Pmt-M_Serv</f>
        <v>447.986169080837</v>
      </c>
    </row>
    <row r="95" customFormat="false" ht="15" hidden="false" customHeight="true" outlineLevel="0" collapsed="false">
      <c r="E95" s="1" t="n">
        <v>90</v>
      </c>
      <c r="F95" s="10" t="n">
        <f aca="false">O_Pmt</f>
        <v>477.986169080837</v>
      </c>
      <c r="G95" s="10" t="n">
        <f aca="false">O_Pmt-M_Serv</f>
        <v>447.986169080837</v>
      </c>
      <c r="H95" s="10" t="n">
        <f aca="false">O_Pmt-M_Serv</f>
        <v>447.986169080837</v>
      </c>
    </row>
    <row r="96" customFormat="false" ht="15" hidden="false" customHeight="true" outlineLevel="0" collapsed="false">
      <c r="E96" s="1" t="n">
        <v>91</v>
      </c>
      <c r="F96" s="10" t="n">
        <f aca="false">O_Pmt</f>
        <v>477.986169080837</v>
      </c>
      <c r="G96" s="10" t="n">
        <f aca="false">O_Pmt-M_Serv</f>
        <v>447.986169080837</v>
      </c>
      <c r="H96" s="10" t="n">
        <f aca="false">O_Pmt-M_Serv</f>
        <v>447.986169080837</v>
      </c>
    </row>
    <row r="97" customFormat="false" ht="15" hidden="false" customHeight="true" outlineLevel="0" collapsed="false">
      <c r="E97" s="1" t="n">
        <v>92</v>
      </c>
      <c r="F97" s="10" t="n">
        <f aca="false">O_Pmt</f>
        <v>477.986169080837</v>
      </c>
      <c r="G97" s="10" t="n">
        <f aca="false">O_Pmt-M_Serv</f>
        <v>447.986169080837</v>
      </c>
      <c r="H97" s="10" t="n">
        <f aca="false">O_Pmt-M_Serv</f>
        <v>447.986169080837</v>
      </c>
    </row>
    <row r="98" customFormat="false" ht="15" hidden="false" customHeight="true" outlineLevel="0" collapsed="false">
      <c r="E98" s="1" t="n">
        <v>93</v>
      </c>
      <c r="F98" s="10" t="n">
        <f aca="false">O_Pmt</f>
        <v>477.986169080837</v>
      </c>
      <c r="G98" s="10" t="n">
        <f aca="false">O_Pmt-M_Serv</f>
        <v>447.986169080837</v>
      </c>
      <c r="H98" s="10" t="n">
        <f aca="false">O_Pmt-M_Serv</f>
        <v>447.986169080837</v>
      </c>
    </row>
    <row r="99" customFormat="false" ht="15" hidden="false" customHeight="true" outlineLevel="0" collapsed="false">
      <c r="E99" s="1" t="n">
        <v>94</v>
      </c>
      <c r="F99" s="10" t="n">
        <f aca="false">O_Pmt</f>
        <v>477.986169080837</v>
      </c>
      <c r="G99" s="10" t="n">
        <f aca="false">O_Pmt-M_Serv</f>
        <v>447.986169080837</v>
      </c>
      <c r="H99" s="10" t="n">
        <f aca="false">O_Pmt-M_Serv</f>
        <v>447.986169080837</v>
      </c>
    </row>
    <row r="100" customFormat="false" ht="15" hidden="false" customHeight="true" outlineLevel="0" collapsed="false">
      <c r="E100" s="1" t="n">
        <v>95</v>
      </c>
      <c r="F100" s="10" t="n">
        <f aca="false">O_Pmt</f>
        <v>477.986169080837</v>
      </c>
      <c r="G100" s="10" t="n">
        <f aca="false">O_Pmt-M_Serv</f>
        <v>447.986169080837</v>
      </c>
      <c r="H100" s="10" t="n">
        <f aca="false">O_Pmt-M_Serv</f>
        <v>447.986169080837</v>
      </c>
    </row>
    <row r="101" customFormat="false" ht="15" hidden="false" customHeight="true" outlineLevel="0" collapsed="false">
      <c r="E101" s="1" t="n">
        <v>96</v>
      </c>
      <c r="F101" s="10" t="n">
        <f aca="false">O_Pmt</f>
        <v>477.986169080837</v>
      </c>
      <c r="G101" s="10" t="n">
        <f aca="false">O_Pmt-M_Serv</f>
        <v>447.986169080837</v>
      </c>
      <c r="H101" s="10" t="n">
        <f aca="false">O_Pmt-M_Serv</f>
        <v>447.986169080837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2026-09-19T22:18:37Z</dcterms:created>
  <dc:creator>openpyxl</dc:creator>
  <dc:description/>
  <dc:language>en-US</dc:language>
  <cp:lastModifiedBy/>
  <dcterms:modified xsi:type="dcterms:W3CDTF">2026-09-24T00:22:55Z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