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Hedge" sheetId="3" state="visible" r:id="rId5"/>
    <sheet name="What It Pays" sheetId="4" state="visible" r:id="rId6"/>
    <sheet name="Checks" sheetId="5" state="visible" r:id="rId7"/>
  </sheets>
  <definedNames>
    <definedName function="false" hidden="false" name="D1" vbProcedure="false">Inputs!$B$17</definedName>
    <definedName function="false" hidden="false" name="D2" vbProcedure="false">Inputs!$B$18</definedName>
    <definedName function="false" hidden="false" name="DENSD1" vbProcedure="false">Inputs!$B$21</definedName>
    <definedName function="false" hidden="false" name="DIV" vbProcedure="false">Inputs!$B$11</definedName>
    <definedName function="false" hidden="false" name="K" vbProcedure="false">Inputs!$B$8</definedName>
    <definedName function="false" hidden="false" name="LOT" vbProcedure="false">Inputs!$B$13</definedName>
    <definedName function="false" hidden="false" name="MU" vbProcedure="false">Inputs!$B$29</definedName>
    <definedName function="false" hidden="false" name="ND1" vbProcedure="false">Inputs!$B$19</definedName>
    <definedName function="false" hidden="false" name="ND2" vbProcedure="false">Inputs!$B$20</definedName>
    <definedName function="false" hidden="false" name="PRICE" vbProcedure="false">Inputs!$B$23</definedName>
    <definedName function="false" hidden="false" name="RF" vbProcedure="false">Inputs!$B$10</definedName>
    <definedName function="false" hidden="false" name="S" vbProcedure="false">Inputs!$B$7</definedName>
    <definedName function="false" hidden="false" name="SIG" vbProcedure="false">Inputs!$B$12</definedName>
    <definedName function="false" hidden="false" name="SIGR" vbProcedure="false">Inputs!$B$28</definedName>
    <definedName function="false" hidden="false" name="STEPS" vbProcedure="false">Inputs!$B$27</definedName>
    <definedName function="false" hidden="false" name="T" vbProcedure="false">Inputs!$B$9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<sst xmlns="http://schemas.openxmlformats.org/spreadsheetml/2006/main" count="167" uniqueCount="134">
  <si>
    <t xml:space="preserve">Workbook 4 - The Hedging Simulator</t>
  </si>
  <si>
    <t xml:space="preserve">Companion to Quantitative Finance by Julian R. Sterling</t>
  </si>
  <si>
    <t xml:space="preserve">What this workbook does</t>
  </si>
  <si>
    <t xml:space="preserve">It lays the delta hedge out week by week on one path, so you can watch the cash account and the share position move, and then reports what the trade pays across many paths.</t>
  </si>
  <si>
    <t xml:space="preserve">The experiment to run first</t>
  </si>
  <si>
    <t xml:space="preserve">Change the drift on the Inputs sheet - the direction of the stock - and watch the profit at expiry barely move. Then change the realised volatility by two points and watch it move a great deal. That is the whole argument of Chapter 13 in two keystrokes.</t>
  </si>
  <si>
    <t xml:space="preserve">The honest limitation</t>
  </si>
  <si>
    <t xml:space="preserve">One path lives in the spreadsheet; the means and dispersions come from twenty thousand. Those are entered as the run reported in the book, and what is computed live beside them is the square-root prediction - which under-delivers, for the reason Chapter 14 gives.</t>
  </si>
  <si>
    <t xml:space="preserve">The book</t>
  </si>
  <si>
    <t xml:space="preserve">Quantitative Finance, by Julian R. Sterling. All four workbooks: julianrsterling.com/quant</t>
  </si>
  <si>
    <t xml:space="preserve">Revised 24 September 2026</t>
  </si>
  <si>
    <t xml:space="preserve">The rebalancing count on the Inputs sheet worked only at 52: the table had 52 rows, so at 12 the path ran on past expiry and at 252 it stopped a fifth of the way in. The table now runs to 252 rows, empties the rows past the last rebalance, and reads the profit from the row that is expiry. The book's means at each frequency, the step-by-step falls and the constant of 8.3579 are now on the What It Pays sheet. The shortfall of the square-root rule is 85 per cent in the step from monthly to weekly, not all of it: weekly to daily also falls short, 2.1865 against 2.2014. Nineteen checks added, thirty in all.</t>
  </si>
  <si>
    <t xml:space="preserve">Inputs</t>
  </si>
  <si>
    <t xml:space="preserve">Yellow cells only. Everything else is a formula.</t>
  </si>
  <si>
    <t xml:space="preserve">Kestrel 100</t>
  </si>
  <si>
    <t xml:space="preserve">Spot</t>
  </si>
  <si>
    <t xml:space="preserve">The observable one.</t>
  </si>
  <si>
    <t xml:space="preserve">Strike</t>
  </si>
  <si>
    <t xml:space="preserve">In the contract.</t>
  </si>
  <si>
    <t xml:space="preserve">Maturity, years</t>
  </si>
  <si>
    <t xml:space="preserve">A calendar.</t>
  </si>
  <si>
    <t xml:space="preserve">Risk-free rate</t>
  </si>
  <si>
    <t xml:space="preserve">A market quote.</t>
  </si>
  <si>
    <t xml:space="preserve">Dividend yield</t>
  </si>
  <si>
    <t xml:space="preserve">A forecast, and a small one here.</t>
  </si>
  <si>
    <t xml:space="preserve">Implied volatility</t>
  </si>
  <si>
    <t xml:space="preserve">The only input nobody can observe.</t>
  </si>
  <si>
    <t xml:space="preserve">Contracts</t>
  </si>
  <si>
    <t xml:space="preserve">Intermediate quantities</t>
  </si>
  <si>
    <t xml:space="preserve">d1</t>
  </si>
  <si>
    <t xml:space="preserve">d2</t>
  </si>
  <si>
    <t xml:space="preserve">N(d1)</t>
  </si>
  <si>
    <t xml:space="preserve">N(d2)</t>
  </si>
  <si>
    <t xml:space="preserve">n(d1), the density</t>
  </si>
  <si>
    <t xml:space="preserve">Closed-form price</t>
  </si>
  <si>
    <t xml:space="preserve">Value of the lot</t>
  </si>
  <si>
    <t xml:space="preserve">The hedge</t>
  </si>
  <si>
    <t xml:space="preserve">Rebalances over the year</t>
  </si>
  <si>
    <t xml:space="preserve">Any whole number from 1 to 252. The simulator lays out one path at this frequency.</t>
  </si>
  <si>
    <t xml:space="preserve">Realised volatility</t>
  </si>
  <si>
    <t xml:space="preserve">What actually happens, against the 24 per cent you sold.</t>
  </si>
  <si>
    <t xml:space="preserve">Path drift, per year</t>
  </si>
  <si>
    <t xml:space="preserve">The direction of the stock. Watch how little it matters.</t>
  </si>
  <si>
    <t xml:space="preserve">The delta hedge, week by week</t>
  </si>
  <si>
    <t xml:space="preserve">Chapter 12. Sell the option, hedge it, and watch where the money comes from.</t>
  </si>
  <si>
    <t xml:space="preserve">Step</t>
  </si>
  <si>
    <t xml:space="preserve">Time left</t>
  </si>
  <si>
    <t xml:space="preserve">Delta</t>
  </si>
  <si>
    <t xml:space="preserve">Shares traded</t>
  </si>
  <si>
    <t xml:space="preserve">Cash</t>
  </si>
  <si>
    <t xml:space="preserve">Portfolio</t>
  </si>
  <si>
    <t xml:space="preserve">At expiry, on this path</t>
  </si>
  <si>
    <t xml:space="preserve">Rebalances laid out</t>
  </si>
  <si>
    <t xml:space="preserve">Spot at expiry</t>
  </si>
  <si>
    <t xml:space="preserve">Cash at expiry</t>
  </si>
  <si>
    <t xml:space="preserve">Shares held at expiry</t>
  </si>
  <si>
    <t xml:space="preserve">Profit at expiry, per option</t>
  </si>
  <si>
    <t xml:space="preserve">  on the lot</t>
  </si>
  <si>
    <t xml:space="preserve">  the portfolio column, last row</t>
  </si>
  <si>
    <t xml:space="preserve">  the portfolio at step 0</t>
  </si>
  <si>
    <t xml:space="preserve">One path, at the frequency on the Inputs sheet (1 to 252).</t>
  </si>
  <si>
    <t xml:space="preserve">Rows past the last rebalance stay empty. The mean and the</t>
  </si>
  <si>
    <t xml:space="preserve">dispersion over many paths are on the next sheet.</t>
  </si>
  <si>
    <t xml:space="preserve">What a delta-hedged option actually pays</t>
  </si>
  <si>
    <t xml:space="preserve">Chapters 13 and 14. The profit is a bet on volatility, not on price.</t>
  </si>
  <si>
    <t xml:space="preserve">The analytic approximation: vega times the gap</t>
  </si>
  <si>
    <t xml:space="preserve">Gap, in points</t>
  </si>
  <si>
    <t xml:space="preserve">Analytic profit</t>
  </si>
  <si>
    <t xml:space="preserve">Simulated mean</t>
  </si>
  <si>
    <t xml:space="preserve">The analytic estimate is first-order in vega. The simulated mean differs by a few per cent because gamma is not constant along the path; the difference is shown rather than smoothed away.</t>
  </si>
  <si>
    <t xml:space="preserve">The dispersion you cannot hedge away</t>
  </si>
  <si>
    <t xml:space="preserve">Realised volatility equal to implied, so the mean is zero. What is left is the residue of hedging at discrete times. Blue figures are the book's runs over 20,000 paths.</t>
  </si>
  <si>
    <t xml:space="preserve">Rebalances</t>
  </si>
  <si>
    <t xml:space="preserve">Standard deviation</t>
  </si>
  <si>
    <t xml:space="preserve">Share of the premium</t>
  </si>
  <si>
    <t xml:space="preserve">Square-root prediction from 12</t>
  </si>
  <si>
    <t xml:space="preserve">Mean</t>
  </si>
  <si>
    <t xml:space="preserve">Fall from the row above</t>
  </si>
  <si>
    <t xml:space="preserve">Rule predicts</t>
  </si>
  <si>
    <t xml:space="preserve">From 12 to 252, the dispersion falls by</t>
  </si>
  <si>
    <t xml:space="preserve">The square-root rule predicts</t>
  </si>
  <si>
    <t xml:space="preserve">The shortfall</t>
  </si>
  <si>
    <t xml:space="preserve">  share of it in the first step, 12 to 52</t>
  </si>
  <si>
    <t xml:space="preserve">The rule assumes gamma is constant along the path. It is largest near the strike, so the paths that matter most are the ones the approximation handles worst. Most of the shortfall, not all of it, sits in the step from monthly to weekly; from daily to four times a day the rule holds to four figures.</t>
  </si>
  <si>
    <t xml:space="preserve">Choosing a frequency</t>
  </si>
  <si>
    <t xml:space="preserve">The constant, from the daily figure</t>
  </si>
  <si>
    <t xml:space="preserve">0.5265 x sqrt(252): dispersion times the square root of the count.</t>
  </si>
  <si>
    <t xml:space="preserve">  which gives at 1,008</t>
  </si>
  <si>
    <t xml:space="preserve">  and at 12, against 2.3031 measured</t>
  </si>
  <si>
    <t xml:space="preserve">Halve the cost of an adjustment: optimal count x</t>
  </si>
  <si>
    <t xml:space="preserve">Cost N x c against a charge on c0 / sqrt(N): the optimum rises with the two-thirds power of the ratio.</t>
  </si>
  <si>
    <t xml:space="preserve">Cut it tenfold: optimal count x</t>
  </si>
  <si>
    <t xml:space="preserve">One standard deviation of residue on the lot</t>
  </si>
  <si>
    <t xml:space="preserve">  hedged monthly</t>
  </si>
  <si>
    <t xml:space="preserve">  hedged daily</t>
  </si>
  <si>
    <t xml:space="preserve">  beside the premium received</t>
  </si>
  <si>
    <t xml:space="preserve">Checks against the printed book</t>
  </si>
  <si>
    <t xml:space="preserve">Every line reproduces a figure printed in Chapters 2, 12, 13 and 14, or an identity that must hold.</t>
  </si>
  <si>
    <t xml:space="preserve">Ch.</t>
  </si>
  <si>
    <t xml:space="preserve">Figure as printed in the book</t>
  </si>
  <si>
    <t xml:space="preserve">Printed</t>
  </si>
  <si>
    <t xml:space="preserve">Workbook</t>
  </si>
  <si>
    <t xml:space="preserve">Difference</t>
  </si>
  <si>
    <t xml:space="preserve">Result</t>
  </si>
  <si>
    <t xml:space="preserve">2</t>
  </si>
  <si>
    <t xml:space="preserve">12</t>
  </si>
  <si>
    <t xml:space="preserve">The hedged portfolio starts at nought</t>
  </si>
  <si>
    <t xml:space="preserve">Profit at expiry is the portfolio on the last row, less nothing</t>
  </si>
  <si>
    <t xml:space="preserve">13</t>
  </si>
  <si>
    <t xml:space="preserve">Analytic profit at 20 per cent realised</t>
  </si>
  <si>
    <t xml:space="preserve">Analytic profit at 28 per cent realised</t>
  </si>
  <si>
    <t xml:space="preserve">Simulated mean at 20 per cent realised</t>
  </si>
  <si>
    <t xml:space="preserve">Simulated mean at 24 per cent realised</t>
  </si>
  <si>
    <t xml:space="preserve">Simulated mean at 28 per cent realised</t>
  </si>
  <si>
    <t xml:space="preserve">14</t>
  </si>
  <si>
    <t xml:space="preserve">Dispersion at 12 rebalances</t>
  </si>
  <si>
    <t xml:space="preserve">  as a share of the premium</t>
  </si>
  <si>
    <t xml:space="preserve">Dispersion at 52 rebalances</t>
  </si>
  <si>
    <t xml:space="preserve">Dispersion at 252 rebalances</t>
  </si>
  <si>
    <t xml:space="preserve">Dispersion at 1,008 rebalances</t>
  </si>
  <si>
    <t xml:space="preserve">From 12 to 252, the fall factor</t>
  </si>
  <si>
    <t xml:space="preserve">The square-root prediction</t>
  </si>
  <si>
    <t xml:space="preserve">Monthly to weekly, the fall achieved</t>
  </si>
  <si>
    <t xml:space="preserve">  the rule predicts</t>
  </si>
  <si>
    <t xml:space="preserve">Weekly to daily, the fall achieved</t>
  </si>
  <si>
    <t xml:space="preserve">Daily to four times a day, the fall achieved</t>
  </si>
  <si>
    <t xml:space="preserve">Share of the shortfall in the first step (revised: not all of it)</t>
  </si>
  <si>
    <t xml:space="preserve">The constant, 0.5265 x sqrt(252)</t>
  </si>
  <si>
    <t xml:space="preserve">  which reproduces the figure at 1,008 (0.26325)</t>
  </si>
  <si>
    <t xml:space="preserve">Halving the cost of an adjustment raises the optimum by</t>
  </si>
  <si>
    <t xml:space="preserve">A tenfold reduction raises it by</t>
  </si>
  <si>
    <t xml:space="preserve">One standard deviation on the lot, monthly</t>
  </si>
  <si>
    <t xml:space="preserve">One standard deviation on the lot, daily</t>
  </si>
  <si>
    <t xml:space="preserve">Checks passing</t>
  </si>
</sst>
</file>

<file path=xl/styles.xml><?xml version="1.0" encoding="utf-8"?>
<styleSheet xmlns="http://schemas.openxmlformats.org/spreadsheetml/2006/main">
  <numFmts count="16">
    <numFmt numFmtId="164" formatCode="General"/>
    <numFmt numFmtId="165" formatCode="#,##0.00;\-#,##0.00"/>
    <numFmt numFmtId="166" formatCode="0.0000"/>
    <numFmt numFmtId="167" formatCode="0.00%;\-0.00%"/>
    <numFmt numFmtId="168" formatCode="#,##0"/>
    <numFmt numFmtId="169" formatCode="0.000000"/>
    <numFmt numFmtId="170" formatCode="@"/>
    <numFmt numFmtId="171" formatCode="0"/>
    <numFmt numFmtId="172" formatCode="#,##0.00"/>
    <numFmt numFmtId="173" formatCode="#,##0.0000"/>
    <numFmt numFmtId="174" formatCode="0.000000000"/>
    <numFmt numFmtId="175" formatCode="0.0%"/>
    <numFmt numFmtId="176" formatCode="0.00"/>
    <numFmt numFmtId="177" formatCode="General"/>
    <numFmt numFmtId="178" formatCode="0.000"/>
    <numFmt numFmtId="179" formatCode="0.00000"/>
  </numFmts>
  <fonts count="14">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i val="true"/>
      <sz val="9"/>
      <color rgb="FF5A6A70"/>
      <name val="Cambria"/>
      <family val="0"/>
      <charset val="1"/>
    </font>
    <font>
      <b val="true"/>
      <sz val="11"/>
      <color rgb="FF1A1A1A"/>
      <name val="Calibri"/>
      <family val="0"/>
      <charset val="1"/>
    </font>
    <font>
      <b val="true"/>
      <sz val="10"/>
      <color rgb="FFFFFFFF"/>
      <name val="Calibri"/>
      <family val="0"/>
      <charset val="1"/>
    </font>
    <font>
      <i val="true"/>
      <sz val="9"/>
      <color rgb="FF5A6A70"/>
      <name val="Calibri"/>
      <family val="0"/>
      <charset val="1"/>
    </font>
    <font>
      <b val="true"/>
      <sz val="11"/>
      <color rgb="FF1E7A3C"/>
      <name val="Cambria"/>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6" fillId="0" borderId="2" xfId="0" applyFont="true" applyBorder="tru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0" fillId="0" borderId="2" xfId="0" applyFont="false" applyBorder="tru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5" fontId="8" fillId="2" borderId="3" xfId="0" applyFont="true" applyBorder="tru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6" fontId="8" fillId="2" borderId="3" xfId="0" applyFont="true" applyBorder="true" applyAlignment="true" applyProtection="true">
      <alignment horizontal="general" vertical="bottom" textRotation="0" wrapText="false" indent="0" shrinkToFit="false"/>
      <protection locked="true" hidden="false"/>
    </xf>
    <xf numFmtId="167" fontId="8" fillId="2" borderId="3" xfId="0" applyFont="true" applyBorder="true" applyAlignment="true" applyProtection="true">
      <alignment horizontal="general" vertical="bottom" textRotation="0" wrapText="false" indent="0" shrinkToFit="false"/>
      <protection locked="true" hidden="false"/>
    </xf>
    <xf numFmtId="168" fontId="8" fillId="2" borderId="3" xfId="0" applyFont="true" applyBorder="true" applyAlignment="true" applyProtection="true">
      <alignment horizontal="general" vertical="bottom" textRotation="0" wrapText="false" indent="0" shrinkToFit="false"/>
      <protection locked="true" hidden="false"/>
    </xf>
    <xf numFmtId="169" fontId="7"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9" fontId="10" fillId="0" borderId="0" xfId="0" applyFont="true" applyBorder="false" applyAlignment="true" applyProtection="true">
      <alignment horizontal="general" vertical="bottom" textRotation="0" wrapText="false" indent="0" shrinkToFit="false"/>
      <protection locked="true" hidden="false"/>
    </xf>
    <xf numFmtId="165" fontId="7" fillId="0" borderId="0" xfId="0" applyFont="true" applyBorder="false" applyAlignment="true" applyProtection="true">
      <alignment horizontal="general" vertical="bottom" textRotation="0" wrapText="false" indent="0" shrinkToFit="false"/>
      <protection locked="true" hidden="false"/>
    </xf>
    <xf numFmtId="164" fontId="11" fillId="3" borderId="3" xfId="0" applyFont="true" applyBorder="true" applyAlignment="true" applyProtection="true">
      <alignment horizontal="left" vertical="center" textRotation="0" wrapText="true" indent="0" shrinkToFit="false"/>
      <protection locked="true" hidden="false"/>
    </xf>
    <xf numFmtId="164" fontId="11" fillId="3" borderId="3" xfId="0" applyFont="true" applyBorder="true" applyAlignment="true" applyProtection="true">
      <alignment horizontal="right" vertical="center" textRotation="0" wrapText="true" indent="0" shrinkToFit="false"/>
      <protection locked="true" hidden="false"/>
    </xf>
    <xf numFmtId="170" fontId="7" fillId="0" borderId="0" xfId="0" applyFont="true" applyBorder="false" applyAlignment="true" applyProtection="true">
      <alignment horizontal="general" vertical="bottom" textRotation="0" wrapText="false" indent="0" shrinkToFit="false"/>
      <protection locked="true" hidden="false"/>
    </xf>
    <xf numFmtId="166" fontId="7" fillId="0" borderId="0" xfId="0" applyFont="true" applyBorder="false" applyAlignment="true" applyProtection="true">
      <alignment horizontal="general" vertical="bottom" textRotation="0" wrapText="false" indent="0" shrinkToFit="false"/>
      <protection locked="true" hidden="false"/>
    </xf>
    <xf numFmtId="170" fontId="7" fillId="4" borderId="0" xfId="0" applyFont="true" applyBorder="false" applyAlignment="true" applyProtection="true">
      <alignment horizontal="general" vertical="bottom" textRotation="0" wrapText="false" indent="0" shrinkToFit="false"/>
      <protection locked="true" hidden="false"/>
    </xf>
    <xf numFmtId="166" fontId="7" fillId="4" borderId="0" xfId="0" applyFont="true" applyBorder="false" applyAlignment="true" applyProtection="true">
      <alignment horizontal="general" vertical="bottom" textRotation="0" wrapText="false" indent="0" shrinkToFit="false"/>
      <protection locked="true" hidden="false"/>
    </xf>
    <xf numFmtId="165" fontId="7" fillId="4" borderId="0" xfId="0" applyFont="true" applyBorder="false" applyAlignment="true" applyProtection="true">
      <alignment horizontal="general" vertical="bottom" textRotation="0" wrapText="false" indent="0" shrinkToFit="false"/>
      <protection locked="true" hidden="false"/>
    </xf>
    <xf numFmtId="171" fontId="7" fillId="0" borderId="0" xfId="0" applyFont="true" applyBorder="false" applyAlignment="true" applyProtection="true">
      <alignment horizontal="general" vertical="bottom" textRotation="0" wrapText="false" indent="0" shrinkToFit="false"/>
      <protection locked="true" hidden="false"/>
    </xf>
    <xf numFmtId="172" fontId="7" fillId="0" borderId="0" xfId="0" applyFont="true" applyBorder="false" applyAlignment="true" applyProtection="true">
      <alignment horizontal="general" vertical="bottom" textRotation="0" wrapText="false" indent="0" shrinkToFit="false"/>
      <protection locked="true" hidden="false"/>
    </xf>
    <xf numFmtId="173" fontId="7" fillId="0" borderId="0" xfId="0" applyFont="true" applyBorder="false" applyAlignment="true" applyProtection="true">
      <alignment horizontal="general" vertical="bottom" textRotation="0" wrapText="false" indent="0" shrinkToFit="false"/>
      <protection locked="true" hidden="false"/>
    </xf>
    <xf numFmtId="166" fontId="10" fillId="0" borderId="0" xfId="0" applyFont="true" applyBorder="false" applyAlignment="true" applyProtection="true">
      <alignment horizontal="general" vertical="bottom" textRotation="0" wrapText="false" indent="0" shrinkToFit="false"/>
      <protection locked="true" hidden="false"/>
    </xf>
    <xf numFmtId="174" fontId="7"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7" fontId="8" fillId="4" borderId="3" xfId="0" applyFont="true" applyBorder="true" applyAlignment="true" applyProtection="true">
      <alignment horizontal="general" vertical="bottom" textRotation="0" wrapText="false" indent="0" shrinkToFit="false"/>
      <protection locked="true" hidden="false"/>
    </xf>
    <xf numFmtId="166" fontId="8" fillId="4" borderId="3" xfId="0" applyFont="true" applyBorder="true" applyAlignment="true" applyProtection="true">
      <alignment horizontal="general" vertical="bottom" textRotation="0" wrapText="false" indent="0" shrinkToFit="false"/>
      <protection locked="true" hidden="false"/>
    </xf>
    <xf numFmtId="164" fontId="11" fillId="3" borderId="3" xfId="0" applyFont="true" applyBorder="true" applyAlignment="true" applyProtection="true">
      <alignment horizontal="general" vertical="bottom" textRotation="0" wrapText="true" indent="0" shrinkToFit="false"/>
      <protection locked="true" hidden="false"/>
    </xf>
    <xf numFmtId="164" fontId="11" fillId="3" borderId="0" xfId="0" applyFont="true" applyBorder="false" applyAlignment="true" applyProtection="true">
      <alignment horizontal="general" vertical="bottom" textRotation="0" wrapText="true" indent="0" shrinkToFit="false"/>
      <protection locked="true" hidden="false"/>
    </xf>
    <xf numFmtId="168" fontId="7" fillId="2" borderId="3" xfId="0" applyFont="true" applyBorder="true" applyAlignment="true" applyProtection="true">
      <alignment horizontal="general" vertical="bottom" textRotation="0" wrapText="false" indent="0" shrinkToFit="false"/>
      <protection locked="true" hidden="false"/>
    </xf>
    <xf numFmtId="175" fontId="7" fillId="0" borderId="0" xfId="0" applyFont="true" applyBorder="false" applyAlignment="true" applyProtection="true">
      <alignment horizontal="general" vertical="bottom" textRotation="0" wrapText="false" indent="0" shrinkToFit="false"/>
      <protection locked="true" hidden="false"/>
    </xf>
    <xf numFmtId="166" fontId="8" fillId="2" borderId="0" xfId="0" applyFont="true" applyBorder="false" applyAlignment="true" applyProtection="true">
      <alignment horizontal="general" vertical="bottom" textRotation="0" wrapText="false" indent="0" shrinkToFit="false"/>
      <protection locked="true" hidden="false"/>
    </xf>
    <xf numFmtId="168" fontId="7" fillId="4" borderId="3" xfId="0" applyFont="true" applyBorder="true" applyAlignment="true" applyProtection="true">
      <alignment horizontal="general" vertical="bottom" textRotation="0" wrapText="false" indent="0" shrinkToFit="false"/>
      <protection locked="true" hidden="false"/>
    </xf>
    <xf numFmtId="175" fontId="7" fillId="4" borderId="0" xfId="0" applyFont="true" applyBorder="false" applyAlignment="true" applyProtection="true">
      <alignment horizontal="general" vertical="bottom" textRotation="0" wrapText="false" indent="0" shrinkToFit="false"/>
      <protection locked="true" hidden="false"/>
    </xf>
    <xf numFmtId="176" fontId="10" fillId="0" borderId="0" xfId="0" applyFont="true" applyBorder="false" applyAlignment="true" applyProtection="true">
      <alignment horizontal="general" vertical="bottom" textRotation="0" wrapText="false" indent="0" shrinkToFit="false"/>
      <protection locked="true" hidden="false"/>
    </xf>
    <xf numFmtId="175" fontId="10" fillId="0" borderId="0" xfId="0" applyFont="true" applyBorder="false" applyAlignment="true" applyProtection="true">
      <alignment horizontal="general" vertical="bottom" textRotation="0" wrapText="false" indent="0" shrinkToFit="false"/>
      <protection locked="true" hidden="false"/>
    </xf>
    <xf numFmtId="172" fontId="10" fillId="0" borderId="0" xfId="0" applyFont="true" applyBorder="false" applyAlignment="true" applyProtection="true">
      <alignment horizontal="general" vertical="bottom" textRotation="0" wrapText="false" indent="0" shrinkToFit="false"/>
      <protection locked="true" hidden="false"/>
    </xf>
    <xf numFmtId="177" fontId="13" fillId="0" borderId="0" xfId="0" applyFont="true" applyBorder="false" applyAlignment="true" applyProtection="true">
      <alignment horizontal="center"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74" fontId="7" fillId="4" borderId="0" xfId="0" applyFont="true" applyBorder="false" applyAlignment="true" applyProtection="true">
      <alignment horizontal="general" vertical="bottom" textRotation="0" wrapText="false" indent="0" shrinkToFit="false"/>
      <protection locked="true" hidden="false"/>
    </xf>
    <xf numFmtId="177" fontId="13" fillId="4" borderId="0" xfId="0" applyFont="true" applyBorder="false" applyAlignment="true" applyProtection="true">
      <alignment horizontal="center" vertical="bottom" textRotation="0" wrapText="false" indent="0" shrinkToFit="false"/>
      <protection locked="true" hidden="false"/>
    </xf>
    <xf numFmtId="178" fontId="7" fillId="4" borderId="0" xfId="0" applyFont="true" applyBorder="false" applyAlignment="true" applyProtection="true">
      <alignment horizontal="general" vertical="bottom" textRotation="0" wrapText="false" indent="0" shrinkToFit="false"/>
      <protection locked="true" hidden="false"/>
    </xf>
    <xf numFmtId="177" fontId="13" fillId="4" borderId="0" xfId="0" applyFont="true" applyBorder="false" applyAlignment="true" applyProtection="true">
      <alignment horizontal="general" vertical="bottom" textRotation="0" wrapText="false" indent="0" shrinkToFit="false"/>
      <protection locked="true" hidden="false"/>
    </xf>
    <xf numFmtId="166" fontId="7" fillId="0" borderId="0" xfId="0" applyFont="true" applyBorder="false" applyAlignment="true" applyProtection="true">
      <alignment horizontal="left" vertical="bottom" textRotation="0" wrapText="false" indent="0" shrinkToFit="false"/>
      <protection locked="true" hidden="false"/>
    </xf>
    <xf numFmtId="177" fontId="13" fillId="0" borderId="0" xfId="0" applyFont="true" applyBorder="false" applyAlignment="true" applyProtection="true">
      <alignment horizontal="general" vertical="bottom" textRotation="0" wrapText="false" indent="0" shrinkToFit="false"/>
      <protection locked="true" hidden="false"/>
    </xf>
    <xf numFmtId="176" fontId="7" fillId="0" borderId="0" xfId="0" applyFont="true" applyBorder="false" applyAlignment="true" applyProtection="true">
      <alignment horizontal="general" vertical="bottom" textRotation="0" wrapText="false" indent="0" shrinkToFit="false"/>
      <protection locked="true" hidden="false"/>
    </xf>
    <xf numFmtId="176" fontId="7" fillId="4" borderId="0" xfId="0" applyFont="true" applyBorder="false" applyAlignment="true" applyProtection="true">
      <alignment horizontal="general" vertical="bottom" textRotation="0" wrapText="false" indent="0" shrinkToFit="false"/>
      <protection locked="true" hidden="false"/>
    </xf>
    <xf numFmtId="179" fontId="7" fillId="4" borderId="0" xfId="0" applyFont="true" applyBorder="false" applyAlignment="true" applyProtection="true">
      <alignment horizontal="general" vertical="bottom" textRotation="0" wrapText="false" indent="0" shrinkToFit="false"/>
      <protection locked="true" hidden="false"/>
    </xf>
    <xf numFmtId="172" fontId="7" fillId="4" borderId="0" xfId="0" applyFont="true" applyBorder="false" applyAlignment="true" applyProtection="true">
      <alignment horizontal="general" vertical="bottom" textRotation="0" wrapText="false" indent="0" shrinkToFit="false"/>
      <protection locked="true" hidden="false"/>
    </xf>
    <xf numFmtId="170" fontId="10"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b val="1"/>
        <color rgb="FFB42318"/>
      </font>
    </dxf>
  </dxfs>
  <colors>
    <indexedColors>
      <rgbColor rgb="FF000000"/>
      <rgbColor rgb="FFFFFFFF"/>
      <rgbColor rgb="FFFF0000"/>
      <rgbColor rgb="FF00FF00"/>
      <rgbColor rgb="FF0000FF"/>
      <rgbColor rgb="FFFFFF00"/>
      <rgbColor rgb="FFFF00FF"/>
      <rgbColor rgb="FF00FFFF"/>
      <rgbColor rgb="FF800000"/>
      <rgbColor rgb="FF1E7A3C"/>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B42318"/>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110"/>
  </cols>
  <sheetData>
    <row r="1" customFormat="false" ht="24" hidden="false" customHeight="true" outlineLevel="0" collapsed="false">
      <c r="A1" s="2" t="s">
        <v>0</v>
      </c>
    </row>
    <row r="2" customFormat="false" ht="15" hidden="false" customHeight="false" outlineLevel="0" collapsed="false">
      <c r="A2" s="3" t="s">
        <v>1</v>
      </c>
    </row>
    <row r="3" customFormat="false" ht="15" hidden="false" customHeight="false" outlineLevel="0" collapsed="false">
      <c r="A3" s="4"/>
    </row>
    <row r="5" customFormat="false" ht="15" hidden="false" customHeight="false" outlineLevel="0" collapsed="false">
      <c r="A5" s="5" t="s">
        <v>2</v>
      </c>
    </row>
    <row r="7" customFormat="false" ht="30" hidden="false" customHeight="true" outlineLevel="0" collapsed="false">
      <c r="A7" s="6" t="s">
        <v>3</v>
      </c>
    </row>
    <row r="9" customFormat="false" ht="15" hidden="false" customHeight="false" outlineLevel="0" collapsed="false">
      <c r="A9" s="5" t="s">
        <v>4</v>
      </c>
    </row>
    <row r="11" customFormat="false" ht="45" hidden="false" customHeight="true" outlineLevel="0" collapsed="false">
      <c r="A11" s="6" t="s">
        <v>5</v>
      </c>
    </row>
    <row r="13" customFormat="false" ht="15" hidden="false" customHeight="false" outlineLevel="0" collapsed="false">
      <c r="A13" s="5" t="s">
        <v>6</v>
      </c>
    </row>
    <row r="15" customFormat="false" ht="45" hidden="false" customHeight="true" outlineLevel="0" collapsed="false">
      <c r="A15" s="6" t="s">
        <v>7</v>
      </c>
    </row>
    <row r="17" customFormat="false" ht="15" hidden="false" customHeight="false" outlineLevel="0" collapsed="false">
      <c r="A17" s="5" t="s">
        <v>8</v>
      </c>
    </row>
    <row r="19" customFormat="false" ht="15" hidden="false" customHeight="true" outlineLevel="0" collapsed="false">
      <c r="A19" s="6" t="s">
        <v>9</v>
      </c>
    </row>
    <row r="21" customFormat="false" ht="15" hidden="false" customHeight="false" outlineLevel="0" collapsed="false">
      <c r="A21" s="7" t="s">
        <v>10</v>
      </c>
    </row>
    <row r="23" customFormat="false" ht="68.65" hidden="false" customHeight="false" outlineLevel="0" collapsed="false">
      <c r="A23" s="6"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32"/>
    <col collapsed="false" customWidth="true" hidden="false" outlineLevel="0" max="2" min="2" style="1" width="16"/>
    <col collapsed="false" customWidth="true" hidden="false" outlineLevel="0" max="3" min="3" style="1" width="4"/>
    <col collapsed="false" customWidth="true" hidden="false" outlineLevel="0" max="4" min="4" style="1" width="56"/>
  </cols>
  <sheetData>
    <row r="1" customFormat="false" ht="24" hidden="false" customHeight="true" outlineLevel="0" collapsed="false">
      <c r="A1" s="2" t="s">
        <v>12</v>
      </c>
    </row>
    <row r="2" customFormat="false" ht="15" hidden="false" customHeight="false" outlineLevel="0" collapsed="false">
      <c r="A2" s="3" t="s">
        <v>13</v>
      </c>
    </row>
    <row r="3" customFormat="false" ht="15" hidden="false" customHeight="false" outlineLevel="0" collapsed="false">
      <c r="A3" s="4"/>
      <c r="B3" s="4"/>
      <c r="C3" s="4"/>
      <c r="D3" s="4"/>
    </row>
    <row r="5" customFormat="false" ht="15" hidden="false" customHeight="false" outlineLevel="0" collapsed="false">
      <c r="A5" s="5" t="s">
        <v>14</v>
      </c>
      <c r="B5" s="8"/>
      <c r="C5" s="8"/>
      <c r="D5" s="8"/>
    </row>
    <row r="7" customFormat="false" ht="15" hidden="false" customHeight="false" outlineLevel="0" collapsed="false">
      <c r="A7" s="9" t="s">
        <v>15</v>
      </c>
      <c r="B7" s="10" t="n">
        <v>100</v>
      </c>
      <c r="D7" s="11" t="s">
        <v>16</v>
      </c>
    </row>
    <row r="8" customFormat="false" ht="15" hidden="false" customHeight="false" outlineLevel="0" collapsed="false">
      <c r="A8" s="9" t="s">
        <v>17</v>
      </c>
      <c r="B8" s="10" t="n">
        <v>100</v>
      </c>
      <c r="D8" s="11" t="s">
        <v>18</v>
      </c>
    </row>
    <row r="9" customFormat="false" ht="15" hidden="false" customHeight="false" outlineLevel="0" collapsed="false">
      <c r="A9" s="9" t="s">
        <v>19</v>
      </c>
      <c r="B9" s="12" t="n">
        <v>1</v>
      </c>
      <c r="D9" s="11" t="s">
        <v>20</v>
      </c>
    </row>
    <row r="10" customFormat="false" ht="15" hidden="false" customHeight="false" outlineLevel="0" collapsed="false">
      <c r="A10" s="9" t="s">
        <v>21</v>
      </c>
      <c r="B10" s="13" t="n">
        <v>0.04</v>
      </c>
      <c r="D10" s="11" t="s">
        <v>22</v>
      </c>
    </row>
    <row r="11" customFormat="false" ht="15" hidden="false" customHeight="false" outlineLevel="0" collapsed="false">
      <c r="A11" s="9" t="s">
        <v>23</v>
      </c>
      <c r="B11" s="13" t="n">
        <v>0</v>
      </c>
      <c r="D11" s="11" t="s">
        <v>24</v>
      </c>
    </row>
    <row r="12" customFormat="false" ht="15" hidden="false" customHeight="false" outlineLevel="0" collapsed="false">
      <c r="A12" s="9" t="s">
        <v>25</v>
      </c>
      <c r="B12" s="13" t="n">
        <v>0.24</v>
      </c>
      <c r="D12" s="11" t="s">
        <v>26</v>
      </c>
    </row>
    <row r="13" customFormat="false" ht="15" hidden="false" customHeight="false" outlineLevel="0" collapsed="false">
      <c r="A13" s="9" t="s">
        <v>27</v>
      </c>
      <c r="B13" s="14" t="n">
        <v>10000</v>
      </c>
    </row>
    <row r="15" customFormat="false" ht="15" hidden="false" customHeight="false" outlineLevel="0" collapsed="false">
      <c r="A15" s="5" t="s">
        <v>28</v>
      </c>
      <c r="B15" s="8"/>
      <c r="C15" s="8"/>
      <c r="D15" s="8"/>
    </row>
    <row r="17" customFormat="false" ht="15" hidden="false" customHeight="false" outlineLevel="0" collapsed="false">
      <c r="A17" s="9" t="s">
        <v>29</v>
      </c>
      <c r="B17" s="15" t="n">
        <f aca="false">(LN(S/K)+(RF-DIV+SIG^2/2)*T)/(SIG*SQRT(T))</f>
        <v>0.286666666666667</v>
      </c>
    </row>
    <row r="18" customFormat="false" ht="15" hidden="false" customHeight="false" outlineLevel="0" collapsed="false">
      <c r="A18" s="9" t="s">
        <v>30</v>
      </c>
      <c r="B18" s="15" t="n">
        <f aca="false">D1-SIG*SQRT(T)</f>
        <v>0.0466666666666667</v>
      </c>
    </row>
    <row r="19" customFormat="false" ht="15" hidden="false" customHeight="false" outlineLevel="0" collapsed="false">
      <c r="A19" s="9" t="s">
        <v>31</v>
      </c>
      <c r="B19" s="15" t="n">
        <f aca="false">NORMSDIST(D1)</f>
        <v>0.612816218520811</v>
      </c>
    </row>
    <row r="20" customFormat="false" ht="15" hidden="false" customHeight="false" outlineLevel="0" collapsed="false">
      <c r="A20" s="9" t="s">
        <v>32</v>
      </c>
      <c r="B20" s="15" t="n">
        <f aca="false">NORMSDIST(D2)</f>
        <v>0.518610551232876</v>
      </c>
    </row>
    <row r="21" customFormat="false" ht="15" hidden="false" customHeight="false" outlineLevel="0" collapsed="false">
      <c r="A21" s="9" t="s">
        <v>33</v>
      </c>
      <c r="B21" s="15" t="n">
        <f aca="false">EXP(-(D1^2)/2)/SQRT(2*PI())</f>
        <v>0.38288238639453</v>
      </c>
    </row>
    <row r="23" customFormat="false" ht="15" hidden="false" customHeight="false" outlineLevel="0" collapsed="false">
      <c r="A23" s="16" t="s">
        <v>34</v>
      </c>
      <c r="B23" s="17" t="n">
        <f aca="false">S*EXP(-DIV*T)*ND1-K*EXP(-RF*T)*ND2</f>
        <v>11.4540677863298</v>
      </c>
    </row>
    <row r="24" customFormat="false" ht="15" hidden="false" customHeight="false" outlineLevel="0" collapsed="false">
      <c r="A24" s="9" t="s">
        <v>35</v>
      </c>
      <c r="B24" s="18" t="n">
        <f aca="false">PRICE*LOT</f>
        <v>114540.677863298</v>
      </c>
    </row>
    <row r="25" customFormat="false" ht="15" hidden="false" customHeight="false" outlineLevel="0" collapsed="false">
      <c r="A25" s="5" t="s">
        <v>36</v>
      </c>
      <c r="B25" s="8"/>
      <c r="C25" s="8"/>
      <c r="D25" s="8"/>
    </row>
    <row r="27" customFormat="false" ht="15" hidden="false" customHeight="false" outlineLevel="0" collapsed="false">
      <c r="A27" s="9" t="s">
        <v>37</v>
      </c>
      <c r="B27" s="14" t="n">
        <v>52</v>
      </c>
      <c r="D27" s="11" t="s">
        <v>38</v>
      </c>
    </row>
    <row r="28" customFormat="false" ht="15" hidden="false" customHeight="false" outlineLevel="0" collapsed="false">
      <c r="A28" s="9" t="s">
        <v>39</v>
      </c>
      <c r="B28" s="13" t="n">
        <v>0.2</v>
      </c>
      <c r="D28" s="11" t="s">
        <v>40</v>
      </c>
    </row>
    <row r="29" customFormat="false" ht="15" hidden="false" customHeight="false" outlineLevel="0" collapsed="false">
      <c r="A29" s="9" t="s">
        <v>41</v>
      </c>
      <c r="B29" s="13" t="n">
        <v>0.06</v>
      </c>
      <c r="D29" s="11" t="s">
        <v>42</v>
      </c>
    </row>
  </sheetData>
  <dataValidations count="1">
    <dataValidation allowBlank="false" error="A whole number from 1 to 252." errorStyle="stop" errorTitle="Rebalances" operator="between" showDropDown="false" showErrorMessage="true" showInputMessage="false" sqref="B27" type="whole">
      <formula1>1</formula1>
      <formula2>252</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2"/>
    <col collapsed="false" customWidth="true" hidden="false" outlineLevel="0" max="5" min="5" style="1" width="13"/>
    <col collapsed="false" customWidth="true" hidden="false" outlineLevel="0" max="7" min="6" style="1" width="15"/>
    <col collapsed="false" customWidth="true" hidden="false" outlineLevel="0" max="8" min="8" style="1" width="4"/>
    <col collapsed="false" customWidth="true" hidden="false" outlineLevel="0" max="9" min="9" style="1" width="40"/>
    <col collapsed="false" customWidth="true" hidden="false" outlineLevel="0" max="10" min="10" style="1" width="16"/>
  </cols>
  <sheetData>
    <row r="1" customFormat="false" ht="24" hidden="false" customHeight="true" outlineLevel="0" collapsed="false">
      <c r="A1" s="2" t="s">
        <v>43</v>
      </c>
    </row>
    <row r="2" customFormat="false" ht="15" hidden="false" customHeight="false" outlineLevel="0" collapsed="false">
      <c r="A2" s="3" t="s">
        <v>44</v>
      </c>
    </row>
    <row r="3" customFormat="false" ht="15" hidden="false" customHeight="false" outlineLevel="0" collapsed="false">
      <c r="A3" s="4"/>
      <c r="B3" s="4"/>
      <c r="C3" s="4"/>
      <c r="D3" s="4"/>
      <c r="E3" s="4"/>
      <c r="F3" s="4"/>
      <c r="G3" s="4"/>
    </row>
    <row r="5" customFormat="false" ht="30" hidden="false" customHeight="true" outlineLevel="0" collapsed="false">
      <c r="A5" s="19" t="s">
        <v>45</v>
      </c>
      <c r="B5" s="20" t="s">
        <v>46</v>
      </c>
      <c r="C5" s="20" t="s">
        <v>15</v>
      </c>
      <c r="D5" s="20" t="s">
        <v>47</v>
      </c>
      <c r="E5" s="20" t="s">
        <v>48</v>
      </c>
      <c r="F5" s="20" t="s">
        <v>49</v>
      </c>
      <c r="G5" s="20" t="s">
        <v>50</v>
      </c>
      <c r="I5" s="7" t="s">
        <v>51</v>
      </c>
    </row>
    <row r="6" customFormat="false" ht="15" hidden="false" customHeight="false" outlineLevel="0" collapsed="false">
      <c r="A6" s="21" t="n">
        <v>0</v>
      </c>
      <c r="B6" s="22" t="n">
        <f aca="false">T</f>
        <v>1</v>
      </c>
      <c r="C6" s="18" t="n">
        <f aca="false">S</f>
        <v>100</v>
      </c>
      <c r="D6" s="22" t="n">
        <f aca="false">IF(B6&lt;=0,IF(C6&gt;K,1,0),EXP(-DIV*B6)*NORMSDIST((LN(C6/K)+(RF-DIV+SIG^2/2)*B6)/(SIG*SQRT(B6))))</f>
        <v>0.612816218520811</v>
      </c>
      <c r="E6" s="22" t="n">
        <f aca="false">D6</f>
        <v>0.612816218520811</v>
      </c>
      <c r="F6" s="18" t="n">
        <f aca="false">PRICE-D6*C6</f>
        <v>-49.8275540657512</v>
      </c>
      <c r="G6" s="18" t="n">
        <f aca="false">F6+D6*C6-IF(B6&lt;=0,MAX(C6-K,0),C6*EXP(-DIV*B6)*NORMSDIST((LN(C6/K)+(RF-DIV+SIG^2/2)*B6)/(SIG*SQRT(B6)))-K*EXP(-RF*B6)*NORMSDIST((LN(C6/K)+(RF-DIV+SIG^2/2)*B6)/(SIG*SQRT(B6))-SIG*SQRT(B6)))</f>
        <v>0</v>
      </c>
    </row>
    <row r="7" customFormat="false" ht="15" hidden="false" customHeight="false" outlineLevel="0" collapsed="false">
      <c r="A7" s="23" t="n">
        <v>1</v>
      </c>
      <c r="B7" s="24" t="n">
        <f aca="false">IF($A7&gt;STEPS,"",IF($A7=STEPS,0,T-$A7*T/STEPS))</f>
        <v>0.980769230769231</v>
      </c>
      <c r="C7" s="25" t="n">
        <f aca="false">IF($A7&gt;STEPS,"",C6*EXP((MU-SIGR^2/2)*T/STEPS+SIGR*SQRT(T/STEPS)*(2*(MOD($A7*7919,1000)/1000)-1)*SQRT(3)))</f>
        <v>104.187861959767</v>
      </c>
      <c r="D7" s="24" t="n">
        <f aca="false">IF($A7&gt;STEPS,"",IF(B7&lt;=0,IF(C7&gt;K,1,0),EXP(-DIV*B7)*NORMSDIST((LN(C7/K)+(RF-DIV+SIG^2/2)*B7)/(SIG*SQRT(B7)))))</f>
        <v>0.67598619721111</v>
      </c>
      <c r="E7" s="24" t="n">
        <f aca="false">IF($A7&gt;STEPS,"",D7-D6)</f>
        <v>0.0631699786902997</v>
      </c>
      <c r="F7" s="25" t="n">
        <f aca="false">IF($A7&gt;STEPS,"",F6*EXP(RF*T/STEPS)-E7*C7)</f>
        <v>-56.4474427189411</v>
      </c>
      <c r="G7" s="25" t="n">
        <f aca="false">IF($A7&gt;STEPS,"",F7+D7*C7-IF(B7&lt;=0,MAX(C7-K,0),C7*EXP(-DIV*B7)*NORMSDIST((LN(C7/K)+(RF-DIV+SIG^2/2)*B7)/(SIG*SQRT(B7)))-K*EXP(-RF*B7)*NORMSDIST((LN(C7/K)+(RF-DIV+SIG^2/2)*B7)/(SIG*SQRT(B7))-SIG*SQRT(B7))))</f>
        <v>-0.0435879426425032</v>
      </c>
      <c r="I7" s="9" t="s">
        <v>52</v>
      </c>
      <c r="J7" s="26" t="n">
        <f aca="false">STEPS</f>
        <v>52</v>
      </c>
    </row>
    <row r="8" customFormat="false" ht="15" hidden="false" customHeight="false" outlineLevel="0" collapsed="false">
      <c r="A8" s="21" t="n">
        <v>2</v>
      </c>
      <c r="B8" s="22" t="n">
        <f aca="false">IF($A8&gt;STEPS,"",IF($A8=STEPS,0,T-$A8*T/STEPS))</f>
        <v>0.961538461538462</v>
      </c>
      <c r="C8" s="18" t="n">
        <f aca="false">IF($A8&gt;STEPS,"",C7*EXP((MU-SIGR^2/2)*T/STEPS+SIGR*SQRT(T/STEPS)*(2*(MOD($A8*7919,1000)/1000)-1)*SQRT(3)))</f>
        <v>107.70961489674</v>
      </c>
      <c r="D8" s="22" t="n">
        <f aca="false">IF($A8&gt;STEPS,"",IF(B8&lt;=0,IF(C8&gt;K,1,0),EXP(-DIV*B8)*NORMSDIST((LN(C8/K)+(RF-DIV+SIG^2/2)*B8)/(SIG*SQRT(B8)))))</f>
        <v>0.724639794547536</v>
      </c>
      <c r="E8" s="22" t="n">
        <f aca="false">IF($A8&gt;STEPS,"",D8-D7)</f>
        <v>0.0486535973364261</v>
      </c>
      <c r="F8" s="18" t="n">
        <f aca="false">IF($A8&gt;STEPS,"",F7*EXP(RF*T/STEPS)-E8*C8)</f>
        <v>-61.7313407658822</v>
      </c>
      <c r="G8" s="18" t="n">
        <f aca="false">IF($A8&gt;STEPS,"",F8+D8*C8-IF(B8&lt;=0,MAX(C8-K,0),C8*EXP(-DIV*B8)*NORMSDIST((LN(C8/K)+(RF-DIV+SIG^2/2)*B8)/(SIG*SQRT(B8)))-K*EXP(-RF*B8)*NORMSDIST((LN(C8/K)+(RF-DIV+SIG^2/2)*B8)/(SIG*SQRT(B8))-SIG*SQRT(B8))))</f>
        <v>-0.0424155412326854</v>
      </c>
      <c r="I8" s="9" t="s">
        <v>53</v>
      </c>
      <c r="J8" s="27" t="n">
        <f aca="false">INDEX(C6:C258,STEPS+1)</f>
        <v>107.971959466104</v>
      </c>
    </row>
    <row r="9" customFormat="false" ht="15" hidden="false" customHeight="false" outlineLevel="0" collapsed="false">
      <c r="A9" s="23" t="n">
        <v>3</v>
      </c>
      <c r="B9" s="24" t="n">
        <f aca="false">IF($A9&gt;STEPS,"",IF($A9=STEPS,0,T-$A9*T/STEPS))</f>
        <v>0.942307692307692</v>
      </c>
      <c r="C9" s="25" t="n">
        <f aca="false">IF($A9&gt;STEPS,"",C8*EXP((MU-SIGR^2/2)*T/STEPS+SIGR*SQRT(T/STEPS)*(2*(MOD($A9*7919,1000)/1000)-1)*SQRT(3)))</f>
        <v>110.487218774727</v>
      </c>
      <c r="D9" s="24" t="n">
        <f aca="false">IF($A9&gt;STEPS,"",IF(B9&lt;=0,IF(C9&gt;K,1,0),EXP(-DIV*B9)*NORMSDIST((LN(C9/K)+(RF-DIV+SIG^2/2)*B9)/(SIG*SQRT(B9)))))</f>
        <v>0.760013662154815</v>
      </c>
      <c r="E9" s="24" t="n">
        <f aca="false">IF($A9&gt;STEPS,"",D9-D8)</f>
        <v>0.0353738676072786</v>
      </c>
      <c r="F9" s="25" t="n">
        <f aca="false">IF($A9&gt;STEPS,"",F8*EXP(RF*T/STEPS)-E9*C9)</f>
        <v>-65.687204930253</v>
      </c>
      <c r="G9" s="25" t="n">
        <f aca="false">IF($A9&gt;STEPS,"",F9+D9*C9-IF(B9&lt;=0,MAX(C9-K,0),C9*EXP(-DIV*B9)*NORMSDIST((LN(C9/K)+(RF-DIV+SIG^2/2)*B9)/(SIG*SQRT(B9)))-K*EXP(-RF*B9)*NORMSDIST((LN(C9/K)+(RF-DIV+SIG^2/2)*B9)/(SIG*SQRT(B9))-SIG*SQRT(B9))))</f>
        <v>-0.00744903455482415</v>
      </c>
      <c r="I9" s="9" t="s">
        <v>54</v>
      </c>
      <c r="J9" s="28" t="n">
        <f aca="false">INDEX(F6:F258,STEPS+1)</f>
        <v>-99.2379301165329</v>
      </c>
    </row>
    <row r="10" customFormat="false" ht="15" hidden="false" customHeight="false" outlineLevel="0" collapsed="false">
      <c r="A10" s="21" t="n">
        <v>4</v>
      </c>
      <c r="B10" s="22" t="n">
        <f aca="false">IF($A10&gt;STEPS,"",IF($A10=STEPS,0,T-$A10*T/STEPS))</f>
        <v>0.923076923076923</v>
      </c>
      <c r="C10" s="18" t="n">
        <f aca="false">IF($A10&gt;STEPS,"",C9*EXP((MU-SIGR^2/2)*T/STEPS+SIGR*SQRT(T/STEPS)*(2*(MOD($A10*7919,1000)/1000)-1)*SQRT(3)))</f>
        <v>112.457864181963</v>
      </c>
      <c r="D10" s="22" t="n">
        <f aca="false">IF($A10&gt;STEPS,"",IF(B10&lt;=0,IF(C10&gt;K,1,0),EXP(-DIV*B10)*NORMSDIST((LN(C10/K)+(RF-DIV+SIG^2/2)*B10)/(SIG*SQRT(B10)))))</f>
        <v>0.783655281229621</v>
      </c>
      <c r="E10" s="22" t="n">
        <f aca="false">IF($A10&gt;STEPS,"",D10-D9)</f>
        <v>0.023641619074806</v>
      </c>
      <c r="F10" s="18" t="n">
        <f aca="false">IF($A10&gt;STEPS,"",F9*EXP(RF*T/STEPS)-E10*C10)</f>
        <v>-68.3964389754547</v>
      </c>
      <c r="G10" s="18" t="n">
        <f aca="false">IF($A10&gt;STEPS,"",F10+D10*C10-IF(B10&lt;=0,MAX(C10-K,0),C10*EXP(-DIV*B10)*NORMSDIST((LN(C10/K)+(RF-DIV+SIG^2/2)*B10)/(SIG*SQRT(B10)))-K*EXP(-RF*B10)*NORMSDIST((LN(C10/K)+(RF-DIV+SIG^2/2)*B10)/(SIG*SQRT(B10))-SIG*SQRT(B10))))</f>
        <v>0.0505606436310586</v>
      </c>
      <c r="I10" s="9" t="s">
        <v>55</v>
      </c>
      <c r="J10" s="22" t="n">
        <f aca="false">INDEX(D6:D258,STEPS+1)</f>
        <v>1</v>
      </c>
    </row>
    <row r="11" customFormat="false" ht="15" hidden="false" customHeight="false" outlineLevel="0" collapsed="false">
      <c r="A11" s="23" t="n">
        <v>5</v>
      </c>
      <c r="B11" s="24" t="n">
        <f aca="false">IF($A11&gt;STEPS,"",IF($A11=STEPS,0,T-$A11*T/STEPS))</f>
        <v>0.903846153846154</v>
      </c>
      <c r="C11" s="25" t="n">
        <f aca="false">IF($A11&gt;STEPS,"",C10*EXP((MU-SIGR^2/2)*T/STEPS+SIGR*SQRT(T/STEPS)*(2*(MOD($A11*7919,1000)/1000)-1)*SQRT(3)))</f>
        <v>113.576332784607</v>
      </c>
      <c r="D11" s="24" t="n">
        <f aca="false">IF($A11&gt;STEPS,"",IF(B11&lt;=0,IF(C11&gt;K,1,0),EXP(-DIV*B11)*NORMSDIST((LN(C11/K)+(RF-DIV+SIG^2/2)*B11)/(SIG*SQRT(B11)))))</f>
        <v>0.796865002841229</v>
      </c>
      <c r="E11" s="24" t="n">
        <f aca="false">IF($A11&gt;STEPS,"",D11-D10)</f>
        <v>0.0132097216116083</v>
      </c>
      <c r="F11" s="25" t="n">
        <f aca="false">IF($A11&gt;STEPS,"",F10*EXP(RF*T/STEPS)-E11*C11)</f>
        <v>-69.9493835993949</v>
      </c>
      <c r="G11" s="25" t="n">
        <f aca="false">IF($A11&gt;STEPS,"",F11+D11*C11-IF(B11&lt;=0,MAX(C11-K,0),C11*EXP(-DIV*B11)*NORMSDIST((LN(C11/K)+(RF-DIV+SIG^2/2)*B11)/(SIG*SQRT(B11)))-K*EXP(-RF*B11)*NORMSDIST((LN(C11/K)+(RF-DIV+SIG^2/2)*B11)/(SIG*SQRT(B11))-SIG*SQRT(B11))))</f>
        <v>0.122361708584492</v>
      </c>
      <c r="I11" s="16" t="s">
        <v>56</v>
      </c>
      <c r="J11" s="29" t="n">
        <f aca="false">J9+J10*J8-MAX(J8-K,0)</f>
        <v>0.762069883467092</v>
      </c>
    </row>
    <row r="12" customFormat="false" ht="15" hidden="false" customHeight="false" outlineLevel="0" collapsed="false">
      <c r="A12" s="21" t="n">
        <v>6</v>
      </c>
      <c r="B12" s="22" t="n">
        <f aca="false">IF($A12&gt;STEPS,"",IF($A12=STEPS,0,T-$A12*T/STEPS))</f>
        <v>0.884615384615385</v>
      </c>
      <c r="C12" s="18" t="n">
        <f aca="false">IF($A12&gt;STEPS,"",C11*EXP((MU-SIGR^2/2)*T/STEPS+SIGR*SQRT(T/STEPS)*(2*(MOD($A12*7919,1000)/1000)-1)*SQRT(3)))</f>
        <v>113.816722088587</v>
      </c>
      <c r="D12" s="22" t="n">
        <f aca="false">IF($A12&gt;STEPS,"",IF(B12&lt;=0,IF(C12&gt;K,1,0),EXP(-DIV*B12)*NORMSDIST((LN(C12/K)+(RF-DIV+SIG^2/2)*B12)/(SIG*SQRT(B12)))))</f>
        <v>0.800374337283938</v>
      </c>
      <c r="E12" s="22" t="n">
        <f aca="false">IF($A12&gt;STEPS,"",D12-D11)</f>
        <v>0.0035093344427084</v>
      </c>
      <c r="F12" s="18" t="n">
        <f aca="false">IF($A12&gt;STEPS,"",F11*EXP(RF*T/STEPS)-E12*C12)</f>
        <v>-70.4026324609213</v>
      </c>
      <c r="G12" s="18" t="n">
        <f aca="false">IF($A12&gt;STEPS,"",F12+D12*C12-IF(B12&lt;=0,MAX(C12-K,0),C12*EXP(-DIV*B12)*NORMSDIST((LN(C12/K)+(RF-DIV+SIG^2/2)*B12)/(SIG*SQRT(B12)))-K*EXP(-RF*B12)*NORMSDIST((LN(C12/K)+(RF-DIV+SIG^2/2)*B12)/(SIG*SQRT(B12))-SIG*SQRT(B12))))</f>
        <v>0.200218950351996</v>
      </c>
      <c r="I12" s="9" t="s">
        <v>57</v>
      </c>
      <c r="J12" s="27" t="n">
        <f aca="false">J11*LOT</f>
        <v>7620.69883467092</v>
      </c>
    </row>
    <row r="13" customFormat="false" ht="15" hidden="false" customHeight="false" outlineLevel="0" collapsed="false">
      <c r="A13" s="23" t="n">
        <v>7</v>
      </c>
      <c r="B13" s="24" t="n">
        <f aca="false">IF($A13&gt;STEPS,"",IF($A13=STEPS,0,T-$A13*T/STEPS))</f>
        <v>0.865384615384615</v>
      </c>
      <c r="C13" s="25" t="n">
        <f aca="false">IF($A13&gt;STEPS,"",C12*EXP((MU-SIGR^2/2)*T/STEPS+SIGR*SQRT(T/STEPS)*(2*(MOD($A13*7919,1000)/1000)-1)*SQRT(3)))</f>
        <v>113.173442648405</v>
      </c>
      <c r="D13" s="24" t="n">
        <f aca="false">IF($A13&gt;STEPS,"",IF(B13&lt;=0,IF(C13&gt;K,1,0),EXP(-DIV*B13)*NORMSDIST((LN(C13/K)+(RF-DIV+SIG^2/2)*B13)/(SIG*SQRT(B13)))))</f>
        <v>0.794165738868023</v>
      </c>
      <c r="E13" s="24" t="n">
        <f aca="false">IF($A13&gt;STEPS,"",D13-D12)</f>
        <v>-0.00620859841591448</v>
      </c>
      <c r="F13" s="25" t="n">
        <f aca="false">IF($A13&gt;STEPS,"",F12*EXP(RF*T/STEPS)-E13*C13)</f>
        <v>-69.7541607098176</v>
      </c>
      <c r="G13" s="25" t="n">
        <f aca="false">IF($A13&gt;STEPS,"",F13+D13*C13-IF(B13&lt;=0,MAX(C13-K,0),C13*EXP(-DIV*B13)*NORMSDIST((LN(C13/K)+(RF-DIV+SIG^2/2)*B13)/(SIG*SQRT(B13)))-K*EXP(-RF*B13)*NORMSDIST((LN(C13/K)+(RF-DIV+SIG^2/2)*B13)/(SIG*SQRT(B13))-SIG*SQRT(B13))))</f>
        <v>0.277173390486439</v>
      </c>
      <c r="I13" s="9" t="s">
        <v>58</v>
      </c>
      <c r="J13" s="22" t="n">
        <f aca="false">INDEX(G6:G258,STEPS+1)</f>
        <v>0.762069883467092</v>
      </c>
    </row>
    <row r="14" customFormat="false" ht="15" hidden="false" customHeight="false" outlineLevel="0" collapsed="false">
      <c r="A14" s="21" t="n">
        <v>8</v>
      </c>
      <c r="B14" s="22" t="n">
        <f aca="false">IF($A14&gt;STEPS,"",IF($A14=STEPS,0,T-$A14*T/STEPS))</f>
        <v>0.846153846153846</v>
      </c>
      <c r="C14" s="18" t="n">
        <f aca="false">IF($A14&gt;STEPS,"",C13*EXP((MU-SIGR^2/2)*T/STEPS+SIGR*SQRT(T/STEPS)*(2*(MOD($A14*7919,1000)/1000)-1)*SQRT(3)))</f>
        <v>111.661434113811</v>
      </c>
      <c r="D14" s="22" t="n">
        <f aca="false">IF($A14&gt;STEPS,"",IF(B14&lt;=0,IF(C14&gt;K,1,0),EXP(-DIV*B14)*NORMSDIST((LN(C14/K)+(RF-DIV+SIG^2/2)*B14)/(SIG*SQRT(B14)))))</f>
        <v>0.777363759585893</v>
      </c>
      <c r="E14" s="22" t="n">
        <f aca="false">IF($A14&gt;STEPS,"",D14-D13)</f>
        <v>-0.0168019792821305</v>
      </c>
      <c r="F14" s="18" t="n">
        <f aca="false">IF($A14&gt;STEPS,"",F13*EXP(RF*T/STEPS)-E14*C14)</f>
        <v>-67.9317052965426</v>
      </c>
      <c r="G14" s="18" t="n">
        <f aca="false">IF($A14&gt;STEPS,"",F14+D14*C14-IF(B14&lt;=0,MAX(C14-K,0),C14*EXP(-DIV*B14)*NORMSDIST((LN(C14/K)+(RF-DIV+SIG^2/2)*B14)/(SIG*SQRT(B14)))-K*EXP(-RF*B14)*NORMSDIST((LN(C14/K)+(RF-DIV+SIG^2/2)*B14)/(SIG*SQRT(B14))-SIG*SQRT(B14))))</f>
        <v>0.34590177895015</v>
      </c>
      <c r="I14" s="9" t="s">
        <v>59</v>
      </c>
      <c r="J14" s="30" t="n">
        <f aca="false">G6</f>
        <v>0</v>
      </c>
    </row>
    <row r="15" customFormat="false" ht="15" hidden="false" customHeight="false" outlineLevel="0" collapsed="false">
      <c r="A15" s="23" t="n">
        <v>9</v>
      </c>
      <c r="B15" s="24" t="n">
        <f aca="false">IF($A15&gt;STEPS,"",IF($A15=STEPS,0,T-$A15*T/STEPS))</f>
        <v>0.826923076923077</v>
      </c>
      <c r="C15" s="25" t="n">
        <f aca="false">IF($A15&gt;STEPS,"",C14*EXP((MU-SIGR^2/2)*T/STEPS+SIGR*SQRT(T/STEPS)*(2*(MOD($A15*7919,1000)/1000)-1)*SQRT(3)))</f>
        <v>109.315588453447</v>
      </c>
      <c r="D15" s="24" t="n">
        <f aca="false">IF($A15&gt;STEPS,"",IF(B15&lt;=0,IF(C15&gt;K,1,0),EXP(-DIV*B15)*NORMSDIST((LN(C15/K)+(RF-DIV+SIG^2/2)*B15)/(SIG*SQRT(B15)))))</f>
        <v>0.74818706533195</v>
      </c>
      <c r="E15" s="24" t="n">
        <f aca="false">IF($A15&gt;STEPS,"",D15-D14)</f>
        <v>-0.0291766942539429</v>
      </c>
      <c r="F15" s="25" t="n">
        <f aca="false">IF($A15&gt;STEPS,"",F14*EXP(RF*T/STEPS)-E15*C15)</f>
        <v>-64.7945130562589</v>
      </c>
      <c r="G15" s="25" t="n">
        <f aca="false">IF($A15&gt;STEPS,"",F15+D15*C15-IF(B15&lt;=0,MAX(C15-K,0),C15*EXP(-DIV*B15)*NORMSDIST((LN(C15/K)+(RF-DIV+SIG^2/2)*B15)/(SIG*SQRT(B15)))-K*EXP(-RF*B15)*NORMSDIST((LN(C15/K)+(RF-DIV+SIG^2/2)*B15)/(SIG*SQRT(B15))-SIG*SQRT(B15))))</f>
        <v>0.397414926384073</v>
      </c>
    </row>
    <row r="16" customFormat="false" ht="15" hidden="false" customHeight="false" outlineLevel="0" collapsed="false">
      <c r="A16" s="21" t="n">
        <v>10</v>
      </c>
      <c r="B16" s="22" t="n">
        <f aca="false">IF($A16&gt;STEPS,"",IF($A16=STEPS,0,T-$A16*T/STEPS))</f>
        <v>0.807692307692308</v>
      </c>
      <c r="C16" s="18" t="n">
        <f aca="false">IF($A16&gt;STEPS,"",C15*EXP((MU-SIGR^2/2)*T/STEPS+SIGR*SQRT(T/STEPS)*(2*(MOD($A16*7919,1000)/1000)-1)*SQRT(3)))</f>
        <v>106.189411449812</v>
      </c>
      <c r="D16" s="22" t="n">
        <f aca="false">IF($A16&gt;STEPS,"",IF(B16&lt;=0,IF(C16&gt;K,1,0),EXP(-DIV*B16)*NORMSDIST((LN(C16/K)+(RF-DIV+SIG^2/2)*B16)/(SIG*SQRT(B16)))))</f>
        <v>0.704040727464028</v>
      </c>
      <c r="E16" s="22" t="n">
        <f aca="false">IF($A16&gt;STEPS,"",D16-D15)</f>
        <v>-0.0441463378679223</v>
      </c>
      <c r="F16" s="18" t="n">
        <f aca="false">IF($A16&gt;STEPS,"",F15*EXP(RF*T/STEPS)-E16*C16)</f>
        <v>-60.1565005284105</v>
      </c>
      <c r="G16" s="18" t="n">
        <f aca="false">IF($A16&gt;STEPS,"",F16+D16*C16-IF(B16&lt;=0,MAX(C16-K,0),C16*EXP(-DIV*B16)*NORMSDIST((LN(C16/K)+(RF-DIV+SIG^2/2)*B16)/(SIG*SQRT(B16)))-K*EXP(-RF*B16)*NORMSDIST((LN(C16/K)+(RF-DIV+SIG^2/2)*B16)/(SIG*SQRT(B16))-SIG*SQRT(B16))))</f>
        <v>0.419905422067245</v>
      </c>
      <c r="I16" s="31" t="s">
        <v>60</v>
      </c>
    </row>
    <row r="17" customFormat="false" ht="15" hidden="false" customHeight="false" outlineLevel="0" collapsed="false">
      <c r="A17" s="23" t="n">
        <v>11</v>
      </c>
      <c r="B17" s="24" t="n">
        <f aca="false">IF($A17&gt;STEPS,"",IF($A17=STEPS,0,T-$A17*T/STEPS))</f>
        <v>0.788461538461538</v>
      </c>
      <c r="C17" s="25" t="n">
        <f aca="false">IF($A17&gt;STEPS,"",C16*EXP((MU-SIGR^2/2)*T/STEPS+SIGR*SQRT(T/STEPS)*(2*(MOD($A17*7919,1000)/1000)-1)*SQRT(3)))</f>
        <v>102.352994165509</v>
      </c>
      <c r="D17" s="24" t="n">
        <f aca="false">IF($A17&gt;STEPS,"",IF(B17&lt;=0,IF(C17&gt;K,1,0),EXP(-DIV*B17)*NORMSDIST((LN(C17/K)+(RF-DIV+SIG^2/2)*B17)/(SIG*SQRT(B17)))))</f>
        <v>0.64195169385381</v>
      </c>
      <c r="E17" s="24" t="n">
        <f aca="false">IF($A17&gt;STEPS,"",D17-D16)</f>
        <v>-0.0620890336102171</v>
      </c>
      <c r="F17" s="25" t="n">
        <f aca="false">IF($A17&gt;STEPS,"",F16*EXP(RF*T/STEPS)-E17*C17)</f>
        <v>-53.8477940670832</v>
      </c>
      <c r="G17" s="25" t="n">
        <f aca="false">IF($A17&gt;STEPS,"",F17+D17*C17-IF(B17&lt;=0,MAX(C17-K,0),C17*EXP(-DIV*B17)*NORMSDIST((LN(C17/K)+(RF-DIV+SIG^2/2)*B17)/(SIG*SQRT(B17)))-K*EXP(-RF*B17)*NORMSDIST((LN(C17/K)+(RF-DIV+SIG^2/2)*B17)/(SIG*SQRT(B17))-SIG*SQRT(B17))))</f>
        <v>0.398417463862039</v>
      </c>
      <c r="I17" s="31" t="s">
        <v>61</v>
      </c>
    </row>
    <row r="18" customFormat="false" ht="15" hidden="false" customHeight="false" outlineLevel="0" collapsed="false">
      <c r="A18" s="21" t="n">
        <v>12</v>
      </c>
      <c r="B18" s="22" t="n">
        <f aca="false">IF($A18&gt;STEPS,"",IF($A18=STEPS,0,T-$A18*T/STEPS))</f>
        <v>0.769230769230769</v>
      </c>
      <c r="C18" s="18" t="n">
        <f aca="false">IF($A18&gt;STEPS,"",C17*EXP((MU-SIGR^2/2)*T/STEPS+SIGR*SQRT(T/STEPS)*(2*(MOD($A18*7919,1000)/1000)-1)*SQRT(3)))</f>
        <v>97.8904017609146</v>
      </c>
      <c r="D18" s="22" t="n">
        <f aca="false">IF($A18&gt;STEPS,"",IF(B18&lt;=0,IF(C18&gt;K,1,0),EXP(-DIV*B18)*NORMSDIST((LN(C18/K)+(RF-DIV+SIG^2/2)*B18)/(SIG*SQRT(B18)))))</f>
        <v>0.559668864557277</v>
      </c>
      <c r="E18" s="22" t="n">
        <f aca="false">IF($A18&gt;STEPS,"",D18-D17)</f>
        <v>-0.0822828292965332</v>
      </c>
      <c r="F18" s="18" t="n">
        <f aca="false">IF($A18&gt;STEPS,"",F17*EXP(RF*T/STEPS)-E18*C18)</f>
        <v>-45.8345321646582</v>
      </c>
      <c r="G18" s="18" t="n">
        <f aca="false">IF($A18&gt;STEPS,"",F18+D18*C18-IF(B18&lt;=0,MAX(C18-K,0),C18*EXP(-DIV*B18)*NORMSDIST((LN(C18/K)+(RF-DIV+SIG^2/2)*B18)/(SIG*SQRT(B18)))-K*EXP(-RF*B18)*NORMSDIST((LN(C18/K)+(RF-DIV+SIG^2/2)*B18)/(SIG*SQRT(B18))-SIG*SQRT(B18))))</f>
        <v>0.316637770551729</v>
      </c>
      <c r="I18" s="31" t="s">
        <v>62</v>
      </c>
    </row>
    <row r="19" customFormat="false" ht="15" hidden="false" customHeight="false" outlineLevel="0" collapsed="false">
      <c r="A19" s="23" t="n">
        <v>13</v>
      </c>
      <c r="B19" s="24" t="n">
        <f aca="false">IF($A19&gt;STEPS,"",IF($A19=STEPS,0,T-$A19*T/STEPS))</f>
        <v>0.75</v>
      </c>
      <c r="C19" s="25" t="n">
        <f aca="false">IF($A19&gt;STEPS,"",C18*EXP((MU-SIGR^2/2)*T/STEPS+SIGR*SQRT(T/STEPS)*(2*(MOD($A19*7919,1000)/1000)-1)*SQRT(3)))</f>
        <v>102.264654514897</v>
      </c>
      <c r="D19" s="24" t="n">
        <f aca="false">IF($A19&gt;STEPS,"",IF(B19&lt;=0,IF(C19&gt;K,1,0),EXP(-DIV*B19)*NORMSDIST((LN(C19/K)+(RF-DIV+SIG^2/2)*B19)/(SIG*SQRT(B19)))))</f>
        <v>0.639080994000836</v>
      </c>
      <c r="E19" s="24" t="n">
        <f aca="false">IF($A19&gt;STEPS,"",D19-D18)</f>
        <v>0.0794121294435588</v>
      </c>
      <c r="F19" s="25" t="n">
        <f aca="false">IF($A19&gt;STEPS,"",F18*EXP(RF*T/STEPS)-E19*C19)</f>
        <v>-53.9908570429205</v>
      </c>
      <c r="G19" s="25" t="n">
        <f aca="false">IF($A19&gt;STEPS,"",F19+D19*C19-IF(B19&lt;=0,MAX(C19-K,0),C19*EXP(-DIV*B19)*NORMSDIST((LN(C19/K)+(RF-DIV+SIG^2/2)*B19)/(SIG*SQRT(B19)))-K*EXP(-RF*B19)*NORMSDIST((LN(C19/K)+(RF-DIV+SIG^2/2)*B19)/(SIG*SQRT(B19))-SIG*SQRT(B19))))</f>
        <v>0.246440354933611</v>
      </c>
    </row>
    <row r="20" customFormat="false" ht="15" hidden="false" customHeight="false" outlineLevel="0" collapsed="false">
      <c r="A20" s="21" t="n">
        <v>14</v>
      </c>
      <c r="B20" s="22" t="n">
        <f aca="false">IF($A20&gt;STEPS,"",IF($A20=STEPS,0,T-$A20*T/STEPS))</f>
        <v>0.730769230769231</v>
      </c>
      <c r="C20" s="18" t="n">
        <f aca="false">IF($A20&gt;STEPS,"",C19*EXP((MU-SIGR^2/2)*T/STEPS+SIGR*SQRT(T/STEPS)*(2*(MOD($A20*7919,1000)/1000)-1)*SQRT(3)))</f>
        <v>106.006188919155</v>
      </c>
      <c r="D20" s="22" t="n">
        <f aca="false">IF($A20&gt;STEPS,"",IF(B20&lt;=0,IF(C20&gt;K,1,0),EXP(-DIV*B20)*NORMSDIST((LN(C20/K)+(RF-DIV+SIG^2/2)*B20)/(SIG*SQRT(B20)))))</f>
        <v>0.701719675106606</v>
      </c>
      <c r="E20" s="22" t="n">
        <f aca="false">IF($A20&gt;STEPS,"",D20-D19)</f>
        <v>0.0626386811057703</v>
      </c>
      <c r="F20" s="18" t="n">
        <f aca="false">IF($A20&gt;STEPS,"",F19*EXP(RF*T/STEPS)-E20*C20)</f>
        <v>-60.672492312083</v>
      </c>
      <c r="G20" s="18" t="n">
        <f aca="false">IF($A20&gt;STEPS,"",F20+D20*C20-IF(B20&lt;=0,MAX(C20-K,0),C20*EXP(-DIV*B20)*NORMSDIST((LN(C20/K)+(RF-DIV+SIG^2/2)*B20)/(SIG*SQRT(B20)))-K*EXP(-RF*B20)*NORMSDIST((LN(C20/K)+(RF-DIV+SIG^2/2)*B20)/(SIG*SQRT(B20))-SIG*SQRT(B20))))</f>
        <v>0.231216635455546</v>
      </c>
    </row>
    <row r="21" customFormat="false" ht="15" hidden="false" customHeight="false" outlineLevel="0" collapsed="false">
      <c r="A21" s="23" t="n">
        <v>15</v>
      </c>
      <c r="B21" s="24" t="n">
        <f aca="false">IF($A21&gt;STEPS,"",IF($A21=STEPS,0,T-$A21*T/STEPS))</f>
        <v>0.711538461538462</v>
      </c>
      <c r="C21" s="25" t="n">
        <f aca="false">IF($A21&gt;STEPS,"",C20*EXP((MU-SIGR^2/2)*T/STEPS+SIGR*SQRT(T/STEPS)*(2*(MOD($A21*7919,1000)/1000)-1)*SQRT(3)))</f>
        <v>109.032785729087</v>
      </c>
      <c r="D21" s="24" t="n">
        <f aca="false">IF($A21&gt;STEPS,"",IF(B21&lt;=0,IF(C21&gt;K,1,0),EXP(-DIV*B21)*NORMSDIST((LN(C21/K)+(RF-DIV+SIG^2/2)*B21)/(SIG*SQRT(B21)))))</f>
        <v>0.748245211585853</v>
      </c>
      <c r="E21" s="24" t="n">
        <f aca="false">IF($A21&gt;STEPS,"",D21-D20)</f>
        <v>0.0465255364792471</v>
      </c>
      <c r="F21" s="25" t="n">
        <f aca="false">IF($A21&gt;STEPS,"",F20*EXP(RF*T/STEPS)-E21*C21)</f>
        <v>-65.791990264933</v>
      </c>
      <c r="G21" s="25" t="n">
        <f aca="false">IF($A21&gt;STEPS,"",F21+D21*C21-IF(B21&lt;=0,MAX(C21-K,0),C21*EXP(-DIV*B21)*NORMSDIST((LN(C21/K)+(RF-DIV+SIG^2/2)*B21)/(SIG*SQRT(B21)))-K*EXP(-RF*B21)*NORMSDIST((LN(C21/K)+(RF-DIV+SIG^2/2)*B21)/(SIG*SQRT(B21))-SIG*SQRT(B21))))</f>
        <v>0.259317950261007</v>
      </c>
    </row>
    <row r="22" customFormat="false" ht="15" hidden="false" customHeight="false" outlineLevel="0" collapsed="false">
      <c r="A22" s="21" t="n">
        <v>16</v>
      </c>
      <c r="B22" s="22" t="n">
        <f aca="false">IF($A22&gt;STEPS,"",IF($A22=STEPS,0,T-$A22*T/STEPS))</f>
        <v>0.692307692307692</v>
      </c>
      <c r="C22" s="18" t="n">
        <f aca="false">IF($A22&gt;STEPS,"",C21*EXP((MU-SIGR^2/2)*T/STEPS+SIGR*SQRT(T/STEPS)*(2*(MOD($A22*7919,1000)/1000)-1)*SQRT(3)))</f>
        <v>111.276438283224</v>
      </c>
      <c r="D22" s="22" t="n">
        <f aca="false">IF($A22&gt;STEPS,"",IF(B22&lt;=0,IF(C22&gt;K,1,0),EXP(-DIV*B22)*NORMSDIST((LN(C22/K)+(RF-DIV+SIG^2/2)*B22)/(SIG*SQRT(B22)))))</f>
        <v>0.780410889530987</v>
      </c>
      <c r="E22" s="22" t="n">
        <f aca="false">IF($A22&gt;STEPS,"",D22-D21)</f>
        <v>0.0321656779451338</v>
      </c>
      <c r="F22" s="18" t="n">
        <f aca="false">IF($A22&gt;STEPS,"",F21*EXP(RF*T/STEPS)-E22*C22)</f>
        <v>-69.4219010349913</v>
      </c>
      <c r="G22" s="18" t="n">
        <f aca="false">IF($A22&gt;STEPS,"",F22+D22*C22-IF(B22&lt;=0,MAX(C22-K,0),C22*EXP(-DIV*B22)*NORMSDIST((LN(C22/K)+(RF-DIV+SIG^2/2)*B22)/(SIG*SQRT(B22)))-K*EXP(-RF*B22)*NORMSDIST((LN(C22/K)+(RF-DIV+SIG^2/2)*B22)/(SIG*SQRT(B22))-SIG*SQRT(B22))))</f>
        <v>0.317732702607117</v>
      </c>
    </row>
    <row r="23" customFormat="false" ht="15" hidden="false" customHeight="false" outlineLevel="0" collapsed="false">
      <c r="A23" s="23" t="n">
        <v>17</v>
      </c>
      <c r="B23" s="24" t="n">
        <f aca="false">IF($A23&gt;STEPS,"",IF($A23=STEPS,0,T-$A23*T/STEPS))</f>
        <v>0.673076923076923</v>
      </c>
      <c r="C23" s="25" t="n">
        <f aca="false">IF($A23&gt;STEPS,"",C22*EXP((MU-SIGR^2/2)*T/STEPS+SIGR*SQRT(T/STEPS)*(2*(MOD($A23*7919,1000)/1000)-1)*SQRT(3)))</f>
        <v>112.685891719567</v>
      </c>
      <c r="D23" s="24" t="n">
        <f aca="false">IF($A23&gt;STEPS,"",IF(B23&lt;=0,IF(C23&gt;K,1,0),EXP(-DIV*B23)*NORMSDIST((LN(C23/K)+(RF-DIV+SIG^2/2)*B23)/(SIG*SQRT(B23)))))</f>
        <v>0.800038849551449</v>
      </c>
      <c r="E23" s="24" t="n">
        <f aca="false">IF($A23&gt;STEPS,"",D23-D22)</f>
        <v>0.0196279600204614</v>
      </c>
      <c r="F23" s="25" t="n">
        <f aca="false">IF($A23&gt;STEPS,"",F22*EXP(RF*T/STEPS)-E23*C23)</f>
        <v>-71.687117219159</v>
      </c>
      <c r="G23" s="25" t="n">
        <f aca="false">IF($A23&gt;STEPS,"",F23+D23*C23-IF(B23&lt;=0,MAX(C23-K,0),C23*EXP(-DIV*B23)*NORMSDIST((LN(C23/K)+(RF-DIV+SIG^2/2)*B23)/(SIG*SQRT(B23)))-K*EXP(-RF*B23)*NORMSDIST((LN(C23/K)+(RF-DIV+SIG^2/2)*B23)/(SIG*SQRT(B23))-SIG*SQRT(B23))))</f>
        <v>0.394986032979517</v>
      </c>
    </row>
    <row r="24" customFormat="false" ht="15" hidden="false" customHeight="false" outlineLevel="0" collapsed="false">
      <c r="A24" s="21" t="n">
        <v>18</v>
      </c>
      <c r="B24" s="22" t="n">
        <f aca="false">IF($A24&gt;STEPS,"",IF($A24=STEPS,0,T-$A24*T/STEPS))</f>
        <v>0.653846153846154</v>
      </c>
      <c r="C24" s="18" t="n">
        <f aca="false">IF($A24&gt;STEPS,"",C23*EXP((MU-SIGR^2/2)*T/STEPS+SIGR*SQRT(T/STEPS)*(2*(MOD($A24*7919,1000)/1000)-1)*SQRT(3)))</f>
        <v>113.228589246951</v>
      </c>
      <c r="D24" s="22" t="n">
        <f aca="false">IF($A24&gt;STEPS,"",IF(B24&lt;=0,IF(C24&gt;K,1,0),EXP(-DIV*B24)*NORMSDIST((LN(C24/K)+(RF-DIV+SIG^2/2)*B24)/(SIG*SQRT(B24)))))</f>
        <v>0.808392624099149</v>
      </c>
      <c r="E24" s="22" t="n">
        <f aca="false">IF($A24&gt;STEPS,"",D24-D23)</f>
        <v>0.00835377454770048</v>
      </c>
      <c r="F24" s="18" t="n">
        <f aca="false">IF($A24&gt;STEPS,"",F23*EXP(RF*T/STEPS)-E24*C24)</f>
        <v>-72.6881684770503</v>
      </c>
      <c r="G24" s="18" t="n">
        <f aca="false">IF($A24&gt;STEPS,"",F24+D24*C24-IF(B24&lt;=0,MAX(C24-K,0),C24*EXP(-DIV*B24)*NORMSDIST((LN(C24/K)+(RF-DIV+SIG^2/2)*B24)/(SIG*SQRT(B24)))-K*EXP(-RF*B24)*NORMSDIST((LN(C24/K)+(RF-DIV+SIG^2/2)*B24)/(SIG*SQRT(B24))-SIG*SQRT(B24))))</f>
        <v>0.481867576632951</v>
      </c>
    </row>
    <row r="25" customFormat="false" ht="15" hidden="false" customHeight="false" outlineLevel="0" collapsed="false">
      <c r="A25" s="23" t="n">
        <v>19</v>
      </c>
      <c r="B25" s="24" t="n">
        <f aca="false">IF($A25&gt;STEPS,"",IF($A25=STEPS,0,T-$A25*T/STEPS))</f>
        <v>0.634615384615385</v>
      </c>
      <c r="C25" s="25" t="n">
        <f aca="false">IF($A25&gt;STEPS,"",C24*EXP((MU-SIGR^2/2)*T/STEPS+SIGR*SQRT(T/STEPS)*(2*(MOD($A25*7919,1000)/1000)-1)*SQRT(3)))</f>
        <v>112.891922280668</v>
      </c>
      <c r="D25" s="24" t="n">
        <f aca="false">IF($A25&gt;STEPS,"",IF(B25&lt;=0,IF(C25&gt;K,1,0),EXP(-DIV*B25)*NORMSDIST((LN(C25/K)+(RF-DIV+SIG^2/2)*B25)/(SIG*SQRT(B25)))))</f>
        <v>0.805823097925091</v>
      </c>
      <c r="E25" s="24" t="n">
        <f aca="false">IF($A25&gt;STEPS,"",D25-D24)</f>
        <v>-0.00256952617405837</v>
      </c>
      <c r="F25" s="25" t="n">
        <f aca="false">IF($A25&gt;STEPS,"",F24*EXP(RF*T/STEPS)-E25*C25)</f>
        <v>-72.4540252145524</v>
      </c>
      <c r="G25" s="25" t="n">
        <f aca="false">IF($A25&gt;STEPS,"",F25+D25*C25-IF(B25&lt;=0,MAX(C25-K,0),C25*EXP(-DIV*B25)*NORMSDIST((LN(C25/K)+(RF-DIV+SIG^2/2)*B25)/(SIG*SQRT(B25)))-K*EXP(-RF*B25)*NORMSDIST((LN(C25/K)+(RF-DIV+SIG^2/2)*B25)/(SIG*SQRT(B25))-SIG*SQRT(B25))))</f>
        <v>0.570762456771888</v>
      </c>
    </row>
    <row r="26" customFormat="false" ht="15" hidden="false" customHeight="false" outlineLevel="0" collapsed="false">
      <c r="A26" s="21" t="n">
        <v>20</v>
      </c>
      <c r="B26" s="22" t="n">
        <f aca="false">IF($A26&gt;STEPS,"",IF($A26=STEPS,0,T-$A26*T/STEPS))</f>
        <v>0.615384615384615</v>
      </c>
      <c r="C26" s="18" t="n">
        <f aca="false">IF($A26&gt;STEPS,"",C25*EXP((MU-SIGR^2/2)*T/STEPS+SIGR*SQRT(T/STEPS)*(2*(MOD($A26*7919,1000)/1000)-1)*SQRT(3)))</f>
        <v>111.683717410951</v>
      </c>
      <c r="D26" s="22" t="n">
        <f aca="false">IF($A26&gt;STEPS,"",IF(B26&lt;=0,IF(C26&gt;K,1,0),EXP(-DIV*B26)*NORMSDIST((LN(C26/K)+(RF-DIV+SIG^2/2)*B26)/(SIG*SQRT(B26)))))</f>
        <v>0.791547416108318</v>
      </c>
      <c r="E26" s="22" t="n">
        <f aca="false">IF($A26&gt;STEPS,"",D26-D25)</f>
        <v>-0.0142756818167726</v>
      </c>
      <c r="F26" s="18" t="n">
        <f aca="false">IF($A26&gt;STEPS,"",F25*EXP(RF*T/STEPS)-E26*C26)</f>
        <v>-70.9154193078286</v>
      </c>
      <c r="G26" s="18" t="n">
        <f aca="false">IF($A26&gt;STEPS,"",F26+D26*C26-IF(B26&lt;=0,MAX(C26-K,0),C26*EXP(-DIV*B26)*NORMSDIST((LN(C26/K)+(RF-DIV+SIG^2/2)*B26)/(SIG*SQRT(B26)))-K*EXP(-RF*B26)*NORMSDIST((LN(C26/K)+(RF-DIV+SIG^2/2)*B26)/(SIG*SQRT(B26))-SIG*SQRT(B26))))</f>
        <v>0.654212040867449</v>
      </c>
    </row>
    <row r="27" customFormat="false" ht="15" hidden="false" customHeight="false" outlineLevel="0" collapsed="false">
      <c r="A27" s="23" t="n">
        <v>21</v>
      </c>
      <c r="B27" s="24" t="n">
        <f aca="false">IF($A27&gt;STEPS,"",IF($A27=STEPS,0,T-$A27*T/STEPS))</f>
        <v>0.596153846153846</v>
      </c>
      <c r="C27" s="25" t="n">
        <f aca="false">IF($A27&gt;STEPS,"",C26*EXP((MU-SIGR^2/2)*T/STEPS+SIGR*SQRT(T/STEPS)*(2*(MOD($A27*7919,1000)/1000)-1)*SQRT(3)))</f>
        <v>109.631933941435</v>
      </c>
      <c r="D27" s="24" t="n">
        <f aca="false">IF($A27&gt;STEPS,"",IF(B27&lt;=0,IF(C27&gt;K,1,0),EXP(-DIV*B27)*NORMSDIST((LN(C27/K)+(RF-DIV+SIG^2/2)*B27)/(SIG*SQRT(B27)))))</f>
        <v>0.763494737415577</v>
      </c>
      <c r="E27" s="24" t="n">
        <f aca="false">IF($A27&gt;STEPS,"",D27-D26)</f>
        <v>-0.0280526786927406</v>
      </c>
      <c r="F27" s="25" t="n">
        <f aca="false">IF($A27&gt;STEPS,"",F26*EXP(RF*T/STEPS)-E27*C27)</f>
        <v>-67.8945211993243</v>
      </c>
      <c r="G27" s="25" t="n">
        <f aca="false">IF($A27&gt;STEPS,"",F27+D27*C27-IF(B27&lt;=0,MAX(C27-K,0),C27*EXP(-DIV*B27)*NORMSDIST((LN(C27/K)+(RF-DIV+SIG^2/2)*B27)/(SIG*SQRT(B27)))-K*EXP(-RF*B27)*NORMSDIST((LN(C27/K)+(RF-DIV+SIG^2/2)*B27)/(SIG*SQRT(B27))-SIG*SQRT(B27))))</f>
        <v>0.723046536584732</v>
      </c>
    </row>
    <row r="28" customFormat="false" ht="15" hidden="false" customHeight="false" outlineLevel="0" collapsed="false">
      <c r="A28" s="21" t="n">
        <v>22</v>
      </c>
      <c r="B28" s="22" t="n">
        <f aca="false">IF($A28&gt;STEPS,"",IF($A28=STEPS,0,T-$A28*T/STEPS))</f>
        <v>0.576923076923077</v>
      </c>
      <c r="C28" s="18" t="n">
        <f aca="false">IF($A28&gt;STEPS,"",C27*EXP((MU-SIGR^2/2)*T/STEPS+SIGR*SQRT(T/STEPS)*(2*(MOD($A28*7919,1000)/1000)-1)*SQRT(3)))</f>
        <v>106.783588319611</v>
      </c>
      <c r="D28" s="22" t="n">
        <f aca="false">IF($A28&gt;STEPS,"",IF(B28&lt;=0,IF(C28&gt;K,1,0),EXP(-DIV*B28)*NORMSDIST((LN(C28/K)+(RF-DIV+SIG^2/2)*B28)/(SIG*SQRT(B28)))))</f>
        <v>0.718295651302006</v>
      </c>
      <c r="E28" s="22" t="n">
        <f aca="false">IF($A28&gt;STEPS,"",D28-D27)</f>
        <v>-0.0451990861135716</v>
      </c>
      <c r="F28" s="18" t="n">
        <f aca="false">IF($A28&gt;STEPS,"",F27*EXP(RF*T/STEPS)-E28*C28)</f>
        <v>-63.1202472424067</v>
      </c>
      <c r="G28" s="18" t="n">
        <f aca="false">IF($A28&gt;STEPS,"",F28+D28*C28-IF(B28&lt;=0,MAX(C28-K,0),C28*EXP(-DIV*B28)*NORMSDIST((LN(C28/K)+(RF-DIV+SIG^2/2)*B28)/(SIG*SQRT(B28)))-K*EXP(-RF*B28)*NORMSDIST((LN(C28/K)+(RF-DIV+SIG^2/2)*B28)/(SIG*SQRT(B28))-SIG*SQRT(B28))))</f>
        <v>0.764387278776766</v>
      </c>
    </row>
    <row r="29" customFormat="false" ht="15" hidden="false" customHeight="false" outlineLevel="0" collapsed="false">
      <c r="A29" s="23" t="n">
        <v>23</v>
      </c>
      <c r="B29" s="24" t="n">
        <f aca="false">IF($A29&gt;STEPS,"",IF($A29=STEPS,0,T-$A29*T/STEPS))</f>
        <v>0.557692307692308</v>
      </c>
      <c r="C29" s="25" t="n">
        <f aca="false">IF($A29&gt;STEPS,"",C28*EXP((MU-SIGR^2/2)*T/STEPS+SIGR*SQRT(T/STEPS)*(2*(MOD($A29*7919,1000)/1000)-1)*SQRT(3)))</f>
        <v>103.202963236701</v>
      </c>
      <c r="D29" s="24" t="n">
        <f aca="false">IF($A29&gt;STEPS,"",IF(B29&lt;=0,IF(C29&gt;K,1,0),EXP(-DIV*B29)*NORMSDIST((LN(C29/K)+(RF-DIV+SIG^2/2)*B29)/(SIG*SQRT(B29)))))</f>
        <v>0.65172606336402</v>
      </c>
      <c r="E29" s="24" t="n">
        <f aca="false">IF($A29&gt;STEPS,"",D29-D28)</f>
        <v>-0.0665695879379862</v>
      </c>
      <c r="F29" s="25" t="n">
        <f aca="false">IF($A29&gt;STEPS,"",F28*EXP(RF*T/STEPS)-E29*C29)</f>
        <v>-56.2986412215194</v>
      </c>
      <c r="G29" s="25" t="n">
        <f aca="false">IF($A29&gt;STEPS,"",F29+D29*C29-IF(B29&lt;=0,MAX(C29-K,0),C29*EXP(-DIV*B29)*NORMSDIST((LN(C29/K)+(RF-DIV+SIG^2/2)*B29)/(SIG*SQRT(B29)))-K*EXP(-RF*B29)*NORMSDIST((LN(C29/K)+(RF-DIV+SIG^2/2)*B29)/(SIG*SQRT(B29))-SIG*SQRT(B29))))</f>
        <v>0.760301366123066</v>
      </c>
    </row>
    <row r="30" customFormat="false" ht="15" hidden="false" customHeight="false" outlineLevel="0" collapsed="false">
      <c r="A30" s="21" t="n">
        <v>24</v>
      </c>
      <c r="B30" s="22" t="n">
        <f aca="false">IF($A30&gt;STEPS,"",IF($A30=STEPS,0,T-$A30*T/STEPS))</f>
        <v>0.538461538461538</v>
      </c>
      <c r="C30" s="18" t="n">
        <f aca="false">IF($A30&gt;STEPS,"",C29*EXP((MU-SIGR^2/2)*T/STEPS+SIGR*SQRT(T/STEPS)*(2*(MOD($A30*7919,1000)/1000)-1)*SQRT(3)))</f>
        <v>98.9691966495301</v>
      </c>
      <c r="D30" s="22" t="n">
        <f aca="false">IF($A30&gt;STEPS,"",IF(B30&lt;=0,IF(C30&gt;K,1,0),EXP(-DIV*B30)*NORMSDIST((LN(C30/K)+(RF-DIV+SIG^2/2)*B30)/(SIG*SQRT(B30)))))</f>
        <v>0.56021758333786</v>
      </c>
      <c r="E30" s="22" t="n">
        <f aca="false">IF($A30&gt;STEPS,"",D30-D29)</f>
        <v>-0.0915084800261593</v>
      </c>
      <c r="F30" s="18" t="n">
        <f aca="false">IF($A30&gt;STEPS,"",F29*EXP(RF*T/STEPS)-E30*C30)</f>
        <v>-47.2854437744787</v>
      </c>
      <c r="G30" s="18" t="n">
        <f aca="false">IF($A30&gt;STEPS,"",F30+D30*C30-IF(B30&lt;=0,MAX(C30-K,0),C30*EXP(-DIV*B30)*NORMSDIST((LN(C30/K)+(RF-DIV+SIG^2/2)*B30)/(SIG*SQRT(B30)))-K*EXP(-RF*B30)*NORMSDIST((LN(C30/K)+(RF-DIV+SIG^2/2)*B30)/(SIG*SQRT(B30))-SIG*SQRT(B30))))</f>
        <v>0.689111358258565</v>
      </c>
    </row>
    <row r="31" customFormat="false" ht="15" hidden="false" customHeight="false" outlineLevel="0" collapsed="false">
      <c r="A31" s="23" t="n">
        <v>25</v>
      </c>
      <c r="B31" s="24" t="n">
        <f aca="false">IF($A31&gt;STEPS,"",IF($A31=STEPS,0,T-$A31*T/STEPS))</f>
        <v>0.519230769230769</v>
      </c>
      <c r="C31" s="25" t="n">
        <f aca="false">IF($A31&gt;STEPS,"",C30*EXP((MU-SIGR^2/2)*T/STEPS+SIGR*SQRT(T/STEPS)*(2*(MOD($A31*7919,1000)/1000)-1)*SQRT(3)))</f>
        <v>103.670169400378</v>
      </c>
      <c r="D31" s="24" t="n">
        <f aca="false">IF($A31&gt;STEPS,"",IF(B31&lt;=0,IF(C31&gt;K,1,0),EXP(-DIV*B31)*NORMSDIST((LN(C31/K)+(RF-DIV+SIG^2/2)*B31)/(SIG*SQRT(B31)))))</f>
        <v>0.660924527068965</v>
      </c>
      <c r="E31" s="24" t="n">
        <f aca="false">IF($A31&gt;STEPS,"",D31-D30)</f>
        <v>0.100706943731104</v>
      </c>
      <c r="F31" s="25" t="n">
        <f aca="false">IF($A31&gt;STEPS,"",F30*EXP(RF*T/STEPS)-E31*C31)</f>
        <v>-57.7621371025288</v>
      </c>
      <c r="G31" s="25" t="n">
        <f aca="false">IF($A31&gt;STEPS,"",F31+D31*C31-IF(B31&lt;=0,MAX(C31-K,0),C31*EXP(-DIV*B31)*NORMSDIST((LN(C31/K)+(RF-DIV+SIG^2/2)*B31)/(SIG*SQRT(B31)))-K*EXP(-RF*B31)*NORMSDIST((LN(C31/K)+(RF-DIV+SIG^2/2)*B31)/(SIG*SQRT(B31))-SIG*SQRT(B31))))</f>
        <v>0.576444950490405</v>
      </c>
    </row>
    <row r="32" customFormat="false" ht="15" hidden="false" customHeight="false" outlineLevel="0" collapsed="false">
      <c r="A32" s="21" t="n">
        <v>26</v>
      </c>
      <c r="B32" s="22" t="n">
        <f aca="false">IF($A32&gt;STEPS,"",IF($A32=STEPS,0,T-$A32*T/STEPS))</f>
        <v>0.5</v>
      </c>
      <c r="C32" s="18" t="n">
        <f aca="false">IF($A32&gt;STEPS,"",C31*EXP((MU-SIGR^2/2)*T/STEPS+SIGR*SQRT(T/STEPS)*(2*(MOD($A32*7919,1000)/1000)-1)*SQRT(3)))</f>
        <v>107.752608520431</v>
      </c>
      <c r="D32" s="22" t="n">
        <f aca="false">IF($A32&gt;STEPS,"",IF(B32&lt;=0,IF(C32&gt;K,1,0),EXP(-DIV*B32)*NORMSDIST((LN(C32/K)+(RF-DIV+SIG^2/2)*B32)/(SIG*SQRT(B32)))))</f>
        <v>0.739786679892183</v>
      </c>
      <c r="E32" s="22" t="n">
        <f aca="false">IF($A32&gt;STEPS,"",D32-D31)</f>
        <v>0.0788621528232177</v>
      </c>
      <c r="F32" s="18" t="n">
        <f aca="false">IF($A32&gt;STEPS,"",F31*EXP(RF*T/STEPS)-E32*C32)</f>
        <v>-66.3041892896956</v>
      </c>
      <c r="G32" s="18" t="n">
        <f aca="false">IF($A32&gt;STEPS,"",F32+D32*C32-IF(B32&lt;=0,MAX(C32-K,0),C32*EXP(-DIV*B32)*NORMSDIST((LN(C32/K)+(RF-DIV+SIG^2/2)*B32)/(SIG*SQRT(B32)))-K*EXP(-RF*B32)*NORMSDIST((LN(C32/K)+(RF-DIV+SIG^2/2)*B32)/(SIG*SQRT(B32))-SIG*SQRT(B32))))</f>
        <v>0.534292138827098</v>
      </c>
    </row>
    <row r="33" customFormat="false" ht="15" hidden="false" customHeight="false" outlineLevel="0" collapsed="false">
      <c r="A33" s="23" t="n">
        <v>27</v>
      </c>
      <c r="B33" s="24" t="n">
        <f aca="false">IF($A33&gt;STEPS,"",IF($A33=STEPS,0,T-$A33*T/STEPS))</f>
        <v>0.480769230769231</v>
      </c>
      <c r="C33" s="25" t="n">
        <f aca="false">IF($A33&gt;STEPS,"",C32*EXP((MU-SIGR^2/2)*T/STEPS+SIGR*SQRT(T/STEPS)*(2*(MOD($A33*7919,1000)/1000)-1)*SQRT(3)))</f>
        <v>111.12761612631</v>
      </c>
      <c r="D33" s="24" t="n">
        <f aca="false">IF($A33&gt;STEPS,"",IF(B33&lt;=0,IF(C33&gt;K,1,0),EXP(-DIV*B33)*NORMSDIST((LN(C33/K)+(RF-DIV+SIG^2/2)*B33)/(SIG*SQRT(B33)))))</f>
        <v>0.797520683186679</v>
      </c>
      <c r="E33" s="24" t="n">
        <f aca="false">IF($A33&gt;STEPS,"",D33-D32)</f>
        <v>0.0577340032944963</v>
      </c>
      <c r="F33" s="25" t="n">
        <f aca="false">IF($A33&gt;STEPS,"",F32*EXP(RF*T/STEPS)-E33*C33)</f>
        <v>-72.771054289427</v>
      </c>
      <c r="G33" s="25" t="n">
        <f aca="false">IF($A33&gt;STEPS,"",F33+D33*C33-IF(B33&lt;=0,MAX(C33-K,0),C33*EXP(-DIV*B33)*NORMSDIST((LN(C33/K)+(RF-DIV+SIG^2/2)*B33)/(SIG*SQRT(B33)))-K*EXP(-RF*B33)*NORMSDIST((LN(C33/K)+(RF-DIV+SIG^2/2)*B33)/(SIG*SQRT(B33))-SIG*SQRT(B33))))</f>
        <v>0.547178253480766</v>
      </c>
    </row>
    <row r="34" customFormat="false" ht="15" hidden="false" customHeight="false" outlineLevel="0" collapsed="false">
      <c r="A34" s="21" t="n">
        <v>28</v>
      </c>
      <c r="B34" s="22" t="n">
        <f aca="false">IF($A34&gt;STEPS,"",IF($A34=STEPS,0,T-$A34*T/STEPS))</f>
        <v>0.461538461538462</v>
      </c>
      <c r="C34" s="18" t="n">
        <f aca="false">IF($A34&gt;STEPS,"",C33*EXP((MU-SIGR^2/2)*T/STEPS+SIGR*SQRT(T/STEPS)*(2*(MOD($A34*7919,1000)/1000)-1)*SQRT(3)))</f>
        <v>113.719888411972</v>
      </c>
      <c r="D34" s="22" t="n">
        <f aca="false">IF($A34&gt;STEPS,"",IF(B34&lt;=0,IF(C34&gt;K,1,0),EXP(-DIV*B34)*NORMSDIST((LN(C34/K)+(RF-DIV+SIG^2/2)*B34)/(SIG*SQRT(B34)))))</f>
        <v>0.837265527052461</v>
      </c>
      <c r="E34" s="22" t="n">
        <f aca="false">IF($A34&gt;STEPS,"",D34-D33)</f>
        <v>0.0397448438657823</v>
      </c>
      <c r="F34" s="18" t="n">
        <f aca="false">IF($A34&gt;STEPS,"",F33*EXP(RF*T/STEPS)-E34*C34)</f>
        <v>-77.3468327682831</v>
      </c>
      <c r="G34" s="18" t="n">
        <f aca="false">IF($A34&gt;STEPS,"",F34+D34*C34-IF(B34&lt;=0,MAX(C34-K,0),C34*EXP(-DIV*B34)*NORMSDIST((LN(C34/K)+(RF-DIV+SIG^2/2)*B34)/(SIG*SQRT(B34)))-K*EXP(-RF*B34)*NORMSDIST((LN(C34/K)+(RF-DIV+SIG^2/2)*B34)/(SIG*SQRT(B34))-SIG*SQRT(B34))))</f>
        <v>0.596695708662494</v>
      </c>
    </row>
    <row r="35" customFormat="false" ht="15" hidden="false" customHeight="false" outlineLevel="0" collapsed="false">
      <c r="A35" s="23" t="n">
        <v>29</v>
      </c>
      <c r="B35" s="24" t="n">
        <f aca="false">IF($A35&gt;STEPS,"",IF($A35=STEPS,0,T-$A35*T/STEPS))</f>
        <v>0.442307692307692</v>
      </c>
      <c r="C35" s="25" t="n">
        <f aca="false">IF($A35&gt;STEPS,"",C34*EXP((MU-SIGR^2/2)*T/STEPS+SIGR*SQRT(T/STEPS)*(2*(MOD($A35*7919,1000)/1000)-1)*SQRT(3)))</f>
        <v>115.470507037975</v>
      </c>
      <c r="D35" s="24" t="n">
        <f aca="false">IF($A35&gt;STEPS,"",IF(B35&lt;=0,IF(C35&gt;K,1,0),EXP(-DIV*B35)*NORMSDIST((LN(C35/K)+(RF-DIV+SIG^2/2)*B35)/(SIG*SQRT(B35)))))</f>
        <v>0.862550726972523</v>
      </c>
      <c r="E35" s="24" t="n">
        <f aca="false">IF($A35&gt;STEPS,"",D35-D34)</f>
        <v>0.0252851999200615</v>
      </c>
      <c r="F35" s="25" t="n">
        <f aca="false">IF($A35&gt;STEPS,"",F34*EXP(RF*T/STEPS)-E35*C35)</f>
        <v>-80.3260480768241</v>
      </c>
      <c r="G35" s="25" t="n">
        <f aca="false">IF($A35&gt;STEPS,"",F35+D35*C35-IF(B35&lt;=0,MAX(C35-K,0),C35*EXP(-DIV*B35)*NORMSDIST((LN(C35/K)+(RF-DIV+SIG^2/2)*B35)/(SIG*SQRT(B35)))-K*EXP(-RF*B35)*NORMSDIST((LN(C35/K)+(RF-DIV+SIG^2/2)*B35)/(SIG*SQRT(B35))-SIG*SQRT(B35))))</f>
        <v>0.667513973331012</v>
      </c>
    </row>
    <row r="36" customFormat="false" ht="15" hidden="false" customHeight="false" outlineLevel="0" collapsed="false">
      <c r="A36" s="21" t="n">
        <v>30</v>
      </c>
      <c r="B36" s="22" t="n">
        <f aca="false">IF($A36&gt;STEPS,"",IF($A36=STEPS,0,T-$A36*T/STEPS))</f>
        <v>0.423076923076923</v>
      </c>
      <c r="C36" s="18" t="n">
        <f aca="false">IF($A36&gt;STEPS,"",C35*EXP((MU-SIGR^2/2)*T/STEPS+SIGR*SQRT(T/STEPS)*(2*(MOD($A36*7919,1000)/1000)-1)*SQRT(3)))</f>
        <v>116.339164888914</v>
      </c>
      <c r="D36" s="22" t="n">
        <f aca="false">IF($A36&gt;STEPS,"",IF(B36&lt;=0,IF(C36&gt;K,1,0),EXP(-DIV*B36)*NORMSDIST((LN(C36/K)+(RF-DIV+SIG^2/2)*B36)/(SIG*SQRT(B36)))))</f>
        <v>0.876143941005513</v>
      </c>
      <c r="E36" s="22" t="n">
        <f aca="false">IF($A36&gt;STEPS,"",D36-D35)</f>
        <v>0.0135932140329909</v>
      </c>
      <c r="F36" s="18" t="n">
        <f aca="false">IF($A36&gt;STEPS,"",F35*EXP(RF*T/STEPS)-E36*C36)</f>
        <v>-81.9692842845277</v>
      </c>
      <c r="G36" s="18" t="n">
        <f aca="false">IF($A36&gt;STEPS,"",F36+D36*C36-IF(B36&lt;=0,MAX(C36-K,0),C36*EXP(-DIV*B36)*NORMSDIST((LN(C36/K)+(RF-DIV+SIG^2/2)*B36)/(SIG*SQRT(B36)))-K*EXP(-RF*B36)*NORMSDIST((LN(C36/K)+(RF-DIV+SIG^2/2)*B36)/(SIG*SQRT(B36))-SIG*SQRT(B36))))</f>
        <v>0.749021895185564</v>
      </c>
    </row>
    <row r="37" customFormat="false" ht="15" hidden="false" customHeight="false" outlineLevel="0" collapsed="false">
      <c r="A37" s="23" t="n">
        <v>31</v>
      </c>
      <c r="B37" s="24" t="n">
        <f aca="false">IF($A37&gt;STEPS,"",IF($A37=STEPS,0,T-$A37*T/STEPS))</f>
        <v>0.403846153846154</v>
      </c>
      <c r="C37" s="25" t="n">
        <f aca="false">IF($A37&gt;STEPS,"",C36*EXP((MU-SIGR^2/2)*T/STEPS+SIGR*SQRT(T/STEPS)*(2*(MOD($A37*7919,1000)/1000)-1)*SQRT(3)))</f>
        <v>116.305708806134</v>
      </c>
      <c r="D37" s="24" t="n">
        <f aca="false">IF($A37&gt;STEPS,"",IF(B37&lt;=0,IF(C37&gt;K,1,0),EXP(-DIV*B37)*NORMSDIST((LN(C37/K)+(RF-DIV+SIG^2/2)*B37)/(SIG*SQRT(B37)))))</f>
        <v>0.879514961822318</v>
      </c>
      <c r="E37" s="24" t="n">
        <f aca="false">IF($A37&gt;STEPS,"",D37-D36)</f>
        <v>0.00337102081680474</v>
      </c>
      <c r="F37" s="25" t="n">
        <f aca="false">IF($A37&gt;STEPS,"",F36*EXP(RF*T/STEPS)-E37*C37)</f>
        <v>-82.4244308031169</v>
      </c>
      <c r="G37" s="25" t="n">
        <f aca="false">IF($A37&gt;STEPS,"",F37+D37*C37-IF(B37&lt;=0,MAX(C37-K,0),C37*EXP(-DIV*B37)*NORMSDIST((LN(C37/K)+(RF-DIV+SIG^2/2)*B37)/(SIG*SQRT(B37)))-K*EXP(-RF*B37)*NORMSDIST((LN(C37/K)+(RF-DIV+SIG^2/2)*B37)/(SIG*SQRT(B37))-SIG*SQRT(B37))))</f>
        <v>0.834416673269971</v>
      </c>
    </row>
    <row r="38" customFormat="false" ht="15" hidden="false" customHeight="false" outlineLevel="0" collapsed="false">
      <c r="A38" s="21" t="n">
        <v>32</v>
      </c>
      <c r="B38" s="22" t="n">
        <f aca="false">IF($A38&gt;STEPS,"",IF($A38=STEPS,0,T-$A38*T/STEPS))</f>
        <v>0.384615384615385</v>
      </c>
      <c r="C38" s="18" t="n">
        <f aca="false">IF($A38&gt;STEPS,"",C37*EXP((MU-SIGR^2/2)*T/STEPS+SIGR*SQRT(T/STEPS)*(2*(MOD($A38*7919,1000)/1000)-1)*SQRT(3)))</f>
        <v>115.370916844072</v>
      </c>
      <c r="D38" s="22" t="n">
        <f aca="false">IF($A38&gt;STEPS,"",IF(B38&lt;=0,IF(C38&gt;K,1,0),EXP(-DIV*B38)*NORMSDIST((LN(C38/K)+(RF-DIV+SIG^2/2)*B38)/(SIG*SQRT(B38)))))</f>
        <v>0.872526455487903</v>
      </c>
      <c r="E38" s="22" t="n">
        <f aca="false">IF($A38&gt;STEPS,"",D38-D37)</f>
        <v>-0.0069885063344155</v>
      </c>
      <c r="F38" s="18" t="n">
        <f aca="false">IF($A38&gt;STEPS,"",F37*EXP(RF*T/STEPS)-E38*C38)</f>
        <v>-81.6815882204352</v>
      </c>
      <c r="G38" s="18" t="n">
        <f aca="false">IF($A38&gt;STEPS,"",F38+D38*C38-IF(B38&lt;=0,MAX(C38-K,0),C38*EXP(-DIV*B38)*NORMSDIST((LN(C38/K)+(RF-DIV+SIG^2/2)*B38)/(SIG*SQRT(B38)))-K*EXP(-RF*B38)*NORMSDIST((LN(C38/K)+(RF-DIV+SIG^2/2)*B38)/(SIG*SQRT(B38))-SIG*SQRT(B38))))</f>
        <v>0.918685460040251</v>
      </c>
    </row>
    <row r="39" customFormat="false" ht="15" hidden="false" customHeight="false" outlineLevel="0" collapsed="false">
      <c r="A39" s="23" t="n">
        <v>33</v>
      </c>
      <c r="B39" s="24" t="n">
        <f aca="false">IF($A39&gt;STEPS,"",IF($A39=STEPS,0,T-$A39*T/STEPS))</f>
        <v>0.365384615384615</v>
      </c>
      <c r="C39" s="25" t="n">
        <f aca="false">IF($A39&gt;STEPS,"",C38*EXP((MU-SIGR^2/2)*T/STEPS+SIGR*SQRT(T/STEPS)*(2*(MOD($A39*7919,1000)/1000)-1)*SQRT(3)))</f>
        <v>113.556468190805</v>
      </c>
      <c r="D39" s="24" t="n">
        <f aca="false">IF($A39&gt;STEPS,"",IF(B39&lt;=0,IF(C39&gt;K,1,0),EXP(-DIV*B39)*NORMSDIST((LN(C39/K)+(RF-DIV+SIG^2/2)*B39)/(SIG*SQRT(B39)))))</f>
        <v>0.853048912429918</v>
      </c>
      <c r="E39" s="24" t="n">
        <f aca="false">IF($A39&gt;STEPS,"",D39-D38)</f>
        <v>-0.0194775430579848</v>
      </c>
      <c r="F39" s="25" t="n">
        <f aca="false">IF($A39&gt;STEPS,"",F38*EXP(RF*T/STEPS)-E39*C39)</f>
        <v>-79.5326433850229</v>
      </c>
      <c r="G39" s="25" t="n">
        <f aca="false">IF($A39&gt;STEPS,"",F39+D39*C39-IF(B39&lt;=0,MAX(C39-K,0),C39*EXP(-DIV*B39)*NORMSDIST((LN(C39/K)+(RF-DIV+SIG^2/2)*B39)/(SIG*SQRT(B39)))-K*EXP(-RF*B39)*NORMSDIST((LN(C39/K)+(RF-DIV+SIG^2/2)*B39)/(SIG*SQRT(B39))-SIG*SQRT(B39))))</f>
        <v>0.995951293645533</v>
      </c>
    </row>
    <row r="40" customFormat="false" ht="15" hidden="false" customHeight="false" outlineLevel="0" collapsed="false">
      <c r="A40" s="21" t="n">
        <v>34</v>
      </c>
      <c r="B40" s="22" t="n">
        <f aca="false">IF($A40&gt;STEPS,"",IF($A40=STEPS,0,T-$A40*T/STEPS))</f>
        <v>0.346153846153846</v>
      </c>
      <c r="C40" s="18" t="n">
        <f aca="false">IF($A40&gt;STEPS,"",C39*EXP((MU-SIGR^2/2)*T/STEPS+SIGR*SQRT(T/STEPS)*(2*(MOD($A40*7919,1000)/1000)-1)*SQRT(3)))</f>
        <v>110.904107376608</v>
      </c>
      <c r="D40" s="22" t="n">
        <f aca="false">IF($A40&gt;STEPS,"",IF(B40&lt;=0,IF(C40&gt;K,1,0),EXP(-DIV*B40)*NORMSDIST((LN(C40/K)+(RF-DIV+SIG^2/2)*B40)/(SIG*SQRT(B40)))))</f>
        <v>0.816368969441184</v>
      </c>
      <c r="E40" s="22" t="n">
        <f aca="false">IF($A40&gt;STEPS,"",D40-D39)</f>
        <v>-0.0366799429887335</v>
      </c>
      <c r="F40" s="18" t="n">
        <f aca="false">IF($A40&gt;STEPS,"",F39*EXP(RF*T/STEPS)-E40*C40)</f>
        <v>-75.525889542085</v>
      </c>
      <c r="G40" s="18" t="n">
        <f aca="false">IF($A40&gt;STEPS,"",F40+D40*C40-IF(B40&lt;=0,MAX(C40-K,0),C40*EXP(-DIV*B40)*NORMSDIST((LN(C40/K)+(RF-DIV+SIG^2/2)*B40)/(SIG*SQRT(B40)))-K*EXP(-RF*B40)*NORMSDIST((LN(C40/K)+(RF-DIV+SIG^2/2)*B40)/(SIG*SQRT(B40))-SIG*SQRT(B40))))</f>
        <v>1.05590012282154</v>
      </c>
    </row>
    <row r="41" customFormat="false" ht="15" hidden="false" customHeight="false" outlineLevel="0" collapsed="false">
      <c r="A41" s="23" t="n">
        <v>35</v>
      </c>
      <c r="B41" s="24" t="n">
        <f aca="false">IF($A41&gt;STEPS,"",IF($A41=STEPS,0,T-$A41*T/STEPS))</f>
        <v>0.326923076923077</v>
      </c>
      <c r="C41" s="25" t="n">
        <f aca="false">IF($A41&gt;STEPS,"",C40*EXP((MU-SIGR^2/2)*T/STEPS+SIGR*SQRT(T/STEPS)*(2*(MOD($A41*7919,1000)/1000)-1)*SQRT(3)))</f>
        <v>107.474047765171</v>
      </c>
      <c r="D41" s="24" t="n">
        <f aca="false">IF($A41&gt;STEPS,"",IF(B41&lt;=0,IF(C41&gt;K,1,0),EXP(-DIV*B41)*NORMSDIST((LN(C41/K)+(RF-DIV+SIG^2/2)*B41)/(SIG*SQRT(B41)))))</f>
        <v>0.754641849811059</v>
      </c>
      <c r="E41" s="24" t="n">
        <f aca="false">IF($A41&gt;STEPS,"",D41-D40)</f>
        <v>-0.061727119630125</v>
      </c>
      <c r="F41" s="25" t="n">
        <f aca="false">IF($A41&gt;STEPS,"",F40*EXP(RF*T/STEPS)-E41*C41)</f>
        <v>-68.9499453273281</v>
      </c>
      <c r="G41" s="25" t="n">
        <f aca="false">IF($A41&gt;STEPS,"",F41+D41*C41-IF(B41&lt;=0,MAX(C41-K,0),C41*EXP(-DIV*B41)*NORMSDIST((LN(C41/K)+(RF-DIV+SIG^2/2)*B41)/(SIG*SQRT(B41)))-K*EXP(-RF*B41)*NORMSDIST((LN(C41/K)+(RF-DIV+SIG^2/2)*B41)/(SIG*SQRT(B41))-SIG*SQRT(B41))))</f>
        <v>1.0789673503576</v>
      </c>
    </row>
    <row r="42" customFormat="false" ht="15" hidden="false" customHeight="false" outlineLevel="0" collapsed="false">
      <c r="A42" s="21" t="n">
        <v>36</v>
      </c>
      <c r="B42" s="22" t="n">
        <f aca="false">IF($A42&gt;STEPS,"",IF($A42=STEPS,0,T-$A42*T/STEPS))</f>
        <v>0.307692307692308</v>
      </c>
      <c r="C42" s="18" t="n">
        <f aca="false">IF($A42&gt;STEPS,"",C41*EXP((MU-SIGR^2/2)*T/STEPS+SIGR*SQRT(T/STEPS)*(2*(MOD($A42*7919,1000)/1000)-1)*SQRT(3)))</f>
        <v>103.342699586561</v>
      </c>
      <c r="D42" s="22" t="n">
        <f aca="false">IF($A42&gt;STEPS,"",IF(B42&lt;=0,IF(C42&gt;K,1,0),EXP(-DIV*B42)*NORMSDIST((LN(C42/K)+(RF-DIV+SIG^2/2)*B42)/(SIG*SQRT(B42)))))</f>
        <v>0.657627881638212</v>
      </c>
      <c r="E42" s="22" t="n">
        <f aca="false">IF($A42&gt;STEPS,"",D42-D41)</f>
        <v>-0.0970139681728471</v>
      </c>
      <c r="F42" s="18" t="n">
        <f aca="false">IF($A42&gt;STEPS,"",F41*EXP(RF*T/STEPS)-E42*C42)</f>
        <v>-58.9773187828477</v>
      </c>
      <c r="G42" s="18" t="n">
        <f aca="false">IF($A42&gt;STEPS,"",F42+D42*C42-IF(B42&lt;=0,MAX(C42-K,0),C42*EXP(-DIV*B42)*NORMSDIST((LN(C42/K)+(RF-DIV+SIG^2/2)*B42)/(SIG*SQRT(B42)))-K*EXP(-RF*B42)*NORMSDIST((LN(C42/K)+(RF-DIV+SIG^2/2)*B42)/(SIG*SQRT(B42))-SIG*SQRT(B42))))</f>
        <v>1.03187480234296</v>
      </c>
    </row>
    <row r="43" customFormat="false" ht="15" hidden="false" customHeight="false" outlineLevel="0" collapsed="false">
      <c r="A43" s="23" t="n">
        <v>37</v>
      </c>
      <c r="B43" s="24" t="n">
        <f aca="false">IF($A43&gt;STEPS,"",IF($A43=STEPS,0,T-$A43*T/STEPS))</f>
        <v>0.288461538461538</v>
      </c>
      <c r="C43" s="25" t="n">
        <f aca="false">IF($A43&gt;STEPS,"",C42*EXP((MU-SIGR^2/2)*T/STEPS+SIGR*SQRT(T/STEPS)*(2*(MOD($A43*7919,1000)/1000)-1)*SQRT(3)))</f>
        <v>98.5998421967076</v>
      </c>
      <c r="D43" s="24" t="n">
        <f aca="false">IF($A43&gt;STEPS,"",IF(B43&lt;=0,IF(C43&gt;K,1,0),EXP(-DIV*B43)*NORMSDIST((LN(C43/K)+(RF-DIV+SIG^2/2)*B43)/(SIG*SQRT(B43)))))</f>
        <v>0.517776598121021</v>
      </c>
      <c r="E43" s="24" t="n">
        <f aca="false">IF($A43&gt;STEPS,"",D43-D42)</f>
        <v>-0.139851283517192</v>
      </c>
      <c r="F43" s="25" t="n">
        <f aca="false">IF($A43&gt;STEPS,"",F42*EXP(RF*T/STEPS)-E43*C43)</f>
        <v>-45.2333889187259</v>
      </c>
      <c r="G43" s="25" t="n">
        <f aca="false">IF($A43&gt;STEPS,"",F43+D43*C43-IF(B43&lt;=0,MAX(C43-K,0),C43*EXP(-DIV*B43)*NORMSDIST((LN(C43/K)+(RF-DIV+SIG^2/2)*B43)/(SIG*SQRT(B43)))-K*EXP(-RF*B43)*NORMSDIST((LN(C43/K)+(RF-DIV+SIG^2/2)*B43)/(SIG*SQRT(B43))-SIG*SQRT(B43))))</f>
        <v>0.871390198585843</v>
      </c>
    </row>
    <row r="44" customFormat="false" ht="15" hidden="false" customHeight="false" outlineLevel="0" collapsed="false">
      <c r="A44" s="21" t="n">
        <v>38</v>
      </c>
      <c r="B44" s="22" t="n">
        <f aca="false">IF($A44&gt;STEPS,"",IF($A44=STEPS,0,T-$A44*T/STEPS))</f>
        <v>0.269230769230769</v>
      </c>
      <c r="C44" s="18" t="n">
        <f aca="false">IF($A44&gt;STEPS,"",C43*EXP((MU-SIGR^2/2)*T/STEPS+SIGR*SQRT(T/STEPS)*(2*(MOD($A44*7919,1000)/1000)-1)*SQRT(3)))</f>
        <v>102.758681416724</v>
      </c>
      <c r="D44" s="22" t="n">
        <f aca="false">IF($A44&gt;STEPS,"",IF(B44&lt;=0,IF(C44&gt;K,1,0),EXP(-DIV*B44)*NORMSDIST((LN(C44/K)+(RF-DIV+SIG^2/2)*B44)/(SIG*SQRT(B44)))))</f>
        <v>0.64329160600032</v>
      </c>
      <c r="E44" s="22" t="n">
        <f aca="false">IF($A44&gt;STEPS,"",D44-D43)</f>
        <v>0.1255150078793</v>
      </c>
      <c r="F44" s="18" t="n">
        <f aca="false">IF($A44&gt;STEPS,"",F43*EXP(RF*T/STEPS)-E44*C44)</f>
        <v>-58.1659539270568</v>
      </c>
      <c r="G44" s="18" t="n">
        <f aca="false">IF($A44&gt;STEPS,"",F44+D44*C44-IF(B44&lt;=0,MAX(C44-K,0),C44*EXP(-DIV*B44)*NORMSDIST((LN(C44/K)+(RF-DIV+SIG^2/2)*B44)/(SIG*SQRT(B44)))-K*EXP(-RF*B44)*NORMSDIST((LN(C44/K)+(RF-DIV+SIG^2/2)*B44)/(SIG*SQRT(B44))-SIG*SQRT(B44))))</f>
        <v>0.785461111522281</v>
      </c>
    </row>
    <row r="45" customFormat="false" ht="15" hidden="false" customHeight="false" outlineLevel="0" collapsed="false">
      <c r="A45" s="23" t="n">
        <v>39</v>
      </c>
      <c r="B45" s="24" t="n">
        <f aca="false">IF($A45&gt;STEPS,"",IF($A45=STEPS,0,T-$A45*T/STEPS))</f>
        <v>0.25</v>
      </c>
      <c r="C45" s="25" t="n">
        <f aca="false">IF($A45&gt;STEPS,"",C44*EXP((MU-SIGR^2/2)*T/STEPS+SIGR*SQRT(T/STEPS)*(2*(MOD($A45*7919,1000)/1000)-1)*SQRT(3)))</f>
        <v>106.262749034451</v>
      </c>
      <c r="D45" s="24" t="n">
        <f aca="false">IF($A45&gt;STEPS,"",IF(B45&lt;=0,IF(C45&gt;K,1,0),EXP(-DIV*B45)*NORMSDIST((LN(C45/K)+(RF-DIV+SIG^2/2)*B45)/(SIG*SQRT(B45)))))</f>
        <v>0.742004776142095</v>
      </c>
      <c r="E45" s="24" t="n">
        <f aca="false">IF($A45&gt;STEPS,"",D45-D44)</f>
        <v>0.0987131701417746</v>
      </c>
      <c r="F45" s="25" t="n">
        <f aca="false">IF($A45&gt;STEPS,"",F44*EXP(RF*T/STEPS)-E45*C45)</f>
        <v>-68.7002470069851</v>
      </c>
      <c r="G45" s="25" t="n">
        <f aca="false">IF($A45&gt;STEPS,"",F45+D45*C45-IF(B45&lt;=0,MAX(C45-K,0),C45*EXP(-DIV*B45)*NORMSDIST((LN(C45/K)+(RF-DIV+SIG^2/2)*B45)/(SIG*SQRT(B45)))-K*EXP(-RF*B45)*NORMSDIST((LN(C45/K)+(RF-DIV+SIG^2/2)*B45)/(SIG*SQRT(B45))-SIG*SQRT(B45))))</f>
        <v>0.7798648675371</v>
      </c>
    </row>
    <row r="46" customFormat="false" ht="15" hidden="false" customHeight="false" outlineLevel="0" collapsed="false">
      <c r="A46" s="21" t="n">
        <v>40</v>
      </c>
      <c r="B46" s="22" t="n">
        <f aca="false">IF($A46&gt;STEPS,"",IF($A46=STEPS,0,T-$A46*T/STEPS))</f>
        <v>0.230769230769231</v>
      </c>
      <c r="C46" s="18" t="n">
        <f aca="false">IF($A46&gt;STEPS,"",C45*EXP((MU-SIGR^2/2)*T/STEPS+SIGR*SQRT(T/STEPS)*(2*(MOD($A46*7919,1000)/1000)-1)*SQRT(3)))</f>
        <v>109.034463840981</v>
      </c>
      <c r="D46" s="22" t="n">
        <f aca="false">IF($A46&gt;STEPS,"",IF(B46&lt;=0,IF(C46&gt;K,1,0),EXP(-DIV*B46)*NORMSDIST((LN(C46/K)+(RF-DIV+SIG^2/2)*B46)/(SIG*SQRT(B46)))))</f>
        <v>0.812709129790028</v>
      </c>
      <c r="E46" s="22" t="n">
        <f aca="false">IF($A46&gt;STEPS,"",D46-D45)</f>
        <v>0.070704353647933</v>
      </c>
      <c r="F46" s="18" t="n">
        <f aca="false">IF($A46&gt;STEPS,"",F45*EXP(RF*T/STEPS)-E46*C46)</f>
        <v>-76.4623249727917</v>
      </c>
      <c r="G46" s="18" t="n">
        <f aca="false">IF($A46&gt;STEPS,"",F46+D46*C46-IF(B46&lt;=0,MAX(C46-K,0),C46*EXP(-DIV*B46)*NORMSDIST((LN(C46/K)+(RF-DIV+SIG^2/2)*B46)/(SIG*SQRT(B46)))-K*EXP(-RF*B46)*NORMSDIST((LN(C46/K)+(RF-DIV+SIG^2/2)*B46)/(SIG*SQRT(B46))-SIG*SQRT(B46))))</f>
        <v>0.833844763862771</v>
      </c>
    </row>
    <row r="47" customFormat="false" ht="15" hidden="false" customHeight="false" outlineLevel="0" collapsed="false">
      <c r="A47" s="23" t="n">
        <v>41</v>
      </c>
      <c r="B47" s="24" t="n">
        <f aca="false">IF($A47&gt;STEPS,"",IF($A47=STEPS,0,T-$A47*T/STEPS))</f>
        <v>0.211538461538462</v>
      </c>
      <c r="C47" s="25" t="n">
        <f aca="false">IF($A47&gt;STEPS,"",C46*EXP((MU-SIGR^2/2)*T/STEPS+SIGR*SQRT(T/STEPS)*(2*(MOD($A47*7919,1000)/1000)-1)*SQRT(3)))</f>
        <v>111.011190191751</v>
      </c>
      <c r="D47" s="24" t="n">
        <f aca="false">IF($A47&gt;STEPS,"",IF(B47&lt;=0,IF(C47&gt;K,1,0),EXP(-DIV*B47)*NORMSDIST((LN(C47/K)+(RF-DIV+SIG^2/2)*B47)/(SIG*SQRT(B47)))))</f>
        <v>0.859525114862284</v>
      </c>
      <c r="E47" s="24" t="n">
        <f aca="false">IF($A47&gt;STEPS,"",D47-D46)</f>
        <v>0.0468159850722567</v>
      </c>
      <c r="F47" s="25" t="n">
        <f aca="false">IF($A47&gt;STEPS,"",F46*EXP(RF*T/STEPS)-E47*C47)</f>
        <v>-81.7182629965094</v>
      </c>
      <c r="G47" s="25" t="n">
        <f aca="false">IF($A47&gt;STEPS,"",F47+D47*C47-IF(B47&lt;=0,MAX(C47-K,0),C47*EXP(-DIV*B47)*NORMSDIST((LN(C47/K)+(RF-DIV+SIG^2/2)*B47)/(SIG*SQRT(B47)))-K*EXP(-RF*B47)*NORMSDIST((LN(C47/K)+(RF-DIV+SIG^2/2)*B47)/(SIG*SQRT(B47))-SIG*SQRT(B47))))</f>
        <v>0.92239652484011</v>
      </c>
    </row>
    <row r="48" customFormat="false" ht="15" hidden="false" customHeight="false" outlineLevel="0" collapsed="false">
      <c r="A48" s="21" t="n">
        <v>42</v>
      </c>
      <c r="B48" s="22" t="n">
        <f aca="false">IF($A48&gt;STEPS,"",IF($A48=STEPS,0,T-$A48*T/STEPS))</f>
        <v>0.192307692307692</v>
      </c>
      <c r="C48" s="18" t="n">
        <f aca="false">IF($A48&gt;STEPS,"",C47*EXP((MU-SIGR^2/2)*T/STEPS+SIGR*SQRT(T/STEPS)*(2*(MOD($A48*7919,1000)/1000)-1)*SQRT(3)))</f>
        <v>112.147590372797</v>
      </c>
      <c r="D48" s="22" t="n">
        <f aca="false">IF($A48&gt;STEPS,"",IF(B48&lt;=0,IF(C48&gt;K,1,0),EXP(-DIV*B48)*NORMSDIST((LN(C48/K)+(RF-DIV+SIG^2/2)*B48)/(SIG*SQRT(B48)))))</f>
        <v>0.887819308011586</v>
      </c>
      <c r="E48" s="22" t="n">
        <f aca="false">IF($A48&gt;STEPS,"",D48-D47)</f>
        <v>0.0282941931493017</v>
      </c>
      <c r="F48" s="18" t="n">
        <f aca="false">IF($A48&gt;STEPS,"",F47*EXP(RF*T/STEPS)-E48*C48)</f>
        <v>-84.9542729652524</v>
      </c>
      <c r="G48" s="18" t="n">
        <f aca="false">IF($A48&gt;STEPS,"",F48+D48*C48-IF(B48&lt;=0,MAX(C48-K,0),C48*EXP(-DIV*B48)*NORMSDIST((LN(C48/K)+(RF-DIV+SIG^2/2)*B48)/(SIG*SQRT(B48)))-K*EXP(-RF*B48)*NORMSDIST((LN(C48/K)+(RF-DIV+SIG^2/2)*B48)/(SIG*SQRT(B48))-SIG*SQRT(B48))))</f>
        <v>1.02677693192649</v>
      </c>
    </row>
    <row r="49" customFormat="false" ht="15" hidden="false" customHeight="false" outlineLevel="0" collapsed="false">
      <c r="A49" s="23" t="n">
        <v>43</v>
      </c>
      <c r="B49" s="24" t="n">
        <f aca="false">IF($A49&gt;STEPS,"",IF($A49=STEPS,0,T-$A49*T/STEPS))</f>
        <v>0.173076923076923</v>
      </c>
      <c r="C49" s="25" t="n">
        <f aca="false">IF($A49&gt;STEPS,"",C48*EXP((MU-SIGR^2/2)*T/STEPS+SIGR*SQRT(T/STEPS)*(2*(MOD($A49*7919,1000)/1000)-1)*SQRT(3)))</f>
        <v>112.41735314121</v>
      </c>
      <c r="D49" s="24" t="n">
        <f aca="false">IF($A49&gt;STEPS,"",IF(B49&lt;=0,IF(C49&gt;K,1,0),EXP(-DIV*B49)*NORMSDIST((LN(C49/K)+(RF-DIV+SIG^2/2)*B49)/(SIG*SQRT(B49)))))</f>
        <v>0.901742916892082</v>
      </c>
      <c r="E49" s="24" t="n">
        <f aca="false">IF($A49&gt;STEPS,"",D49-D48)</f>
        <v>0.0139236088804962</v>
      </c>
      <c r="F49" s="25" t="n">
        <f aca="false">IF($A49&gt;STEPS,"",F48*EXP(RF*T/STEPS)-E49*C49)</f>
        <v>-86.5849028033599</v>
      </c>
      <c r="G49" s="25" t="n">
        <f aca="false">IF($A49&gt;STEPS,"",F49+D49*C49-IF(B49&lt;=0,MAX(C49-K,0),C49*EXP(-DIV*B49)*NORMSDIST((LN(C49/K)+(RF-DIV+SIG^2/2)*B49)/(SIG*SQRT(B49)))-K*EXP(-RF*B49)*NORMSDIST((LN(C49/K)+(RF-DIV+SIG^2/2)*B49)/(SIG*SQRT(B49))-SIG*SQRT(B49))))</f>
        <v>1.1367548365878</v>
      </c>
    </row>
    <row r="50" customFormat="false" ht="15" hidden="false" customHeight="false" outlineLevel="0" collapsed="false">
      <c r="A50" s="21" t="n">
        <v>44</v>
      </c>
      <c r="B50" s="22" t="n">
        <f aca="false">IF($A50&gt;STEPS,"",IF($A50=STEPS,0,T-$A50*T/STEPS))</f>
        <v>0.153846153846154</v>
      </c>
      <c r="C50" s="18" t="n">
        <f aca="false">IF($A50&gt;STEPS,"",C49*EXP((MU-SIGR^2/2)*T/STEPS+SIGR*SQRT(T/STEPS)*(2*(MOD($A50*7919,1000)/1000)-1)*SQRT(3)))</f>
        <v>111.814206418758</v>
      </c>
      <c r="D50" s="22" t="n">
        <f aca="false">IF($A50&gt;STEPS,"",IF(B50&lt;=0,IF(C50&gt;K,1,0),EXP(-DIV*B50)*NORMSDIST((LN(C50/K)+(RF-DIV+SIG^2/2)*B50)/(SIG*SQRT(B50)))))</f>
        <v>0.902974651702592</v>
      </c>
      <c r="E50" s="22" t="n">
        <f aca="false">IF($A50&gt;STEPS,"",D50-D49)</f>
        <v>0.00123173481050987</v>
      </c>
      <c r="F50" s="18" t="n">
        <f aca="false">IF($A50&gt;STEPS,"",F49*EXP(RF*T/STEPS)-E50*C50)</f>
        <v>-86.7892576485075</v>
      </c>
      <c r="G50" s="18" t="n">
        <f aca="false">IF($A50&gt;STEPS,"",F50+D50*C50-IF(B50&lt;=0,MAX(C50-K,0),C50*EXP(-DIV*B50)*NORMSDIST((LN(C50/K)+(RF-DIV+SIG^2/2)*B50)/(SIG*SQRT(B50)))-K*EXP(-RF*B50)*NORMSDIST((LN(C50/K)+(RF-DIV+SIG^2/2)*B50)/(SIG*SQRT(B50))-SIG*SQRT(B50))))</f>
        <v>1.24850958922283</v>
      </c>
    </row>
    <row r="51" customFormat="false" ht="15" hidden="false" customHeight="false" outlineLevel="0" collapsed="false">
      <c r="A51" s="23" t="n">
        <v>45</v>
      </c>
      <c r="B51" s="24" t="n">
        <f aca="false">IF($A51&gt;STEPS,"",IF($A51=STEPS,0,T-$A51*T/STEPS))</f>
        <v>0.134615384615385</v>
      </c>
      <c r="C51" s="25" t="n">
        <f aca="false">IF($A51&gt;STEPS,"",C50*EXP((MU-SIGR^2/2)*T/STEPS+SIGR*SQRT(T/STEPS)*(2*(MOD($A51*7919,1000)/1000)-1)*SQRT(3)))</f>
        <v>110.352159710664</v>
      </c>
      <c r="D51" s="24" t="n">
        <f aca="false">IF($A51&gt;STEPS,"",IF(B51&lt;=0,IF(C51&gt;K,1,0),EXP(-DIV*B51)*NORMSDIST((LN(C51/K)+(RF-DIV+SIG^2/2)*B51)/(SIG*SQRT(B51)))))</f>
        <v>0.889497328429611</v>
      </c>
      <c r="E51" s="24" t="n">
        <f aca="false">IF($A51&gt;STEPS,"",D51-D50)</f>
        <v>-0.0134773232729809</v>
      </c>
      <c r="F51" s="25" t="n">
        <f aca="false">IF($A51&gt;STEPS,"",F50*EXP(RF*T/STEPS)-E51*C51)</f>
        <v>-85.3687925695175</v>
      </c>
      <c r="G51" s="25" t="n">
        <f aca="false">IF($A51&gt;STEPS,"",F51+D51*C51-IF(B51&lt;=0,MAX(C51-K,0),C51*EXP(-DIV*B51)*NORMSDIST((LN(C51/K)+(RF-DIV+SIG^2/2)*B51)/(SIG*SQRT(B51)))-K*EXP(-RF*B51)*NORMSDIST((LN(C51/K)+(RF-DIV+SIG^2/2)*B51)/(SIG*SQRT(B51))-SIG*SQRT(B51))))</f>
        <v>1.36099618233524</v>
      </c>
    </row>
    <row r="52" customFormat="false" ht="15" hidden="false" customHeight="false" outlineLevel="0" collapsed="false">
      <c r="A52" s="21" t="n">
        <v>46</v>
      </c>
      <c r="B52" s="22" t="n">
        <f aca="false">IF($A52&gt;STEPS,"",IF($A52=STEPS,0,T-$A52*T/STEPS))</f>
        <v>0.115384615384615</v>
      </c>
      <c r="C52" s="18" t="n">
        <f aca="false">IF($A52&gt;STEPS,"",C51*EXP((MU-SIGR^2/2)*T/STEPS+SIGR*SQRT(T/STEPS)*(2*(MOD($A52*7919,1000)/1000)-1)*SQRT(3)))</f>
        <v>108.064963165952</v>
      </c>
      <c r="D52" s="22" t="n">
        <f aca="false">IF($A52&gt;STEPS,"",IF(B52&lt;=0,IF(C52&gt;K,1,0),EXP(-DIV*B52)*NORMSDIST((LN(C52/K)+(RF-DIV+SIG^2/2)*B52)/(SIG*SQRT(B52)))))</f>
        <v>0.852860725833403</v>
      </c>
      <c r="E52" s="22" t="n">
        <f aca="false">IF($A52&gt;STEPS,"",D52-D51)</f>
        <v>-0.0366366025962087</v>
      </c>
      <c r="F52" s="18" t="n">
        <f aca="false">IF($A52&gt;STEPS,"",F51*EXP(RF*T/STEPS)-E52*C52)</f>
        <v>-81.4753530249258</v>
      </c>
      <c r="G52" s="18" t="n">
        <f aca="false">IF($A52&gt;STEPS,"",F52+D52*C52-IF(B52&lt;=0,MAX(C52-K,0),C52*EXP(-DIV*B52)*NORMSDIST((LN(C52/K)+(RF-DIV+SIG^2/2)*B52)/(SIG*SQRT(B52)))-K*EXP(-RF*B52)*NORMSDIST((LN(C52/K)+(RF-DIV+SIG^2/2)*B52)/(SIG*SQRT(B52))-SIG*SQRT(B52))))</f>
        <v>1.47017967729711</v>
      </c>
    </row>
    <row r="53" customFormat="false" ht="15" hidden="false" customHeight="false" outlineLevel="0" collapsed="false">
      <c r="A53" s="23" t="n">
        <v>47</v>
      </c>
      <c r="B53" s="24" t="n">
        <f aca="false">IF($A53&gt;STEPS,"",IF($A53=STEPS,0,T-$A53*T/STEPS))</f>
        <v>0.0961538461538462</v>
      </c>
      <c r="C53" s="25" t="n">
        <f aca="false">IF($A53&gt;STEPS,"",C52*EXP((MU-SIGR^2/2)*T/STEPS+SIGR*SQRT(T/STEPS)*(2*(MOD($A53*7919,1000)/1000)-1)*SQRT(3)))</f>
        <v>105.004812445687</v>
      </c>
      <c r="D53" s="24" t="n">
        <f aca="false">IF($A53&gt;STEPS,"",IF(B53&lt;=0,IF(C53&gt;K,1,0),EXP(-DIV*B53)*NORMSDIST((LN(C53/K)+(RF-DIV+SIG^2/2)*B53)/(SIG*SQRT(B53)))))</f>
        <v>0.771896039099403</v>
      </c>
      <c r="E53" s="24" t="n">
        <f aca="false">IF($A53&gt;STEPS,"",D53-D52)</f>
        <v>-0.080964686734</v>
      </c>
      <c r="F53" s="25" t="n">
        <f aca="false">IF($A53&gt;STEPS,"",F52*EXP(RF*T/STEPS)-E53*C53)</f>
        <v>-73.0363687394951</v>
      </c>
      <c r="G53" s="25" t="n">
        <f aca="false">IF($A53&gt;STEPS,"",F53+D53*C53-IF(B53&lt;=0,MAX(C53-K,0),C53*EXP(-DIV*B53)*NORMSDIST((LN(C53/K)+(RF-DIV+SIG^2/2)*B53)/(SIG*SQRT(B53)))-K*EXP(-RF*B53)*NORMSDIST((LN(C53/K)+(RF-DIV+SIG^2/2)*B53)/(SIG*SQRT(B53))-SIG*SQRT(B53))))</f>
        <v>1.55511781918489</v>
      </c>
    </row>
    <row r="54" customFormat="false" ht="15" hidden="false" customHeight="false" outlineLevel="0" collapsed="false">
      <c r="A54" s="21" t="n">
        <v>48</v>
      </c>
      <c r="B54" s="22" t="n">
        <f aca="false">IF($A54&gt;STEPS,"",IF($A54=STEPS,0,T-$A54*T/STEPS))</f>
        <v>0.0769230769230769</v>
      </c>
      <c r="C54" s="18" t="n">
        <f aca="false">IF($A54&gt;STEPS,"",C53*EXP((MU-SIGR^2/2)*T/STEPS+SIGR*SQRT(T/STEPS)*(2*(MOD($A54*7919,1000)/1000)-1)*SQRT(3)))</f>
        <v>101.240368798734</v>
      </c>
      <c r="D54" s="22" t="n">
        <f aca="false">IF($A54&gt;STEPS,"",IF(B54&lt;=0,IF(C54&gt;K,1,0),EXP(-DIV*B54)*NORMSDIST((LN(C54/K)+(RF-DIV+SIG^2/2)*B54)/(SIG*SQRT(B54)))))</f>
        <v>0.604380886934781</v>
      </c>
      <c r="E54" s="22" t="n">
        <f aca="false">IF($A54&gt;STEPS,"",D54-D53)</f>
        <v>-0.167515152164622</v>
      </c>
      <c r="F54" s="18" t="n">
        <f aca="false">IF($A54&gt;STEPS,"",F53*EXP(RF*T/STEPS)-E54*C54)</f>
        <v>-56.1332763910147</v>
      </c>
      <c r="G54" s="18" t="n">
        <f aca="false">IF($A54&gt;STEPS,"",F54+D54*C54-IF(B54&lt;=0,MAX(C54-K,0),C54*EXP(-DIV*B54)*NORMSDIST((LN(C54/K)+(RF-DIV+SIG^2/2)*B54)/(SIG*SQRT(B54)))-K*EXP(-RF*B54)*NORMSDIST((LN(C54/K)+(RF-DIV+SIG^2/2)*B54)/(SIG*SQRT(B54))-SIG*SQRT(B54))))</f>
        <v>1.54217289957512</v>
      </c>
    </row>
    <row r="55" customFormat="false" ht="15" hidden="false" customHeight="false" outlineLevel="0" collapsed="false">
      <c r="A55" s="23" t="n">
        <v>49</v>
      </c>
      <c r="B55" s="24" t="n">
        <f aca="false">IF($A55&gt;STEPS,"",IF($A55=STEPS,0,T-$A55*T/STEPS))</f>
        <v>0.0576923076923077</v>
      </c>
      <c r="C55" s="25" t="n">
        <f aca="false">IF($A55&gt;STEPS,"",C54*EXP((MU-SIGR^2/2)*T/STEPS+SIGR*SQRT(T/STEPS)*(2*(MOD($A55*7919,1000)/1000)-1)*SQRT(3)))</f>
        <v>96.854199208945</v>
      </c>
      <c r="D55" s="24" t="n">
        <f aca="false">IF($A55&gt;STEPS,"",IF(B55&lt;=0,IF(C55&gt;K,1,0),EXP(-DIV*B55)*NORMSDIST((LN(C55/K)+(RF-DIV+SIG^2/2)*B55)/(SIG*SQRT(B55)))))</f>
        <v>0.313617739796196</v>
      </c>
      <c r="E55" s="24" t="n">
        <f aca="false">IF($A55&gt;STEPS,"",D55-D54)</f>
        <v>-0.290763147138584</v>
      </c>
      <c r="F55" s="25" t="n">
        <f aca="false">IF($A55&gt;STEPS,"",F54*EXP(RF*T/STEPS)-E55*C55)</f>
        <v>-28.0148406705496</v>
      </c>
      <c r="G55" s="25" t="n">
        <f aca="false">IF($A55&gt;STEPS,"",F55+D55*C55-IF(B55&lt;=0,MAX(C55-K,0),C55*EXP(-DIV*B55)*NORMSDIST((LN(C55/K)+(RF-DIV+SIG^2/2)*B55)/(SIG*SQRT(B55)))-K*EXP(-RF*B55)*NORMSDIST((LN(C55/K)+(RF-DIV+SIG^2/2)*B55)/(SIG*SQRT(B55))-SIG*SQRT(B55))))</f>
        <v>1.26478674332523</v>
      </c>
    </row>
    <row r="56" customFormat="false" ht="15" hidden="false" customHeight="false" outlineLevel="0" collapsed="false">
      <c r="A56" s="21" t="n">
        <v>50</v>
      </c>
      <c r="B56" s="22" t="n">
        <f aca="false">IF($A56&gt;STEPS,"",IF($A56=STEPS,0,T-$A56*T/STEPS))</f>
        <v>0.0384615384615384</v>
      </c>
      <c r="C56" s="18" t="n">
        <f aca="false">IF($A56&gt;STEPS,"",C55*EXP((MU-SIGR^2/2)*T/STEPS+SIGR*SQRT(T/STEPS)*(2*(MOD($A56*7919,1000)/1000)-1)*SQRT(3)))</f>
        <v>101.211317041241</v>
      </c>
      <c r="D56" s="22" t="n">
        <f aca="false">IF($A56&gt;STEPS,"",IF(B56&lt;=0,IF(C56&gt;K,1,0),EXP(-DIV*B56)*NORMSDIST((LN(C56/K)+(RF-DIV+SIG^2/2)*B56)/(SIG*SQRT(B56)))))</f>
        <v>0.622490804512026</v>
      </c>
      <c r="E56" s="22" t="n">
        <f aca="false">IF($A56&gt;STEPS,"",D56-D55)</f>
        <v>0.308873064715829</v>
      </c>
      <c r="F56" s="18" t="n">
        <f aca="false">IF($A56&gt;STEPS,"",F55*EXP(RF*T/STEPS)-E56*C56)</f>
        <v>-59.2978485169821</v>
      </c>
      <c r="G56" s="18" t="n">
        <f aca="false">IF($A56&gt;STEPS,"",F56+D56*C56-IF(B56&lt;=0,MAX(C56-K,0),C56*EXP(-DIV*B56)*NORMSDIST((LN(C56/K)+(RF-DIV+SIG^2/2)*B56)/(SIG*SQRT(B56)))-K*EXP(-RF*B56)*NORMSDIST((LN(C56/K)+(RF-DIV+SIG^2/2)*B56)/(SIG*SQRT(B56))-SIG*SQRT(B56))))</f>
        <v>1.05726034517262</v>
      </c>
    </row>
    <row r="57" customFormat="false" ht="15" hidden="false" customHeight="false" outlineLevel="0" collapsed="false">
      <c r="A57" s="23" t="n">
        <v>51</v>
      </c>
      <c r="B57" s="24" t="n">
        <f aca="false">IF($A57&gt;STEPS,"",IF($A57=STEPS,0,T-$A57*T/STEPS))</f>
        <v>0.0192307692307693</v>
      </c>
      <c r="C57" s="25" t="n">
        <f aca="false">IF($A57&gt;STEPS,"",C56*EXP((MU-SIGR^2/2)*T/STEPS+SIGR*SQRT(T/STEPS)*(2*(MOD($A57*7919,1000)/1000)-1)*SQRT(3)))</f>
        <v>104.94455710112</v>
      </c>
      <c r="D57" s="24" t="n">
        <f aca="false">IF($A57&gt;STEPS,"",IF(B57&lt;=0,IF(C57&gt;K,1,0),EXP(-DIV*B57)*NORMSDIST((LN(C57/K)+(RF-DIV+SIG^2/2)*B57)/(SIG*SQRT(B57)))))</f>
        <v>0.931867641141268</v>
      </c>
      <c r="E57" s="24" t="n">
        <f aca="false">IF($A57&gt;STEPS,"",D57-D56)</f>
        <v>0.309376836629242</v>
      </c>
      <c r="F57" s="25" t="n">
        <f aca="false">IF($A57&gt;STEPS,"",F56*EXP(RF*T/STEPS)-E57*C57)</f>
        <v>-91.8108948922532</v>
      </c>
      <c r="G57" s="25" t="n">
        <f aca="false">IF($A57&gt;STEPS,"",F57+D57*C57-IF(B57&lt;=0,MAX(C57-K,0),C57*EXP(-DIV*B57)*NORMSDIST((LN(C57/K)+(RF-DIV+SIG^2/2)*B57)/(SIG*SQRT(B57)))-K*EXP(-RF*B57)*NORMSDIST((LN(C57/K)+(RF-DIV+SIG^2/2)*B57)/(SIG*SQRT(B57))-SIG*SQRT(B57))))</f>
        <v>0.855957566361241</v>
      </c>
    </row>
    <row r="58" customFormat="false" ht="15" hidden="false" customHeight="false" outlineLevel="0" collapsed="false">
      <c r="A58" s="21" t="n">
        <v>52</v>
      </c>
      <c r="B58" s="22" t="n">
        <f aca="false">IF($A58&gt;STEPS,"",IF($A58=STEPS,0,T-$A58*T/STEPS))</f>
        <v>0</v>
      </c>
      <c r="C58" s="18" t="n">
        <f aca="false">IF($A58&gt;STEPS,"",C57*EXP((MU-SIGR^2/2)*T/STEPS+SIGR*SQRT(T/STEPS)*(2*(MOD($A58*7919,1000)/1000)-1)*SQRT(3)))</f>
        <v>107.971959466104</v>
      </c>
      <c r="D58" s="22" t="n">
        <f aca="false">IF($A58&gt;STEPS,"",IF(B58&lt;=0,IF(C58&gt;K,1,0),EXP(-DIV*B58)*NORMSDIST((LN(C58/K)+(RF-DIV+SIG^2/2)*B58)/(SIG*SQRT(B58)))))</f>
        <v>1</v>
      </c>
      <c r="E58" s="22" t="n">
        <f aca="false">IF($A58&gt;STEPS,"",D58-D57)</f>
        <v>0.0681323588587325</v>
      </c>
      <c r="F58" s="18" t="n">
        <f aca="false">IF($A58&gt;STEPS,"",F57*EXP(RF*T/STEPS)-E58*C58)</f>
        <v>-99.2379301165329</v>
      </c>
      <c r="G58" s="18" t="n">
        <f aca="false">IF($A58&gt;STEPS,"",F58+D58*C58-IF(B58&lt;=0,MAX(C58-K,0),C58*EXP(-DIV*B58)*NORMSDIST((LN(C58/K)+(RF-DIV+SIG^2/2)*B58)/(SIG*SQRT(B58)))-K*EXP(-RF*B58)*NORMSDIST((LN(C58/K)+(RF-DIV+SIG^2/2)*B58)/(SIG*SQRT(B58))-SIG*SQRT(B58))))</f>
        <v>0.762069883467092</v>
      </c>
    </row>
    <row r="59" customFormat="false" ht="15" hidden="false" customHeight="false" outlineLevel="0" collapsed="false">
      <c r="A59" s="23" t="n">
        <v>53</v>
      </c>
      <c r="B59" s="24" t="str">
        <f aca="false">IF($A59&gt;STEPS,"",IF($A59=STEPS,0,T-$A59*T/STEPS))</f>
        <v/>
      </c>
      <c r="C59" s="25" t="str">
        <f aca="false">IF($A59&gt;STEPS,"",C58*EXP((MU-SIGR^2/2)*T/STEPS+SIGR*SQRT(T/STEPS)*(2*(MOD($A59*7919,1000)/1000)-1)*SQRT(3)))</f>
        <v/>
      </c>
      <c r="D59" s="24" t="str">
        <f aca="false">IF($A59&gt;STEPS,"",IF(B59&lt;=0,IF(C59&gt;K,1,0),EXP(-DIV*B59)*NORMSDIST((LN(C59/K)+(RF-DIV+SIG^2/2)*B59)/(SIG*SQRT(B59)))))</f>
        <v/>
      </c>
      <c r="E59" s="24" t="str">
        <f aca="false">IF($A59&gt;STEPS,"",D59-D58)</f>
        <v/>
      </c>
      <c r="F59" s="25" t="str">
        <f aca="false">IF($A59&gt;STEPS,"",F58*EXP(RF*T/STEPS)-E59*C59)</f>
        <v/>
      </c>
      <c r="G59" s="25" t="str">
        <f aca="false">IF($A59&gt;STEPS,"",F59+D59*C59-IF(B59&lt;=0,MAX(C59-K,0),C59*EXP(-DIV*B59)*NORMSDIST((LN(C59/K)+(RF-DIV+SIG^2/2)*B59)/(SIG*SQRT(B59)))-K*EXP(-RF*B59)*NORMSDIST((LN(C59/K)+(RF-DIV+SIG^2/2)*B59)/(SIG*SQRT(B59))-SIG*SQRT(B59))))</f>
        <v/>
      </c>
    </row>
    <row r="60" customFormat="false" ht="15" hidden="false" customHeight="false" outlineLevel="0" collapsed="false">
      <c r="A60" s="21" t="n">
        <v>54</v>
      </c>
      <c r="B60" s="22" t="str">
        <f aca="false">IF($A60&gt;STEPS,"",IF($A60=STEPS,0,T-$A60*T/STEPS))</f>
        <v/>
      </c>
      <c r="C60" s="18" t="str">
        <f aca="false">IF($A60&gt;STEPS,"",C59*EXP((MU-SIGR^2/2)*T/STEPS+SIGR*SQRT(T/STEPS)*(2*(MOD($A60*7919,1000)/1000)-1)*SQRT(3)))</f>
        <v/>
      </c>
      <c r="D60" s="22" t="str">
        <f aca="false">IF($A60&gt;STEPS,"",IF(B60&lt;=0,IF(C60&gt;K,1,0),EXP(-DIV*B60)*NORMSDIST((LN(C60/K)+(RF-DIV+SIG^2/2)*B60)/(SIG*SQRT(B60)))))</f>
        <v/>
      </c>
      <c r="E60" s="22" t="str">
        <f aca="false">IF($A60&gt;STEPS,"",D60-D59)</f>
        <v/>
      </c>
      <c r="F60" s="18" t="str">
        <f aca="false">IF($A60&gt;STEPS,"",F59*EXP(RF*T/STEPS)-E60*C60)</f>
        <v/>
      </c>
      <c r="G60" s="18" t="str">
        <f aca="false">IF($A60&gt;STEPS,"",F60+D60*C60-IF(B60&lt;=0,MAX(C60-K,0),C60*EXP(-DIV*B60)*NORMSDIST((LN(C60/K)+(RF-DIV+SIG^2/2)*B60)/(SIG*SQRT(B60)))-K*EXP(-RF*B60)*NORMSDIST((LN(C60/K)+(RF-DIV+SIG^2/2)*B60)/(SIG*SQRT(B60))-SIG*SQRT(B60))))</f>
        <v/>
      </c>
    </row>
    <row r="61" customFormat="false" ht="15" hidden="false" customHeight="false" outlineLevel="0" collapsed="false">
      <c r="A61" s="23" t="n">
        <v>55</v>
      </c>
      <c r="B61" s="24" t="str">
        <f aca="false">IF($A61&gt;STEPS,"",IF($A61=STEPS,0,T-$A61*T/STEPS))</f>
        <v/>
      </c>
      <c r="C61" s="25" t="str">
        <f aca="false">IF($A61&gt;STEPS,"",C60*EXP((MU-SIGR^2/2)*T/STEPS+SIGR*SQRT(T/STEPS)*(2*(MOD($A61*7919,1000)/1000)-1)*SQRT(3)))</f>
        <v/>
      </c>
      <c r="D61" s="24" t="str">
        <f aca="false">IF($A61&gt;STEPS,"",IF(B61&lt;=0,IF(C61&gt;K,1,0),EXP(-DIV*B61)*NORMSDIST((LN(C61/K)+(RF-DIV+SIG^2/2)*B61)/(SIG*SQRT(B61)))))</f>
        <v/>
      </c>
      <c r="E61" s="24" t="str">
        <f aca="false">IF($A61&gt;STEPS,"",D61-D60)</f>
        <v/>
      </c>
      <c r="F61" s="25" t="str">
        <f aca="false">IF($A61&gt;STEPS,"",F60*EXP(RF*T/STEPS)-E61*C61)</f>
        <v/>
      </c>
      <c r="G61" s="25" t="str">
        <f aca="false">IF($A61&gt;STEPS,"",F61+D61*C61-IF(B61&lt;=0,MAX(C61-K,0),C61*EXP(-DIV*B61)*NORMSDIST((LN(C61/K)+(RF-DIV+SIG^2/2)*B61)/(SIG*SQRT(B61)))-K*EXP(-RF*B61)*NORMSDIST((LN(C61/K)+(RF-DIV+SIG^2/2)*B61)/(SIG*SQRT(B61))-SIG*SQRT(B61))))</f>
        <v/>
      </c>
    </row>
    <row r="62" customFormat="false" ht="15" hidden="false" customHeight="false" outlineLevel="0" collapsed="false">
      <c r="A62" s="21" t="n">
        <v>56</v>
      </c>
      <c r="B62" s="22" t="str">
        <f aca="false">IF($A62&gt;STEPS,"",IF($A62=STEPS,0,T-$A62*T/STEPS))</f>
        <v/>
      </c>
      <c r="C62" s="18" t="str">
        <f aca="false">IF($A62&gt;STEPS,"",C61*EXP((MU-SIGR^2/2)*T/STEPS+SIGR*SQRT(T/STEPS)*(2*(MOD($A62*7919,1000)/1000)-1)*SQRT(3)))</f>
        <v/>
      </c>
      <c r="D62" s="22" t="str">
        <f aca="false">IF($A62&gt;STEPS,"",IF(B62&lt;=0,IF(C62&gt;K,1,0),EXP(-DIV*B62)*NORMSDIST((LN(C62/K)+(RF-DIV+SIG^2/2)*B62)/(SIG*SQRT(B62)))))</f>
        <v/>
      </c>
      <c r="E62" s="22" t="str">
        <f aca="false">IF($A62&gt;STEPS,"",D62-D61)</f>
        <v/>
      </c>
      <c r="F62" s="18" t="str">
        <f aca="false">IF($A62&gt;STEPS,"",F61*EXP(RF*T/STEPS)-E62*C62)</f>
        <v/>
      </c>
      <c r="G62" s="18" t="str">
        <f aca="false">IF($A62&gt;STEPS,"",F62+D62*C62-IF(B62&lt;=0,MAX(C62-K,0),C62*EXP(-DIV*B62)*NORMSDIST((LN(C62/K)+(RF-DIV+SIG^2/2)*B62)/(SIG*SQRT(B62)))-K*EXP(-RF*B62)*NORMSDIST((LN(C62/K)+(RF-DIV+SIG^2/2)*B62)/(SIG*SQRT(B62))-SIG*SQRT(B62))))</f>
        <v/>
      </c>
    </row>
    <row r="63" customFormat="false" ht="15" hidden="false" customHeight="false" outlineLevel="0" collapsed="false">
      <c r="A63" s="23" t="n">
        <v>57</v>
      </c>
      <c r="B63" s="24" t="str">
        <f aca="false">IF($A63&gt;STEPS,"",IF($A63=STEPS,0,T-$A63*T/STEPS))</f>
        <v/>
      </c>
      <c r="C63" s="25" t="str">
        <f aca="false">IF($A63&gt;STEPS,"",C62*EXP((MU-SIGR^2/2)*T/STEPS+SIGR*SQRT(T/STEPS)*(2*(MOD($A63*7919,1000)/1000)-1)*SQRT(3)))</f>
        <v/>
      </c>
      <c r="D63" s="24" t="str">
        <f aca="false">IF($A63&gt;STEPS,"",IF(B63&lt;=0,IF(C63&gt;K,1,0),EXP(-DIV*B63)*NORMSDIST((LN(C63/K)+(RF-DIV+SIG^2/2)*B63)/(SIG*SQRT(B63)))))</f>
        <v/>
      </c>
      <c r="E63" s="24" t="str">
        <f aca="false">IF($A63&gt;STEPS,"",D63-D62)</f>
        <v/>
      </c>
      <c r="F63" s="25" t="str">
        <f aca="false">IF($A63&gt;STEPS,"",F62*EXP(RF*T/STEPS)-E63*C63)</f>
        <v/>
      </c>
      <c r="G63" s="25" t="str">
        <f aca="false">IF($A63&gt;STEPS,"",F63+D63*C63-IF(B63&lt;=0,MAX(C63-K,0),C63*EXP(-DIV*B63)*NORMSDIST((LN(C63/K)+(RF-DIV+SIG^2/2)*B63)/(SIG*SQRT(B63)))-K*EXP(-RF*B63)*NORMSDIST((LN(C63/K)+(RF-DIV+SIG^2/2)*B63)/(SIG*SQRT(B63))-SIG*SQRT(B63))))</f>
        <v/>
      </c>
    </row>
    <row r="64" customFormat="false" ht="15" hidden="false" customHeight="false" outlineLevel="0" collapsed="false">
      <c r="A64" s="21" t="n">
        <v>58</v>
      </c>
      <c r="B64" s="22" t="str">
        <f aca="false">IF($A64&gt;STEPS,"",IF($A64=STEPS,0,T-$A64*T/STEPS))</f>
        <v/>
      </c>
      <c r="C64" s="18" t="str">
        <f aca="false">IF($A64&gt;STEPS,"",C63*EXP((MU-SIGR^2/2)*T/STEPS+SIGR*SQRT(T/STEPS)*(2*(MOD($A64*7919,1000)/1000)-1)*SQRT(3)))</f>
        <v/>
      </c>
      <c r="D64" s="22" t="str">
        <f aca="false">IF($A64&gt;STEPS,"",IF(B64&lt;=0,IF(C64&gt;K,1,0),EXP(-DIV*B64)*NORMSDIST((LN(C64/K)+(RF-DIV+SIG^2/2)*B64)/(SIG*SQRT(B64)))))</f>
        <v/>
      </c>
      <c r="E64" s="22" t="str">
        <f aca="false">IF($A64&gt;STEPS,"",D64-D63)</f>
        <v/>
      </c>
      <c r="F64" s="18" t="str">
        <f aca="false">IF($A64&gt;STEPS,"",F63*EXP(RF*T/STEPS)-E64*C64)</f>
        <v/>
      </c>
      <c r="G64" s="18" t="str">
        <f aca="false">IF($A64&gt;STEPS,"",F64+D64*C64-IF(B64&lt;=0,MAX(C64-K,0),C64*EXP(-DIV*B64)*NORMSDIST((LN(C64/K)+(RF-DIV+SIG^2/2)*B64)/(SIG*SQRT(B64)))-K*EXP(-RF*B64)*NORMSDIST((LN(C64/K)+(RF-DIV+SIG^2/2)*B64)/(SIG*SQRT(B64))-SIG*SQRT(B64))))</f>
        <v/>
      </c>
    </row>
    <row r="65" customFormat="false" ht="15" hidden="false" customHeight="false" outlineLevel="0" collapsed="false">
      <c r="A65" s="23" t="n">
        <v>59</v>
      </c>
      <c r="B65" s="24" t="str">
        <f aca="false">IF($A65&gt;STEPS,"",IF($A65=STEPS,0,T-$A65*T/STEPS))</f>
        <v/>
      </c>
      <c r="C65" s="25" t="str">
        <f aca="false">IF($A65&gt;STEPS,"",C64*EXP((MU-SIGR^2/2)*T/STEPS+SIGR*SQRT(T/STEPS)*(2*(MOD($A65*7919,1000)/1000)-1)*SQRT(3)))</f>
        <v/>
      </c>
      <c r="D65" s="24" t="str">
        <f aca="false">IF($A65&gt;STEPS,"",IF(B65&lt;=0,IF(C65&gt;K,1,0),EXP(-DIV*B65)*NORMSDIST((LN(C65/K)+(RF-DIV+SIG^2/2)*B65)/(SIG*SQRT(B65)))))</f>
        <v/>
      </c>
      <c r="E65" s="24" t="str">
        <f aca="false">IF($A65&gt;STEPS,"",D65-D64)</f>
        <v/>
      </c>
      <c r="F65" s="25" t="str">
        <f aca="false">IF($A65&gt;STEPS,"",F64*EXP(RF*T/STEPS)-E65*C65)</f>
        <v/>
      </c>
      <c r="G65" s="25" t="str">
        <f aca="false">IF($A65&gt;STEPS,"",F65+D65*C65-IF(B65&lt;=0,MAX(C65-K,0),C65*EXP(-DIV*B65)*NORMSDIST((LN(C65/K)+(RF-DIV+SIG^2/2)*B65)/(SIG*SQRT(B65)))-K*EXP(-RF*B65)*NORMSDIST((LN(C65/K)+(RF-DIV+SIG^2/2)*B65)/(SIG*SQRT(B65))-SIG*SQRT(B65))))</f>
        <v/>
      </c>
    </row>
    <row r="66" customFormat="false" ht="15" hidden="false" customHeight="false" outlineLevel="0" collapsed="false">
      <c r="A66" s="21" t="n">
        <v>60</v>
      </c>
      <c r="B66" s="22" t="str">
        <f aca="false">IF($A66&gt;STEPS,"",IF($A66=STEPS,0,T-$A66*T/STEPS))</f>
        <v/>
      </c>
      <c r="C66" s="18" t="str">
        <f aca="false">IF($A66&gt;STEPS,"",C65*EXP((MU-SIGR^2/2)*T/STEPS+SIGR*SQRT(T/STEPS)*(2*(MOD($A66*7919,1000)/1000)-1)*SQRT(3)))</f>
        <v/>
      </c>
      <c r="D66" s="22" t="str">
        <f aca="false">IF($A66&gt;STEPS,"",IF(B66&lt;=0,IF(C66&gt;K,1,0),EXP(-DIV*B66)*NORMSDIST((LN(C66/K)+(RF-DIV+SIG^2/2)*B66)/(SIG*SQRT(B66)))))</f>
        <v/>
      </c>
      <c r="E66" s="22" t="str">
        <f aca="false">IF($A66&gt;STEPS,"",D66-D65)</f>
        <v/>
      </c>
      <c r="F66" s="18" t="str">
        <f aca="false">IF($A66&gt;STEPS,"",F65*EXP(RF*T/STEPS)-E66*C66)</f>
        <v/>
      </c>
      <c r="G66" s="18" t="str">
        <f aca="false">IF($A66&gt;STEPS,"",F66+D66*C66-IF(B66&lt;=0,MAX(C66-K,0),C66*EXP(-DIV*B66)*NORMSDIST((LN(C66/K)+(RF-DIV+SIG^2/2)*B66)/(SIG*SQRT(B66)))-K*EXP(-RF*B66)*NORMSDIST((LN(C66/K)+(RF-DIV+SIG^2/2)*B66)/(SIG*SQRT(B66))-SIG*SQRT(B66))))</f>
        <v/>
      </c>
    </row>
    <row r="67" customFormat="false" ht="15" hidden="false" customHeight="false" outlineLevel="0" collapsed="false">
      <c r="A67" s="23" t="n">
        <v>61</v>
      </c>
      <c r="B67" s="24" t="str">
        <f aca="false">IF($A67&gt;STEPS,"",IF($A67=STEPS,0,T-$A67*T/STEPS))</f>
        <v/>
      </c>
      <c r="C67" s="25" t="str">
        <f aca="false">IF($A67&gt;STEPS,"",C66*EXP((MU-SIGR^2/2)*T/STEPS+SIGR*SQRT(T/STEPS)*(2*(MOD($A67*7919,1000)/1000)-1)*SQRT(3)))</f>
        <v/>
      </c>
      <c r="D67" s="24" t="str">
        <f aca="false">IF($A67&gt;STEPS,"",IF(B67&lt;=0,IF(C67&gt;K,1,0),EXP(-DIV*B67)*NORMSDIST((LN(C67/K)+(RF-DIV+SIG^2/2)*B67)/(SIG*SQRT(B67)))))</f>
        <v/>
      </c>
      <c r="E67" s="24" t="str">
        <f aca="false">IF($A67&gt;STEPS,"",D67-D66)</f>
        <v/>
      </c>
      <c r="F67" s="25" t="str">
        <f aca="false">IF($A67&gt;STEPS,"",F66*EXP(RF*T/STEPS)-E67*C67)</f>
        <v/>
      </c>
      <c r="G67" s="25" t="str">
        <f aca="false">IF($A67&gt;STEPS,"",F67+D67*C67-IF(B67&lt;=0,MAX(C67-K,0),C67*EXP(-DIV*B67)*NORMSDIST((LN(C67/K)+(RF-DIV+SIG^2/2)*B67)/(SIG*SQRT(B67)))-K*EXP(-RF*B67)*NORMSDIST((LN(C67/K)+(RF-DIV+SIG^2/2)*B67)/(SIG*SQRT(B67))-SIG*SQRT(B67))))</f>
        <v/>
      </c>
    </row>
    <row r="68" customFormat="false" ht="15" hidden="false" customHeight="false" outlineLevel="0" collapsed="false">
      <c r="A68" s="21" t="n">
        <v>62</v>
      </c>
      <c r="B68" s="22" t="str">
        <f aca="false">IF($A68&gt;STEPS,"",IF($A68=STEPS,0,T-$A68*T/STEPS))</f>
        <v/>
      </c>
      <c r="C68" s="18" t="str">
        <f aca="false">IF($A68&gt;STEPS,"",C67*EXP((MU-SIGR^2/2)*T/STEPS+SIGR*SQRT(T/STEPS)*(2*(MOD($A68*7919,1000)/1000)-1)*SQRT(3)))</f>
        <v/>
      </c>
      <c r="D68" s="22" t="str">
        <f aca="false">IF($A68&gt;STEPS,"",IF(B68&lt;=0,IF(C68&gt;K,1,0),EXP(-DIV*B68)*NORMSDIST((LN(C68/K)+(RF-DIV+SIG^2/2)*B68)/(SIG*SQRT(B68)))))</f>
        <v/>
      </c>
      <c r="E68" s="22" t="str">
        <f aca="false">IF($A68&gt;STEPS,"",D68-D67)</f>
        <v/>
      </c>
      <c r="F68" s="18" t="str">
        <f aca="false">IF($A68&gt;STEPS,"",F67*EXP(RF*T/STEPS)-E68*C68)</f>
        <v/>
      </c>
      <c r="G68" s="18" t="str">
        <f aca="false">IF($A68&gt;STEPS,"",F68+D68*C68-IF(B68&lt;=0,MAX(C68-K,0),C68*EXP(-DIV*B68)*NORMSDIST((LN(C68/K)+(RF-DIV+SIG^2/2)*B68)/(SIG*SQRT(B68)))-K*EXP(-RF*B68)*NORMSDIST((LN(C68/K)+(RF-DIV+SIG^2/2)*B68)/(SIG*SQRT(B68))-SIG*SQRT(B68))))</f>
        <v/>
      </c>
    </row>
    <row r="69" customFormat="false" ht="15" hidden="false" customHeight="false" outlineLevel="0" collapsed="false">
      <c r="A69" s="23" t="n">
        <v>63</v>
      </c>
      <c r="B69" s="24" t="str">
        <f aca="false">IF($A69&gt;STEPS,"",IF($A69=STEPS,0,T-$A69*T/STEPS))</f>
        <v/>
      </c>
      <c r="C69" s="25" t="str">
        <f aca="false">IF($A69&gt;STEPS,"",C68*EXP((MU-SIGR^2/2)*T/STEPS+SIGR*SQRT(T/STEPS)*(2*(MOD($A69*7919,1000)/1000)-1)*SQRT(3)))</f>
        <v/>
      </c>
      <c r="D69" s="24" t="str">
        <f aca="false">IF($A69&gt;STEPS,"",IF(B69&lt;=0,IF(C69&gt;K,1,0),EXP(-DIV*B69)*NORMSDIST((LN(C69/K)+(RF-DIV+SIG^2/2)*B69)/(SIG*SQRT(B69)))))</f>
        <v/>
      </c>
      <c r="E69" s="24" t="str">
        <f aca="false">IF($A69&gt;STEPS,"",D69-D68)</f>
        <v/>
      </c>
      <c r="F69" s="25" t="str">
        <f aca="false">IF($A69&gt;STEPS,"",F68*EXP(RF*T/STEPS)-E69*C69)</f>
        <v/>
      </c>
      <c r="G69" s="25" t="str">
        <f aca="false">IF($A69&gt;STEPS,"",F69+D69*C69-IF(B69&lt;=0,MAX(C69-K,0),C69*EXP(-DIV*B69)*NORMSDIST((LN(C69/K)+(RF-DIV+SIG^2/2)*B69)/(SIG*SQRT(B69)))-K*EXP(-RF*B69)*NORMSDIST((LN(C69/K)+(RF-DIV+SIG^2/2)*B69)/(SIG*SQRT(B69))-SIG*SQRT(B69))))</f>
        <v/>
      </c>
    </row>
    <row r="70" customFormat="false" ht="15" hidden="false" customHeight="false" outlineLevel="0" collapsed="false">
      <c r="A70" s="21" t="n">
        <v>64</v>
      </c>
      <c r="B70" s="22" t="str">
        <f aca="false">IF($A70&gt;STEPS,"",IF($A70=STEPS,0,T-$A70*T/STEPS))</f>
        <v/>
      </c>
      <c r="C70" s="18" t="str">
        <f aca="false">IF($A70&gt;STEPS,"",C69*EXP((MU-SIGR^2/2)*T/STEPS+SIGR*SQRT(T/STEPS)*(2*(MOD($A70*7919,1000)/1000)-1)*SQRT(3)))</f>
        <v/>
      </c>
      <c r="D70" s="22" t="str">
        <f aca="false">IF($A70&gt;STEPS,"",IF(B70&lt;=0,IF(C70&gt;K,1,0),EXP(-DIV*B70)*NORMSDIST((LN(C70/K)+(RF-DIV+SIG^2/2)*B70)/(SIG*SQRT(B70)))))</f>
        <v/>
      </c>
      <c r="E70" s="22" t="str">
        <f aca="false">IF($A70&gt;STEPS,"",D70-D69)</f>
        <v/>
      </c>
      <c r="F70" s="18" t="str">
        <f aca="false">IF($A70&gt;STEPS,"",F69*EXP(RF*T/STEPS)-E70*C70)</f>
        <v/>
      </c>
      <c r="G70" s="18" t="str">
        <f aca="false">IF($A70&gt;STEPS,"",F70+D70*C70-IF(B70&lt;=0,MAX(C70-K,0),C70*EXP(-DIV*B70)*NORMSDIST((LN(C70/K)+(RF-DIV+SIG^2/2)*B70)/(SIG*SQRT(B70)))-K*EXP(-RF*B70)*NORMSDIST((LN(C70/K)+(RF-DIV+SIG^2/2)*B70)/(SIG*SQRT(B70))-SIG*SQRT(B70))))</f>
        <v/>
      </c>
    </row>
    <row r="71" customFormat="false" ht="15" hidden="false" customHeight="false" outlineLevel="0" collapsed="false">
      <c r="A71" s="23" t="n">
        <v>65</v>
      </c>
      <c r="B71" s="24" t="str">
        <f aca="false">IF($A71&gt;STEPS,"",IF($A71=STEPS,0,T-$A71*T/STEPS))</f>
        <v/>
      </c>
      <c r="C71" s="25" t="str">
        <f aca="false">IF($A71&gt;STEPS,"",C70*EXP((MU-SIGR^2/2)*T/STEPS+SIGR*SQRT(T/STEPS)*(2*(MOD($A71*7919,1000)/1000)-1)*SQRT(3)))</f>
        <v/>
      </c>
      <c r="D71" s="24" t="str">
        <f aca="false">IF($A71&gt;STEPS,"",IF(B71&lt;=0,IF(C71&gt;K,1,0),EXP(-DIV*B71)*NORMSDIST((LN(C71/K)+(RF-DIV+SIG^2/2)*B71)/(SIG*SQRT(B71)))))</f>
        <v/>
      </c>
      <c r="E71" s="24" t="str">
        <f aca="false">IF($A71&gt;STEPS,"",D71-D70)</f>
        <v/>
      </c>
      <c r="F71" s="25" t="str">
        <f aca="false">IF($A71&gt;STEPS,"",F70*EXP(RF*T/STEPS)-E71*C71)</f>
        <v/>
      </c>
      <c r="G71" s="25" t="str">
        <f aca="false">IF($A71&gt;STEPS,"",F71+D71*C71-IF(B71&lt;=0,MAX(C71-K,0),C71*EXP(-DIV*B71)*NORMSDIST((LN(C71/K)+(RF-DIV+SIG^2/2)*B71)/(SIG*SQRT(B71)))-K*EXP(-RF*B71)*NORMSDIST((LN(C71/K)+(RF-DIV+SIG^2/2)*B71)/(SIG*SQRT(B71))-SIG*SQRT(B71))))</f>
        <v/>
      </c>
    </row>
    <row r="72" customFormat="false" ht="15" hidden="false" customHeight="false" outlineLevel="0" collapsed="false">
      <c r="A72" s="21" t="n">
        <v>66</v>
      </c>
      <c r="B72" s="22" t="str">
        <f aca="false">IF($A72&gt;STEPS,"",IF($A72=STEPS,0,T-$A72*T/STEPS))</f>
        <v/>
      </c>
      <c r="C72" s="18" t="str">
        <f aca="false">IF($A72&gt;STEPS,"",C71*EXP((MU-SIGR^2/2)*T/STEPS+SIGR*SQRT(T/STEPS)*(2*(MOD($A72*7919,1000)/1000)-1)*SQRT(3)))</f>
        <v/>
      </c>
      <c r="D72" s="22" t="str">
        <f aca="false">IF($A72&gt;STEPS,"",IF(B72&lt;=0,IF(C72&gt;K,1,0),EXP(-DIV*B72)*NORMSDIST((LN(C72/K)+(RF-DIV+SIG^2/2)*B72)/(SIG*SQRT(B72)))))</f>
        <v/>
      </c>
      <c r="E72" s="22" t="str">
        <f aca="false">IF($A72&gt;STEPS,"",D72-D71)</f>
        <v/>
      </c>
      <c r="F72" s="18" t="str">
        <f aca="false">IF($A72&gt;STEPS,"",F71*EXP(RF*T/STEPS)-E72*C72)</f>
        <v/>
      </c>
      <c r="G72" s="18" t="str">
        <f aca="false">IF($A72&gt;STEPS,"",F72+D72*C72-IF(B72&lt;=0,MAX(C72-K,0),C72*EXP(-DIV*B72)*NORMSDIST((LN(C72/K)+(RF-DIV+SIG^2/2)*B72)/(SIG*SQRT(B72)))-K*EXP(-RF*B72)*NORMSDIST((LN(C72/K)+(RF-DIV+SIG^2/2)*B72)/(SIG*SQRT(B72))-SIG*SQRT(B72))))</f>
        <v/>
      </c>
    </row>
    <row r="73" customFormat="false" ht="15" hidden="false" customHeight="false" outlineLevel="0" collapsed="false">
      <c r="A73" s="23" t="n">
        <v>67</v>
      </c>
      <c r="B73" s="24" t="str">
        <f aca="false">IF($A73&gt;STEPS,"",IF($A73=STEPS,0,T-$A73*T/STEPS))</f>
        <v/>
      </c>
      <c r="C73" s="25" t="str">
        <f aca="false">IF($A73&gt;STEPS,"",C72*EXP((MU-SIGR^2/2)*T/STEPS+SIGR*SQRT(T/STEPS)*(2*(MOD($A73*7919,1000)/1000)-1)*SQRT(3)))</f>
        <v/>
      </c>
      <c r="D73" s="24" t="str">
        <f aca="false">IF($A73&gt;STEPS,"",IF(B73&lt;=0,IF(C73&gt;K,1,0),EXP(-DIV*B73)*NORMSDIST((LN(C73/K)+(RF-DIV+SIG^2/2)*B73)/(SIG*SQRT(B73)))))</f>
        <v/>
      </c>
      <c r="E73" s="24" t="str">
        <f aca="false">IF($A73&gt;STEPS,"",D73-D72)</f>
        <v/>
      </c>
      <c r="F73" s="25" t="str">
        <f aca="false">IF($A73&gt;STEPS,"",F72*EXP(RF*T/STEPS)-E73*C73)</f>
        <v/>
      </c>
      <c r="G73" s="25" t="str">
        <f aca="false">IF($A73&gt;STEPS,"",F73+D73*C73-IF(B73&lt;=0,MAX(C73-K,0),C73*EXP(-DIV*B73)*NORMSDIST((LN(C73/K)+(RF-DIV+SIG^2/2)*B73)/(SIG*SQRT(B73)))-K*EXP(-RF*B73)*NORMSDIST((LN(C73/K)+(RF-DIV+SIG^2/2)*B73)/(SIG*SQRT(B73))-SIG*SQRT(B73))))</f>
        <v/>
      </c>
    </row>
    <row r="74" customFormat="false" ht="15" hidden="false" customHeight="false" outlineLevel="0" collapsed="false">
      <c r="A74" s="21" t="n">
        <v>68</v>
      </c>
      <c r="B74" s="22" t="str">
        <f aca="false">IF($A74&gt;STEPS,"",IF($A74=STEPS,0,T-$A74*T/STEPS))</f>
        <v/>
      </c>
      <c r="C74" s="18" t="str">
        <f aca="false">IF($A74&gt;STEPS,"",C73*EXP((MU-SIGR^2/2)*T/STEPS+SIGR*SQRT(T/STEPS)*(2*(MOD($A74*7919,1000)/1000)-1)*SQRT(3)))</f>
        <v/>
      </c>
      <c r="D74" s="22" t="str">
        <f aca="false">IF($A74&gt;STEPS,"",IF(B74&lt;=0,IF(C74&gt;K,1,0),EXP(-DIV*B74)*NORMSDIST((LN(C74/K)+(RF-DIV+SIG^2/2)*B74)/(SIG*SQRT(B74)))))</f>
        <v/>
      </c>
      <c r="E74" s="22" t="str">
        <f aca="false">IF($A74&gt;STEPS,"",D74-D73)</f>
        <v/>
      </c>
      <c r="F74" s="18" t="str">
        <f aca="false">IF($A74&gt;STEPS,"",F73*EXP(RF*T/STEPS)-E74*C74)</f>
        <v/>
      </c>
      <c r="G74" s="18" t="str">
        <f aca="false">IF($A74&gt;STEPS,"",F74+D74*C74-IF(B74&lt;=0,MAX(C74-K,0),C74*EXP(-DIV*B74)*NORMSDIST((LN(C74/K)+(RF-DIV+SIG^2/2)*B74)/(SIG*SQRT(B74)))-K*EXP(-RF*B74)*NORMSDIST((LN(C74/K)+(RF-DIV+SIG^2/2)*B74)/(SIG*SQRT(B74))-SIG*SQRT(B74))))</f>
        <v/>
      </c>
    </row>
    <row r="75" customFormat="false" ht="15" hidden="false" customHeight="false" outlineLevel="0" collapsed="false">
      <c r="A75" s="23" t="n">
        <v>69</v>
      </c>
      <c r="B75" s="24" t="str">
        <f aca="false">IF($A75&gt;STEPS,"",IF($A75=STEPS,0,T-$A75*T/STEPS))</f>
        <v/>
      </c>
      <c r="C75" s="25" t="str">
        <f aca="false">IF($A75&gt;STEPS,"",C74*EXP((MU-SIGR^2/2)*T/STEPS+SIGR*SQRT(T/STEPS)*(2*(MOD($A75*7919,1000)/1000)-1)*SQRT(3)))</f>
        <v/>
      </c>
      <c r="D75" s="24" t="str">
        <f aca="false">IF($A75&gt;STEPS,"",IF(B75&lt;=0,IF(C75&gt;K,1,0),EXP(-DIV*B75)*NORMSDIST((LN(C75/K)+(RF-DIV+SIG^2/2)*B75)/(SIG*SQRT(B75)))))</f>
        <v/>
      </c>
      <c r="E75" s="24" t="str">
        <f aca="false">IF($A75&gt;STEPS,"",D75-D74)</f>
        <v/>
      </c>
      <c r="F75" s="25" t="str">
        <f aca="false">IF($A75&gt;STEPS,"",F74*EXP(RF*T/STEPS)-E75*C75)</f>
        <v/>
      </c>
      <c r="G75" s="25" t="str">
        <f aca="false">IF($A75&gt;STEPS,"",F75+D75*C75-IF(B75&lt;=0,MAX(C75-K,0),C75*EXP(-DIV*B75)*NORMSDIST((LN(C75/K)+(RF-DIV+SIG^2/2)*B75)/(SIG*SQRT(B75)))-K*EXP(-RF*B75)*NORMSDIST((LN(C75/K)+(RF-DIV+SIG^2/2)*B75)/(SIG*SQRT(B75))-SIG*SQRT(B75))))</f>
        <v/>
      </c>
    </row>
    <row r="76" customFormat="false" ht="15" hidden="false" customHeight="false" outlineLevel="0" collapsed="false">
      <c r="A76" s="21" t="n">
        <v>70</v>
      </c>
      <c r="B76" s="22" t="str">
        <f aca="false">IF($A76&gt;STEPS,"",IF($A76=STEPS,0,T-$A76*T/STEPS))</f>
        <v/>
      </c>
      <c r="C76" s="18" t="str">
        <f aca="false">IF($A76&gt;STEPS,"",C75*EXP((MU-SIGR^2/2)*T/STEPS+SIGR*SQRT(T/STEPS)*(2*(MOD($A76*7919,1000)/1000)-1)*SQRT(3)))</f>
        <v/>
      </c>
      <c r="D76" s="22" t="str">
        <f aca="false">IF($A76&gt;STEPS,"",IF(B76&lt;=0,IF(C76&gt;K,1,0),EXP(-DIV*B76)*NORMSDIST((LN(C76/K)+(RF-DIV+SIG^2/2)*B76)/(SIG*SQRT(B76)))))</f>
        <v/>
      </c>
      <c r="E76" s="22" t="str">
        <f aca="false">IF($A76&gt;STEPS,"",D76-D75)</f>
        <v/>
      </c>
      <c r="F76" s="18" t="str">
        <f aca="false">IF($A76&gt;STEPS,"",F75*EXP(RF*T/STEPS)-E76*C76)</f>
        <v/>
      </c>
      <c r="G76" s="18" t="str">
        <f aca="false">IF($A76&gt;STEPS,"",F76+D76*C76-IF(B76&lt;=0,MAX(C76-K,0),C76*EXP(-DIV*B76)*NORMSDIST((LN(C76/K)+(RF-DIV+SIG^2/2)*B76)/(SIG*SQRT(B76)))-K*EXP(-RF*B76)*NORMSDIST((LN(C76/K)+(RF-DIV+SIG^2/2)*B76)/(SIG*SQRT(B76))-SIG*SQRT(B76))))</f>
        <v/>
      </c>
    </row>
    <row r="77" customFormat="false" ht="15" hidden="false" customHeight="false" outlineLevel="0" collapsed="false">
      <c r="A77" s="23" t="n">
        <v>71</v>
      </c>
      <c r="B77" s="24" t="str">
        <f aca="false">IF($A77&gt;STEPS,"",IF($A77=STEPS,0,T-$A77*T/STEPS))</f>
        <v/>
      </c>
      <c r="C77" s="25" t="str">
        <f aca="false">IF($A77&gt;STEPS,"",C76*EXP((MU-SIGR^2/2)*T/STEPS+SIGR*SQRT(T/STEPS)*(2*(MOD($A77*7919,1000)/1000)-1)*SQRT(3)))</f>
        <v/>
      </c>
      <c r="D77" s="24" t="str">
        <f aca="false">IF($A77&gt;STEPS,"",IF(B77&lt;=0,IF(C77&gt;K,1,0),EXP(-DIV*B77)*NORMSDIST((LN(C77/K)+(RF-DIV+SIG^2/2)*B77)/(SIG*SQRT(B77)))))</f>
        <v/>
      </c>
      <c r="E77" s="24" t="str">
        <f aca="false">IF($A77&gt;STEPS,"",D77-D76)</f>
        <v/>
      </c>
      <c r="F77" s="25" t="str">
        <f aca="false">IF($A77&gt;STEPS,"",F76*EXP(RF*T/STEPS)-E77*C77)</f>
        <v/>
      </c>
      <c r="G77" s="25" t="str">
        <f aca="false">IF($A77&gt;STEPS,"",F77+D77*C77-IF(B77&lt;=0,MAX(C77-K,0),C77*EXP(-DIV*B77)*NORMSDIST((LN(C77/K)+(RF-DIV+SIG^2/2)*B77)/(SIG*SQRT(B77)))-K*EXP(-RF*B77)*NORMSDIST((LN(C77/K)+(RF-DIV+SIG^2/2)*B77)/(SIG*SQRT(B77))-SIG*SQRT(B77))))</f>
        <v/>
      </c>
    </row>
    <row r="78" customFormat="false" ht="15" hidden="false" customHeight="false" outlineLevel="0" collapsed="false">
      <c r="A78" s="21" t="n">
        <v>72</v>
      </c>
      <c r="B78" s="22" t="str">
        <f aca="false">IF($A78&gt;STEPS,"",IF($A78=STEPS,0,T-$A78*T/STEPS))</f>
        <v/>
      </c>
      <c r="C78" s="18" t="str">
        <f aca="false">IF($A78&gt;STEPS,"",C77*EXP((MU-SIGR^2/2)*T/STEPS+SIGR*SQRT(T/STEPS)*(2*(MOD($A78*7919,1000)/1000)-1)*SQRT(3)))</f>
        <v/>
      </c>
      <c r="D78" s="22" t="str">
        <f aca="false">IF($A78&gt;STEPS,"",IF(B78&lt;=0,IF(C78&gt;K,1,0),EXP(-DIV*B78)*NORMSDIST((LN(C78/K)+(RF-DIV+SIG^2/2)*B78)/(SIG*SQRT(B78)))))</f>
        <v/>
      </c>
      <c r="E78" s="22" t="str">
        <f aca="false">IF($A78&gt;STEPS,"",D78-D77)</f>
        <v/>
      </c>
      <c r="F78" s="18" t="str">
        <f aca="false">IF($A78&gt;STEPS,"",F77*EXP(RF*T/STEPS)-E78*C78)</f>
        <v/>
      </c>
      <c r="G78" s="18" t="str">
        <f aca="false">IF($A78&gt;STEPS,"",F78+D78*C78-IF(B78&lt;=0,MAX(C78-K,0),C78*EXP(-DIV*B78)*NORMSDIST((LN(C78/K)+(RF-DIV+SIG^2/2)*B78)/(SIG*SQRT(B78)))-K*EXP(-RF*B78)*NORMSDIST((LN(C78/K)+(RF-DIV+SIG^2/2)*B78)/(SIG*SQRT(B78))-SIG*SQRT(B78))))</f>
        <v/>
      </c>
    </row>
    <row r="79" customFormat="false" ht="15" hidden="false" customHeight="false" outlineLevel="0" collapsed="false">
      <c r="A79" s="23" t="n">
        <v>73</v>
      </c>
      <c r="B79" s="24" t="str">
        <f aca="false">IF($A79&gt;STEPS,"",IF($A79=STEPS,0,T-$A79*T/STEPS))</f>
        <v/>
      </c>
      <c r="C79" s="25" t="str">
        <f aca="false">IF($A79&gt;STEPS,"",C78*EXP((MU-SIGR^2/2)*T/STEPS+SIGR*SQRT(T/STEPS)*(2*(MOD($A79*7919,1000)/1000)-1)*SQRT(3)))</f>
        <v/>
      </c>
      <c r="D79" s="24" t="str">
        <f aca="false">IF($A79&gt;STEPS,"",IF(B79&lt;=0,IF(C79&gt;K,1,0),EXP(-DIV*B79)*NORMSDIST((LN(C79/K)+(RF-DIV+SIG^2/2)*B79)/(SIG*SQRT(B79)))))</f>
        <v/>
      </c>
      <c r="E79" s="24" t="str">
        <f aca="false">IF($A79&gt;STEPS,"",D79-D78)</f>
        <v/>
      </c>
      <c r="F79" s="25" t="str">
        <f aca="false">IF($A79&gt;STEPS,"",F78*EXP(RF*T/STEPS)-E79*C79)</f>
        <v/>
      </c>
      <c r="G79" s="25" t="str">
        <f aca="false">IF($A79&gt;STEPS,"",F79+D79*C79-IF(B79&lt;=0,MAX(C79-K,0),C79*EXP(-DIV*B79)*NORMSDIST((LN(C79/K)+(RF-DIV+SIG^2/2)*B79)/(SIG*SQRT(B79)))-K*EXP(-RF*B79)*NORMSDIST((LN(C79/K)+(RF-DIV+SIG^2/2)*B79)/(SIG*SQRT(B79))-SIG*SQRT(B79))))</f>
        <v/>
      </c>
    </row>
    <row r="80" customFormat="false" ht="15" hidden="false" customHeight="false" outlineLevel="0" collapsed="false">
      <c r="A80" s="21" t="n">
        <v>74</v>
      </c>
      <c r="B80" s="22" t="str">
        <f aca="false">IF($A80&gt;STEPS,"",IF($A80=STEPS,0,T-$A80*T/STEPS))</f>
        <v/>
      </c>
      <c r="C80" s="18" t="str">
        <f aca="false">IF($A80&gt;STEPS,"",C79*EXP((MU-SIGR^2/2)*T/STEPS+SIGR*SQRT(T/STEPS)*(2*(MOD($A80*7919,1000)/1000)-1)*SQRT(3)))</f>
        <v/>
      </c>
      <c r="D80" s="22" t="str">
        <f aca="false">IF($A80&gt;STEPS,"",IF(B80&lt;=0,IF(C80&gt;K,1,0),EXP(-DIV*B80)*NORMSDIST((LN(C80/K)+(RF-DIV+SIG^2/2)*B80)/(SIG*SQRT(B80)))))</f>
        <v/>
      </c>
      <c r="E80" s="22" t="str">
        <f aca="false">IF($A80&gt;STEPS,"",D80-D79)</f>
        <v/>
      </c>
      <c r="F80" s="18" t="str">
        <f aca="false">IF($A80&gt;STEPS,"",F79*EXP(RF*T/STEPS)-E80*C80)</f>
        <v/>
      </c>
      <c r="G80" s="18" t="str">
        <f aca="false">IF($A80&gt;STEPS,"",F80+D80*C80-IF(B80&lt;=0,MAX(C80-K,0),C80*EXP(-DIV*B80)*NORMSDIST((LN(C80/K)+(RF-DIV+SIG^2/2)*B80)/(SIG*SQRT(B80)))-K*EXP(-RF*B80)*NORMSDIST((LN(C80/K)+(RF-DIV+SIG^2/2)*B80)/(SIG*SQRT(B80))-SIG*SQRT(B80))))</f>
        <v/>
      </c>
    </row>
    <row r="81" customFormat="false" ht="15" hidden="false" customHeight="false" outlineLevel="0" collapsed="false">
      <c r="A81" s="23" t="n">
        <v>75</v>
      </c>
      <c r="B81" s="24" t="str">
        <f aca="false">IF($A81&gt;STEPS,"",IF($A81=STEPS,0,T-$A81*T/STEPS))</f>
        <v/>
      </c>
      <c r="C81" s="25" t="str">
        <f aca="false">IF($A81&gt;STEPS,"",C80*EXP((MU-SIGR^2/2)*T/STEPS+SIGR*SQRT(T/STEPS)*(2*(MOD($A81*7919,1000)/1000)-1)*SQRT(3)))</f>
        <v/>
      </c>
      <c r="D81" s="24" t="str">
        <f aca="false">IF($A81&gt;STEPS,"",IF(B81&lt;=0,IF(C81&gt;K,1,0),EXP(-DIV*B81)*NORMSDIST((LN(C81/K)+(RF-DIV+SIG^2/2)*B81)/(SIG*SQRT(B81)))))</f>
        <v/>
      </c>
      <c r="E81" s="24" t="str">
        <f aca="false">IF($A81&gt;STEPS,"",D81-D80)</f>
        <v/>
      </c>
      <c r="F81" s="25" t="str">
        <f aca="false">IF($A81&gt;STEPS,"",F80*EXP(RF*T/STEPS)-E81*C81)</f>
        <v/>
      </c>
      <c r="G81" s="25" t="str">
        <f aca="false">IF($A81&gt;STEPS,"",F81+D81*C81-IF(B81&lt;=0,MAX(C81-K,0),C81*EXP(-DIV*B81)*NORMSDIST((LN(C81/K)+(RF-DIV+SIG^2/2)*B81)/(SIG*SQRT(B81)))-K*EXP(-RF*B81)*NORMSDIST((LN(C81/K)+(RF-DIV+SIG^2/2)*B81)/(SIG*SQRT(B81))-SIG*SQRT(B81))))</f>
        <v/>
      </c>
    </row>
    <row r="82" customFormat="false" ht="15" hidden="false" customHeight="false" outlineLevel="0" collapsed="false">
      <c r="A82" s="21" t="n">
        <v>76</v>
      </c>
      <c r="B82" s="22" t="str">
        <f aca="false">IF($A82&gt;STEPS,"",IF($A82=STEPS,0,T-$A82*T/STEPS))</f>
        <v/>
      </c>
      <c r="C82" s="18" t="str">
        <f aca="false">IF($A82&gt;STEPS,"",C81*EXP((MU-SIGR^2/2)*T/STEPS+SIGR*SQRT(T/STEPS)*(2*(MOD($A82*7919,1000)/1000)-1)*SQRT(3)))</f>
        <v/>
      </c>
      <c r="D82" s="22" t="str">
        <f aca="false">IF($A82&gt;STEPS,"",IF(B82&lt;=0,IF(C82&gt;K,1,0),EXP(-DIV*B82)*NORMSDIST((LN(C82/K)+(RF-DIV+SIG^2/2)*B82)/(SIG*SQRT(B82)))))</f>
        <v/>
      </c>
      <c r="E82" s="22" t="str">
        <f aca="false">IF($A82&gt;STEPS,"",D82-D81)</f>
        <v/>
      </c>
      <c r="F82" s="18" t="str">
        <f aca="false">IF($A82&gt;STEPS,"",F81*EXP(RF*T/STEPS)-E82*C82)</f>
        <v/>
      </c>
      <c r="G82" s="18" t="str">
        <f aca="false">IF($A82&gt;STEPS,"",F82+D82*C82-IF(B82&lt;=0,MAX(C82-K,0),C82*EXP(-DIV*B82)*NORMSDIST((LN(C82/K)+(RF-DIV+SIG^2/2)*B82)/(SIG*SQRT(B82)))-K*EXP(-RF*B82)*NORMSDIST((LN(C82/K)+(RF-DIV+SIG^2/2)*B82)/(SIG*SQRT(B82))-SIG*SQRT(B82))))</f>
        <v/>
      </c>
    </row>
    <row r="83" customFormat="false" ht="15" hidden="false" customHeight="false" outlineLevel="0" collapsed="false">
      <c r="A83" s="23" t="n">
        <v>77</v>
      </c>
      <c r="B83" s="24" t="str">
        <f aca="false">IF($A83&gt;STEPS,"",IF($A83=STEPS,0,T-$A83*T/STEPS))</f>
        <v/>
      </c>
      <c r="C83" s="25" t="str">
        <f aca="false">IF($A83&gt;STEPS,"",C82*EXP((MU-SIGR^2/2)*T/STEPS+SIGR*SQRT(T/STEPS)*(2*(MOD($A83*7919,1000)/1000)-1)*SQRT(3)))</f>
        <v/>
      </c>
      <c r="D83" s="24" t="str">
        <f aca="false">IF($A83&gt;STEPS,"",IF(B83&lt;=0,IF(C83&gt;K,1,0),EXP(-DIV*B83)*NORMSDIST((LN(C83/K)+(RF-DIV+SIG^2/2)*B83)/(SIG*SQRT(B83)))))</f>
        <v/>
      </c>
      <c r="E83" s="24" t="str">
        <f aca="false">IF($A83&gt;STEPS,"",D83-D82)</f>
        <v/>
      </c>
      <c r="F83" s="25" t="str">
        <f aca="false">IF($A83&gt;STEPS,"",F82*EXP(RF*T/STEPS)-E83*C83)</f>
        <v/>
      </c>
      <c r="G83" s="25" t="str">
        <f aca="false">IF($A83&gt;STEPS,"",F83+D83*C83-IF(B83&lt;=0,MAX(C83-K,0),C83*EXP(-DIV*B83)*NORMSDIST((LN(C83/K)+(RF-DIV+SIG^2/2)*B83)/(SIG*SQRT(B83)))-K*EXP(-RF*B83)*NORMSDIST((LN(C83/K)+(RF-DIV+SIG^2/2)*B83)/(SIG*SQRT(B83))-SIG*SQRT(B83))))</f>
        <v/>
      </c>
    </row>
    <row r="84" customFormat="false" ht="15" hidden="false" customHeight="false" outlineLevel="0" collapsed="false">
      <c r="A84" s="21" t="n">
        <v>78</v>
      </c>
      <c r="B84" s="22" t="str">
        <f aca="false">IF($A84&gt;STEPS,"",IF($A84=STEPS,0,T-$A84*T/STEPS))</f>
        <v/>
      </c>
      <c r="C84" s="18" t="str">
        <f aca="false">IF($A84&gt;STEPS,"",C83*EXP((MU-SIGR^2/2)*T/STEPS+SIGR*SQRT(T/STEPS)*(2*(MOD($A84*7919,1000)/1000)-1)*SQRT(3)))</f>
        <v/>
      </c>
      <c r="D84" s="22" t="str">
        <f aca="false">IF($A84&gt;STEPS,"",IF(B84&lt;=0,IF(C84&gt;K,1,0),EXP(-DIV*B84)*NORMSDIST((LN(C84/K)+(RF-DIV+SIG^2/2)*B84)/(SIG*SQRT(B84)))))</f>
        <v/>
      </c>
      <c r="E84" s="22" t="str">
        <f aca="false">IF($A84&gt;STEPS,"",D84-D83)</f>
        <v/>
      </c>
      <c r="F84" s="18" t="str">
        <f aca="false">IF($A84&gt;STEPS,"",F83*EXP(RF*T/STEPS)-E84*C84)</f>
        <v/>
      </c>
      <c r="G84" s="18" t="str">
        <f aca="false">IF($A84&gt;STEPS,"",F84+D84*C84-IF(B84&lt;=0,MAX(C84-K,0),C84*EXP(-DIV*B84)*NORMSDIST((LN(C84/K)+(RF-DIV+SIG^2/2)*B84)/(SIG*SQRT(B84)))-K*EXP(-RF*B84)*NORMSDIST((LN(C84/K)+(RF-DIV+SIG^2/2)*B84)/(SIG*SQRT(B84))-SIG*SQRT(B84))))</f>
        <v/>
      </c>
    </row>
    <row r="85" customFormat="false" ht="15" hidden="false" customHeight="false" outlineLevel="0" collapsed="false">
      <c r="A85" s="23" t="n">
        <v>79</v>
      </c>
      <c r="B85" s="24" t="str">
        <f aca="false">IF($A85&gt;STEPS,"",IF($A85=STEPS,0,T-$A85*T/STEPS))</f>
        <v/>
      </c>
      <c r="C85" s="25" t="str">
        <f aca="false">IF($A85&gt;STEPS,"",C84*EXP((MU-SIGR^2/2)*T/STEPS+SIGR*SQRT(T/STEPS)*(2*(MOD($A85*7919,1000)/1000)-1)*SQRT(3)))</f>
        <v/>
      </c>
      <c r="D85" s="24" t="str">
        <f aca="false">IF($A85&gt;STEPS,"",IF(B85&lt;=0,IF(C85&gt;K,1,0),EXP(-DIV*B85)*NORMSDIST((LN(C85/K)+(RF-DIV+SIG^2/2)*B85)/(SIG*SQRT(B85)))))</f>
        <v/>
      </c>
      <c r="E85" s="24" t="str">
        <f aca="false">IF($A85&gt;STEPS,"",D85-D84)</f>
        <v/>
      </c>
      <c r="F85" s="25" t="str">
        <f aca="false">IF($A85&gt;STEPS,"",F84*EXP(RF*T/STEPS)-E85*C85)</f>
        <v/>
      </c>
      <c r="G85" s="25" t="str">
        <f aca="false">IF($A85&gt;STEPS,"",F85+D85*C85-IF(B85&lt;=0,MAX(C85-K,0),C85*EXP(-DIV*B85)*NORMSDIST((LN(C85/K)+(RF-DIV+SIG^2/2)*B85)/(SIG*SQRT(B85)))-K*EXP(-RF*B85)*NORMSDIST((LN(C85/K)+(RF-DIV+SIG^2/2)*B85)/(SIG*SQRT(B85))-SIG*SQRT(B85))))</f>
        <v/>
      </c>
    </row>
    <row r="86" customFormat="false" ht="15" hidden="false" customHeight="false" outlineLevel="0" collapsed="false">
      <c r="A86" s="21" t="n">
        <v>80</v>
      </c>
      <c r="B86" s="22" t="str">
        <f aca="false">IF($A86&gt;STEPS,"",IF($A86=STEPS,0,T-$A86*T/STEPS))</f>
        <v/>
      </c>
      <c r="C86" s="18" t="str">
        <f aca="false">IF($A86&gt;STEPS,"",C85*EXP((MU-SIGR^2/2)*T/STEPS+SIGR*SQRT(T/STEPS)*(2*(MOD($A86*7919,1000)/1000)-1)*SQRT(3)))</f>
        <v/>
      </c>
      <c r="D86" s="22" t="str">
        <f aca="false">IF($A86&gt;STEPS,"",IF(B86&lt;=0,IF(C86&gt;K,1,0),EXP(-DIV*B86)*NORMSDIST((LN(C86/K)+(RF-DIV+SIG^2/2)*B86)/(SIG*SQRT(B86)))))</f>
        <v/>
      </c>
      <c r="E86" s="22" t="str">
        <f aca="false">IF($A86&gt;STEPS,"",D86-D85)</f>
        <v/>
      </c>
      <c r="F86" s="18" t="str">
        <f aca="false">IF($A86&gt;STEPS,"",F85*EXP(RF*T/STEPS)-E86*C86)</f>
        <v/>
      </c>
      <c r="G86" s="18" t="str">
        <f aca="false">IF($A86&gt;STEPS,"",F86+D86*C86-IF(B86&lt;=0,MAX(C86-K,0),C86*EXP(-DIV*B86)*NORMSDIST((LN(C86/K)+(RF-DIV+SIG^2/2)*B86)/(SIG*SQRT(B86)))-K*EXP(-RF*B86)*NORMSDIST((LN(C86/K)+(RF-DIV+SIG^2/2)*B86)/(SIG*SQRT(B86))-SIG*SQRT(B86))))</f>
        <v/>
      </c>
    </row>
    <row r="87" customFormat="false" ht="15" hidden="false" customHeight="false" outlineLevel="0" collapsed="false">
      <c r="A87" s="23" t="n">
        <v>81</v>
      </c>
      <c r="B87" s="24" t="str">
        <f aca="false">IF($A87&gt;STEPS,"",IF($A87=STEPS,0,T-$A87*T/STEPS))</f>
        <v/>
      </c>
      <c r="C87" s="25" t="str">
        <f aca="false">IF($A87&gt;STEPS,"",C86*EXP((MU-SIGR^2/2)*T/STEPS+SIGR*SQRT(T/STEPS)*(2*(MOD($A87*7919,1000)/1000)-1)*SQRT(3)))</f>
        <v/>
      </c>
      <c r="D87" s="24" t="str">
        <f aca="false">IF($A87&gt;STEPS,"",IF(B87&lt;=0,IF(C87&gt;K,1,0),EXP(-DIV*B87)*NORMSDIST((LN(C87/K)+(RF-DIV+SIG^2/2)*B87)/(SIG*SQRT(B87)))))</f>
        <v/>
      </c>
      <c r="E87" s="24" t="str">
        <f aca="false">IF($A87&gt;STEPS,"",D87-D86)</f>
        <v/>
      </c>
      <c r="F87" s="25" t="str">
        <f aca="false">IF($A87&gt;STEPS,"",F86*EXP(RF*T/STEPS)-E87*C87)</f>
        <v/>
      </c>
      <c r="G87" s="25" t="str">
        <f aca="false">IF($A87&gt;STEPS,"",F87+D87*C87-IF(B87&lt;=0,MAX(C87-K,0),C87*EXP(-DIV*B87)*NORMSDIST((LN(C87/K)+(RF-DIV+SIG^2/2)*B87)/(SIG*SQRT(B87)))-K*EXP(-RF*B87)*NORMSDIST((LN(C87/K)+(RF-DIV+SIG^2/2)*B87)/(SIG*SQRT(B87))-SIG*SQRT(B87))))</f>
        <v/>
      </c>
    </row>
    <row r="88" customFormat="false" ht="15" hidden="false" customHeight="false" outlineLevel="0" collapsed="false">
      <c r="A88" s="21" t="n">
        <v>82</v>
      </c>
      <c r="B88" s="22" t="str">
        <f aca="false">IF($A88&gt;STEPS,"",IF($A88=STEPS,0,T-$A88*T/STEPS))</f>
        <v/>
      </c>
      <c r="C88" s="18" t="str">
        <f aca="false">IF($A88&gt;STEPS,"",C87*EXP((MU-SIGR^2/2)*T/STEPS+SIGR*SQRT(T/STEPS)*(2*(MOD($A88*7919,1000)/1000)-1)*SQRT(3)))</f>
        <v/>
      </c>
      <c r="D88" s="22" t="str">
        <f aca="false">IF($A88&gt;STEPS,"",IF(B88&lt;=0,IF(C88&gt;K,1,0),EXP(-DIV*B88)*NORMSDIST((LN(C88/K)+(RF-DIV+SIG^2/2)*B88)/(SIG*SQRT(B88)))))</f>
        <v/>
      </c>
      <c r="E88" s="22" t="str">
        <f aca="false">IF($A88&gt;STEPS,"",D88-D87)</f>
        <v/>
      </c>
      <c r="F88" s="18" t="str">
        <f aca="false">IF($A88&gt;STEPS,"",F87*EXP(RF*T/STEPS)-E88*C88)</f>
        <v/>
      </c>
      <c r="G88" s="18" t="str">
        <f aca="false">IF($A88&gt;STEPS,"",F88+D88*C88-IF(B88&lt;=0,MAX(C88-K,0),C88*EXP(-DIV*B88)*NORMSDIST((LN(C88/K)+(RF-DIV+SIG^2/2)*B88)/(SIG*SQRT(B88)))-K*EXP(-RF*B88)*NORMSDIST((LN(C88/K)+(RF-DIV+SIG^2/2)*B88)/(SIG*SQRT(B88))-SIG*SQRT(B88))))</f>
        <v/>
      </c>
    </row>
    <row r="89" customFormat="false" ht="15" hidden="false" customHeight="false" outlineLevel="0" collapsed="false">
      <c r="A89" s="23" t="n">
        <v>83</v>
      </c>
      <c r="B89" s="24" t="str">
        <f aca="false">IF($A89&gt;STEPS,"",IF($A89=STEPS,0,T-$A89*T/STEPS))</f>
        <v/>
      </c>
      <c r="C89" s="25" t="str">
        <f aca="false">IF($A89&gt;STEPS,"",C88*EXP((MU-SIGR^2/2)*T/STEPS+SIGR*SQRT(T/STEPS)*(2*(MOD($A89*7919,1000)/1000)-1)*SQRT(3)))</f>
        <v/>
      </c>
      <c r="D89" s="24" t="str">
        <f aca="false">IF($A89&gt;STEPS,"",IF(B89&lt;=0,IF(C89&gt;K,1,0),EXP(-DIV*B89)*NORMSDIST((LN(C89/K)+(RF-DIV+SIG^2/2)*B89)/(SIG*SQRT(B89)))))</f>
        <v/>
      </c>
      <c r="E89" s="24" t="str">
        <f aca="false">IF($A89&gt;STEPS,"",D89-D88)</f>
        <v/>
      </c>
      <c r="F89" s="25" t="str">
        <f aca="false">IF($A89&gt;STEPS,"",F88*EXP(RF*T/STEPS)-E89*C89)</f>
        <v/>
      </c>
      <c r="G89" s="25" t="str">
        <f aca="false">IF($A89&gt;STEPS,"",F89+D89*C89-IF(B89&lt;=0,MAX(C89-K,0),C89*EXP(-DIV*B89)*NORMSDIST((LN(C89/K)+(RF-DIV+SIG^2/2)*B89)/(SIG*SQRT(B89)))-K*EXP(-RF*B89)*NORMSDIST((LN(C89/K)+(RF-DIV+SIG^2/2)*B89)/(SIG*SQRT(B89))-SIG*SQRT(B89))))</f>
        <v/>
      </c>
    </row>
    <row r="90" customFormat="false" ht="15" hidden="false" customHeight="false" outlineLevel="0" collapsed="false">
      <c r="A90" s="21" t="n">
        <v>84</v>
      </c>
      <c r="B90" s="22" t="str">
        <f aca="false">IF($A90&gt;STEPS,"",IF($A90=STEPS,0,T-$A90*T/STEPS))</f>
        <v/>
      </c>
      <c r="C90" s="18" t="str">
        <f aca="false">IF($A90&gt;STEPS,"",C89*EXP((MU-SIGR^2/2)*T/STEPS+SIGR*SQRT(T/STEPS)*(2*(MOD($A90*7919,1000)/1000)-1)*SQRT(3)))</f>
        <v/>
      </c>
      <c r="D90" s="22" t="str">
        <f aca="false">IF($A90&gt;STEPS,"",IF(B90&lt;=0,IF(C90&gt;K,1,0),EXP(-DIV*B90)*NORMSDIST((LN(C90/K)+(RF-DIV+SIG^2/2)*B90)/(SIG*SQRT(B90)))))</f>
        <v/>
      </c>
      <c r="E90" s="22" t="str">
        <f aca="false">IF($A90&gt;STEPS,"",D90-D89)</f>
        <v/>
      </c>
      <c r="F90" s="18" t="str">
        <f aca="false">IF($A90&gt;STEPS,"",F89*EXP(RF*T/STEPS)-E90*C90)</f>
        <v/>
      </c>
      <c r="G90" s="18" t="str">
        <f aca="false">IF($A90&gt;STEPS,"",F90+D90*C90-IF(B90&lt;=0,MAX(C90-K,0),C90*EXP(-DIV*B90)*NORMSDIST((LN(C90/K)+(RF-DIV+SIG^2/2)*B90)/(SIG*SQRT(B90)))-K*EXP(-RF*B90)*NORMSDIST((LN(C90/K)+(RF-DIV+SIG^2/2)*B90)/(SIG*SQRT(B90))-SIG*SQRT(B90))))</f>
        <v/>
      </c>
    </row>
    <row r="91" customFormat="false" ht="15" hidden="false" customHeight="false" outlineLevel="0" collapsed="false">
      <c r="A91" s="23" t="n">
        <v>85</v>
      </c>
      <c r="B91" s="24" t="str">
        <f aca="false">IF($A91&gt;STEPS,"",IF($A91=STEPS,0,T-$A91*T/STEPS))</f>
        <v/>
      </c>
      <c r="C91" s="25" t="str">
        <f aca="false">IF($A91&gt;STEPS,"",C90*EXP((MU-SIGR^2/2)*T/STEPS+SIGR*SQRT(T/STEPS)*(2*(MOD($A91*7919,1000)/1000)-1)*SQRT(3)))</f>
        <v/>
      </c>
      <c r="D91" s="24" t="str">
        <f aca="false">IF($A91&gt;STEPS,"",IF(B91&lt;=0,IF(C91&gt;K,1,0),EXP(-DIV*B91)*NORMSDIST((LN(C91/K)+(RF-DIV+SIG^2/2)*B91)/(SIG*SQRT(B91)))))</f>
        <v/>
      </c>
      <c r="E91" s="24" t="str">
        <f aca="false">IF($A91&gt;STEPS,"",D91-D90)</f>
        <v/>
      </c>
      <c r="F91" s="25" t="str">
        <f aca="false">IF($A91&gt;STEPS,"",F90*EXP(RF*T/STEPS)-E91*C91)</f>
        <v/>
      </c>
      <c r="G91" s="25" t="str">
        <f aca="false">IF($A91&gt;STEPS,"",F91+D91*C91-IF(B91&lt;=0,MAX(C91-K,0),C91*EXP(-DIV*B91)*NORMSDIST((LN(C91/K)+(RF-DIV+SIG^2/2)*B91)/(SIG*SQRT(B91)))-K*EXP(-RF*B91)*NORMSDIST((LN(C91/K)+(RF-DIV+SIG^2/2)*B91)/(SIG*SQRT(B91))-SIG*SQRT(B91))))</f>
        <v/>
      </c>
    </row>
    <row r="92" customFormat="false" ht="15" hidden="false" customHeight="false" outlineLevel="0" collapsed="false">
      <c r="A92" s="21" t="n">
        <v>86</v>
      </c>
      <c r="B92" s="22" t="str">
        <f aca="false">IF($A92&gt;STEPS,"",IF($A92=STEPS,0,T-$A92*T/STEPS))</f>
        <v/>
      </c>
      <c r="C92" s="18" t="str">
        <f aca="false">IF($A92&gt;STEPS,"",C91*EXP((MU-SIGR^2/2)*T/STEPS+SIGR*SQRT(T/STEPS)*(2*(MOD($A92*7919,1000)/1000)-1)*SQRT(3)))</f>
        <v/>
      </c>
      <c r="D92" s="22" t="str">
        <f aca="false">IF($A92&gt;STEPS,"",IF(B92&lt;=0,IF(C92&gt;K,1,0),EXP(-DIV*B92)*NORMSDIST((LN(C92/K)+(RF-DIV+SIG^2/2)*B92)/(SIG*SQRT(B92)))))</f>
        <v/>
      </c>
      <c r="E92" s="22" t="str">
        <f aca="false">IF($A92&gt;STEPS,"",D92-D91)</f>
        <v/>
      </c>
      <c r="F92" s="18" t="str">
        <f aca="false">IF($A92&gt;STEPS,"",F91*EXP(RF*T/STEPS)-E92*C92)</f>
        <v/>
      </c>
      <c r="G92" s="18" t="str">
        <f aca="false">IF($A92&gt;STEPS,"",F92+D92*C92-IF(B92&lt;=0,MAX(C92-K,0),C92*EXP(-DIV*B92)*NORMSDIST((LN(C92/K)+(RF-DIV+SIG^2/2)*B92)/(SIG*SQRT(B92)))-K*EXP(-RF*B92)*NORMSDIST((LN(C92/K)+(RF-DIV+SIG^2/2)*B92)/(SIG*SQRT(B92))-SIG*SQRT(B92))))</f>
        <v/>
      </c>
    </row>
    <row r="93" customFormat="false" ht="15" hidden="false" customHeight="false" outlineLevel="0" collapsed="false">
      <c r="A93" s="23" t="n">
        <v>87</v>
      </c>
      <c r="B93" s="24" t="str">
        <f aca="false">IF($A93&gt;STEPS,"",IF($A93=STEPS,0,T-$A93*T/STEPS))</f>
        <v/>
      </c>
      <c r="C93" s="25" t="str">
        <f aca="false">IF($A93&gt;STEPS,"",C92*EXP((MU-SIGR^2/2)*T/STEPS+SIGR*SQRT(T/STEPS)*(2*(MOD($A93*7919,1000)/1000)-1)*SQRT(3)))</f>
        <v/>
      </c>
      <c r="D93" s="24" t="str">
        <f aca="false">IF($A93&gt;STEPS,"",IF(B93&lt;=0,IF(C93&gt;K,1,0),EXP(-DIV*B93)*NORMSDIST((LN(C93/K)+(RF-DIV+SIG^2/2)*B93)/(SIG*SQRT(B93)))))</f>
        <v/>
      </c>
      <c r="E93" s="24" t="str">
        <f aca="false">IF($A93&gt;STEPS,"",D93-D92)</f>
        <v/>
      </c>
      <c r="F93" s="25" t="str">
        <f aca="false">IF($A93&gt;STEPS,"",F92*EXP(RF*T/STEPS)-E93*C93)</f>
        <v/>
      </c>
      <c r="G93" s="25" t="str">
        <f aca="false">IF($A93&gt;STEPS,"",F93+D93*C93-IF(B93&lt;=0,MAX(C93-K,0),C93*EXP(-DIV*B93)*NORMSDIST((LN(C93/K)+(RF-DIV+SIG^2/2)*B93)/(SIG*SQRT(B93)))-K*EXP(-RF*B93)*NORMSDIST((LN(C93/K)+(RF-DIV+SIG^2/2)*B93)/(SIG*SQRT(B93))-SIG*SQRT(B93))))</f>
        <v/>
      </c>
    </row>
    <row r="94" customFormat="false" ht="15" hidden="false" customHeight="false" outlineLevel="0" collapsed="false">
      <c r="A94" s="21" t="n">
        <v>88</v>
      </c>
      <c r="B94" s="22" t="str">
        <f aca="false">IF($A94&gt;STEPS,"",IF($A94=STEPS,0,T-$A94*T/STEPS))</f>
        <v/>
      </c>
      <c r="C94" s="18" t="str">
        <f aca="false">IF($A94&gt;STEPS,"",C93*EXP((MU-SIGR^2/2)*T/STEPS+SIGR*SQRT(T/STEPS)*(2*(MOD($A94*7919,1000)/1000)-1)*SQRT(3)))</f>
        <v/>
      </c>
      <c r="D94" s="22" t="str">
        <f aca="false">IF($A94&gt;STEPS,"",IF(B94&lt;=0,IF(C94&gt;K,1,0),EXP(-DIV*B94)*NORMSDIST((LN(C94/K)+(RF-DIV+SIG^2/2)*B94)/(SIG*SQRT(B94)))))</f>
        <v/>
      </c>
      <c r="E94" s="22" t="str">
        <f aca="false">IF($A94&gt;STEPS,"",D94-D93)</f>
        <v/>
      </c>
      <c r="F94" s="18" t="str">
        <f aca="false">IF($A94&gt;STEPS,"",F93*EXP(RF*T/STEPS)-E94*C94)</f>
        <v/>
      </c>
      <c r="G94" s="18" t="str">
        <f aca="false">IF($A94&gt;STEPS,"",F94+D94*C94-IF(B94&lt;=0,MAX(C94-K,0),C94*EXP(-DIV*B94)*NORMSDIST((LN(C94/K)+(RF-DIV+SIG^2/2)*B94)/(SIG*SQRT(B94)))-K*EXP(-RF*B94)*NORMSDIST((LN(C94/K)+(RF-DIV+SIG^2/2)*B94)/(SIG*SQRT(B94))-SIG*SQRT(B94))))</f>
        <v/>
      </c>
    </row>
    <row r="95" customFormat="false" ht="15" hidden="false" customHeight="false" outlineLevel="0" collapsed="false">
      <c r="A95" s="23" t="n">
        <v>89</v>
      </c>
      <c r="B95" s="24" t="str">
        <f aca="false">IF($A95&gt;STEPS,"",IF($A95=STEPS,0,T-$A95*T/STEPS))</f>
        <v/>
      </c>
      <c r="C95" s="25" t="str">
        <f aca="false">IF($A95&gt;STEPS,"",C94*EXP((MU-SIGR^2/2)*T/STEPS+SIGR*SQRT(T/STEPS)*(2*(MOD($A95*7919,1000)/1000)-1)*SQRT(3)))</f>
        <v/>
      </c>
      <c r="D95" s="24" t="str">
        <f aca="false">IF($A95&gt;STEPS,"",IF(B95&lt;=0,IF(C95&gt;K,1,0),EXP(-DIV*B95)*NORMSDIST((LN(C95/K)+(RF-DIV+SIG^2/2)*B95)/(SIG*SQRT(B95)))))</f>
        <v/>
      </c>
      <c r="E95" s="24" t="str">
        <f aca="false">IF($A95&gt;STEPS,"",D95-D94)</f>
        <v/>
      </c>
      <c r="F95" s="25" t="str">
        <f aca="false">IF($A95&gt;STEPS,"",F94*EXP(RF*T/STEPS)-E95*C95)</f>
        <v/>
      </c>
      <c r="G95" s="25" t="str">
        <f aca="false">IF($A95&gt;STEPS,"",F95+D95*C95-IF(B95&lt;=0,MAX(C95-K,0),C95*EXP(-DIV*B95)*NORMSDIST((LN(C95/K)+(RF-DIV+SIG^2/2)*B95)/(SIG*SQRT(B95)))-K*EXP(-RF*B95)*NORMSDIST((LN(C95/K)+(RF-DIV+SIG^2/2)*B95)/(SIG*SQRT(B95))-SIG*SQRT(B95))))</f>
        <v/>
      </c>
    </row>
    <row r="96" customFormat="false" ht="15" hidden="false" customHeight="false" outlineLevel="0" collapsed="false">
      <c r="A96" s="21" t="n">
        <v>90</v>
      </c>
      <c r="B96" s="22" t="str">
        <f aca="false">IF($A96&gt;STEPS,"",IF($A96=STEPS,0,T-$A96*T/STEPS))</f>
        <v/>
      </c>
      <c r="C96" s="18" t="str">
        <f aca="false">IF($A96&gt;STEPS,"",C95*EXP((MU-SIGR^2/2)*T/STEPS+SIGR*SQRT(T/STEPS)*(2*(MOD($A96*7919,1000)/1000)-1)*SQRT(3)))</f>
        <v/>
      </c>
      <c r="D96" s="22" t="str">
        <f aca="false">IF($A96&gt;STEPS,"",IF(B96&lt;=0,IF(C96&gt;K,1,0),EXP(-DIV*B96)*NORMSDIST((LN(C96/K)+(RF-DIV+SIG^2/2)*B96)/(SIG*SQRT(B96)))))</f>
        <v/>
      </c>
      <c r="E96" s="22" t="str">
        <f aca="false">IF($A96&gt;STEPS,"",D96-D95)</f>
        <v/>
      </c>
      <c r="F96" s="18" t="str">
        <f aca="false">IF($A96&gt;STEPS,"",F95*EXP(RF*T/STEPS)-E96*C96)</f>
        <v/>
      </c>
      <c r="G96" s="18" t="str">
        <f aca="false">IF($A96&gt;STEPS,"",F96+D96*C96-IF(B96&lt;=0,MAX(C96-K,0),C96*EXP(-DIV*B96)*NORMSDIST((LN(C96/K)+(RF-DIV+SIG^2/2)*B96)/(SIG*SQRT(B96)))-K*EXP(-RF*B96)*NORMSDIST((LN(C96/K)+(RF-DIV+SIG^2/2)*B96)/(SIG*SQRT(B96))-SIG*SQRT(B96))))</f>
        <v/>
      </c>
    </row>
    <row r="97" customFormat="false" ht="15" hidden="false" customHeight="false" outlineLevel="0" collapsed="false">
      <c r="A97" s="23" t="n">
        <v>91</v>
      </c>
      <c r="B97" s="24" t="str">
        <f aca="false">IF($A97&gt;STEPS,"",IF($A97=STEPS,0,T-$A97*T/STEPS))</f>
        <v/>
      </c>
      <c r="C97" s="25" t="str">
        <f aca="false">IF($A97&gt;STEPS,"",C96*EXP((MU-SIGR^2/2)*T/STEPS+SIGR*SQRT(T/STEPS)*(2*(MOD($A97*7919,1000)/1000)-1)*SQRT(3)))</f>
        <v/>
      </c>
      <c r="D97" s="24" t="str">
        <f aca="false">IF($A97&gt;STEPS,"",IF(B97&lt;=0,IF(C97&gt;K,1,0),EXP(-DIV*B97)*NORMSDIST((LN(C97/K)+(RF-DIV+SIG^2/2)*B97)/(SIG*SQRT(B97)))))</f>
        <v/>
      </c>
      <c r="E97" s="24" t="str">
        <f aca="false">IF($A97&gt;STEPS,"",D97-D96)</f>
        <v/>
      </c>
      <c r="F97" s="25" t="str">
        <f aca="false">IF($A97&gt;STEPS,"",F96*EXP(RF*T/STEPS)-E97*C97)</f>
        <v/>
      </c>
      <c r="G97" s="25" t="str">
        <f aca="false">IF($A97&gt;STEPS,"",F97+D97*C97-IF(B97&lt;=0,MAX(C97-K,0),C97*EXP(-DIV*B97)*NORMSDIST((LN(C97/K)+(RF-DIV+SIG^2/2)*B97)/(SIG*SQRT(B97)))-K*EXP(-RF*B97)*NORMSDIST((LN(C97/K)+(RF-DIV+SIG^2/2)*B97)/(SIG*SQRT(B97))-SIG*SQRT(B97))))</f>
        <v/>
      </c>
    </row>
    <row r="98" customFormat="false" ht="15" hidden="false" customHeight="false" outlineLevel="0" collapsed="false">
      <c r="A98" s="21" t="n">
        <v>92</v>
      </c>
      <c r="B98" s="22" t="str">
        <f aca="false">IF($A98&gt;STEPS,"",IF($A98=STEPS,0,T-$A98*T/STEPS))</f>
        <v/>
      </c>
      <c r="C98" s="18" t="str">
        <f aca="false">IF($A98&gt;STEPS,"",C97*EXP((MU-SIGR^2/2)*T/STEPS+SIGR*SQRT(T/STEPS)*(2*(MOD($A98*7919,1000)/1000)-1)*SQRT(3)))</f>
        <v/>
      </c>
      <c r="D98" s="22" t="str">
        <f aca="false">IF($A98&gt;STEPS,"",IF(B98&lt;=0,IF(C98&gt;K,1,0),EXP(-DIV*B98)*NORMSDIST((LN(C98/K)+(RF-DIV+SIG^2/2)*B98)/(SIG*SQRT(B98)))))</f>
        <v/>
      </c>
      <c r="E98" s="22" t="str">
        <f aca="false">IF($A98&gt;STEPS,"",D98-D97)</f>
        <v/>
      </c>
      <c r="F98" s="18" t="str">
        <f aca="false">IF($A98&gt;STEPS,"",F97*EXP(RF*T/STEPS)-E98*C98)</f>
        <v/>
      </c>
      <c r="G98" s="18" t="str">
        <f aca="false">IF($A98&gt;STEPS,"",F98+D98*C98-IF(B98&lt;=0,MAX(C98-K,0),C98*EXP(-DIV*B98)*NORMSDIST((LN(C98/K)+(RF-DIV+SIG^2/2)*B98)/(SIG*SQRT(B98)))-K*EXP(-RF*B98)*NORMSDIST((LN(C98/K)+(RF-DIV+SIG^2/2)*B98)/(SIG*SQRT(B98))-SIG*SQRT(B98))))</f>
        <v/>
      </c>
    </row>
    <row r="99" customFormat="false" ht="15" hidden="false" customHeight="false" outlineLevel="0" collapsed="false">
      <c r="A99" s="23" t="n">
        <v>93</v>
      </c>
      <c r="B99" s="24" t="str">
        <f aca="false">IF($A99&gt;STEPS,"",IF($A99=STEPS,0,T-$A99*T/STEPS))</f>
        <v/>
      </c>
      <c r="C99" s="25" t="str">
        <f aca="false">IF($A99&gt;STEPS,"",C98*EXP((MU-SIGR^2/2)*T/STEPS+SIGR*SQRT(T/STEPS)*(2*(MOD($A99*7919,1000)/1000)-1)*SQRT(3)))</f>
        <v/>
      </c>
      <c r="D99" s="24" t="str">
        <f aca="false">IF($A99&gt;STEPS,"",IF(B99&lt;=0,IF(C99&gt;K,1,0),EXP(-DIV*B99)*NORMSDIST((LN(C99/K)+(RF-DIV+SIG^2/2)*B99)/(SIG*SQRT(B99)))))</f>
        <v/>
      </c>
      <c r="E99" s="24" t="str">
        <f aca="false">IF($A99&gt;STEPS,"",D99-D98)</f>
        <v/>
      </c>
      <c r="F99" s="25" t="str">
        <f aca="false">IF($A99&gt;STEPS,"",F98*EXP(RF*T/STEPS)-E99*C99)</f>
        <v/>
      </c>
      <c r="G99" s="25" t="str">
        <f aca="false">IF($A99&gt;STEPS,"",F99+D99*C99-IF(B99&lt;=0,MAX(C99-K,0),C99*EXP(-DIV*B99)*NORMSDIST((LN(C99/K)+(RF-DIV+SIG^2/2)*B99)/(SIG*SQRT(B99)))-K*EXP(-RF*B99)*NORMSDIST((LN(C99/K)+(RF-DIV+SIG^2/2)*B99)/(SIG*SQRT(B99))-SIG*SQRT(B99))))</f>
        <v/>
      </c>
    </row>
    <row r="100" customFormat="false" ht="15" hidden="false" customHeight="false" outlineLevel="0" collapsed="false">
      <c r="A100" s="21" t="n">
        <v>94</v>
      </c>
      <c r="B100" s="22" t="str">
        <f aca="false">IF($A100&gt;STEPS,"",IF($A100=STEPS,0,T-$A100*T/STEPS))</f>
        <v/>
      </c>
      <c r="C100" s="18" t="str">
        <f aca="false">IF($A100&gt;STEPS,"",C99*EXP((MU-SIGR^2/2)*T/STEPS+SIGR*SQRT(T/STEPS)*(2*(MOD($A100*7919,1000)/1000)-1)*SQRT(3)))</f>
        <v/>
      </c>
      <c r="D100" s="22" t="str">
        <f aca="false">IF($A100&gt;STEPS,"",IF(B100&lt;=0,IF(C100&gt;K,1,0),EXP(-DIV*B100)*NORMSDIST((LN(C100/K)+(RF-DIV+SIG^2/2)*B100)/(SIG*SQRT(B100)))))</f>
        <v/>
      </c>
      <c r="E100" s="22" t="str">
        <f aca="false">IF($A100&gt;STEPS,"",D100-D99)</f>
        <v/>
      </c>
      <c r="F100" s="18" t="str">
        <f aca="false">IF($A100&gt;STEPS,"",F99*EXP(RF*T/STEPS)-E100*C100)</f>
        <v/>
      </c>
      <c r="G100" s="18" t="str">
        <f aca="false">IF($A100&gt;STEPS,"",F100+D100*C100-IF(B100&lt;=0,MAX(C100-K,0),C100*EXP(-DIV*B100)*NORMSDIST((LN(C100/K)+(RF-DIV+SIG^2/2)*B100)/(SIG*SQRT(B100)))-K*EXP(-RF*B100)*NORMSDIST((LN(C100/K)+(RF-DIV+SIG^2/2)*B100)/(SIG*SQRT(B100))-SIG*SQRT(B100))))</f>
        <v/>
      </c>
    </row>
    <row r="101" customFormat="false" ht="15" hidden="false" customHeight="false" outlineLevel="0" collapsed="false">
      <c r="A101" s="23" t="n">
        <v>95</v>
      </c>
      <c r="B101" s="24" t="str">
        <f aca="false">IF($A101&gt;STEPS,"",IF($A101=STEPS,0,T-$A101*T/STEPS))</f>
        <v/>
      </c>
      <c r="C101" s="25" t="str">
        <f aca="false">IF($A101&gt;STEPS,"",C100*EXP((MU-SIGR^2/2)*T/STEPS+SIGR*SQRT(T/STEPS)*(2*(MOD($A101*7919,1000)/1000)-1)*SQRT(3)))</f>
        <v/>
      </c>
      <c r="D101" s="24" t="str">
        <f aca="false">IF($A101&gt;STEPS,"",IF(B101&lt;=0,IF(C101&gt;K,1,0),EXP(-DIV*B101)*NORMSDIST((LN(C101/K)+(RF-DIV+SIG^2/2)*B101)/(SIG*SQRT(B101)))))</f>
        <v/>
      </c>
      <c r="E101" s="24" t="str">
        <f aca="false">IF($A101&gt;STEPS,"",D101-D100)</f>
        <v/>
      </c>
      <c r="F101" s="25" t="str">
        <f aca="false">IF($A101&gt;STEPS,"",F100*EXP(RF*T/STEPS)-E101*C101)</f>
        <v/>
      </c>
      <c r="G101" s="25" t="str">
        <f aca="false">IF($A101&gt;STEPS,"",F101+D101*C101-IF(B101&lt;=0,MAX(C101-K,0),C101*EXP(-DIV*B101)*NORMSDIST((LN(C101/K)+(RF-DIV+SIG^2/2)*B101)/(SIG*SQRT(B101)))-K*EXP(-RF*B101)*NORMSDIST((LN(C101/K)+(RF-DIV+SIG^2/2)*B101)/(SIG*SQRT(B101))-SIG*SQRT(B101))))</f>
        <v/>
      </c>
    </row>
    <row r="102" customFormat="false" ht="15" hidden="false" customHeight="false" outlineLevel="0" collapsed="false">
      <c r="A102" s="21" t="n">
        <v>96</v>
      </c>
      <c r="B102" s="22" t="str">
        <f aca="false">IF($A102&gt;STEPS,"",IF($A102=STEPS,0,T-$A102*T/STEPS))</f>
        <v/>
      </c>
      <c r="C102" s="18" t="str">
        <f aca="false">IF($A102&gt;STEPS,"",C101*EXP((MU-SIGR^2/2)*T/STEPS+SIGR*SQRT(T/STEPS)*(2*(MOD($A102*7919,1000)/1000)-1)*SQRT(3)))</f>
        <v/>
      </c>
      <c r="D102" s="22" t="str">
        <f aca="false">IF($A102&gt;STEPS,"",IF(B102&lt;=0,IF(C102&gt;K,1,0),EXP(-DIV*B102)*NORMSDIST((LN(C102/K)+(RF-DIV+SIG^2/2)*B102)/(SIG*SQRT(B102)))))</f>
        <v/>
      </c>
      <c r="E102" s="22" t="str">
        <f aca="false">IF($A102&gt;STEPS,"",D102-D101)</f>
        <v/>
      </c>
      <c r="F102" s="18" t="str">
        <f aca="false">IF($A102&gt;STEPS,"",F101*EXP(RF*T/STEPS)-E102*C102)</f>
        <v/>
      </c>
      <c r="G102" s="18" t="str">
        <f aca="false">IF($A102&gt;STEPS,"",F102+D102*C102-IF(B102&lt;=0,MAX(C102-K,0),C102*EXP(-DIV*B102)*NORMSDIST((LN(C102/K)+(RF-DIV+SIG^2/2)*B102)/(SIG*SQRT(B102)))-K*EXP(-RF*B102)*NORMSDIST((LN(C102/K)+(RF-DIV+SIG^2/2)*B102)/(SIG*SQRT(B102))-SIG*SQRT(B102))))</f>
        <v/>
      </c>
    </row>
    <row r="103" customFormat="false" ht="15" hidden="false" customHeight="false" outlineLevel="0" collapsed="false">
      <c r="A103" s="23" t="n">
        <v>97</v>
      </c>
      <c r="B103" s="24" t="str">
        <f aca="false">IF($A103&gt;STEPS,"",IF($A103=STEPS,0,T-$A103*T/STEPS))</f>
        <v/>
      </c>
      <c r="C103" s="25" t="str">
        <f aca="false">IF($A103&gt;STEPS,"",C102*EXP((MU-SIGR^2/2)*T/STEPS+SIGR*SQRT(T/STEPS)*(2*(MOD($A103*7919,1000)/1000)-1)*SQRT(3)))</f>
        <v/>
      </c>
      <c r="D103" s="24" t="str">
        <f aca="false">IF($A103&gt;STEPS,"",IF(B103&lt;=0,IF(C103&gt;K,1,0),EXP(-DIV*B103)*NORMSDIST((LN(C103/K)+(RF-DIV+SIG^2/2)*B103)/(SIG*SQRT(B103)))))</f>
        <v/>
      </c>
      <c r="E103" s="24" t="str">
        <f aca="false">IF($A103&gt;STEPS,"",D103-D102)</f>
        <v/>
      </c>
      <c r="F103" s="25" t="str">
        <f aca="false">IF($A103&gt;STEPS,"",F102*EXP(RF*T/STEPS)-E103*C103)</f>
        <v/>
      </c>
      <c r="G103" s="25" t="str">
        <f aca="false">IF($A103&gt;STEPS,"",F103+D103*C103-IF(B103&lt;=0,MAX(C103-K,0),C103*EXP(-DIV*B103)*NORMSDIST((LN(C103/K)+(RF-DIV+SIG^2/2)*B103)/(SIG*SQRT(B103)))-K*EXP(-RF*B103)*NORMSDIST((LN(C103/K)+(RF-DIV+SIG^2/2)*B103)/(SIG*SQRT(B103))-SIG*SQRT(B103))))</f>
        <v/>
      </c>
    </row>
    <row r="104" customFormat="false" ht="15" hidden="false" customHeight="false" outlineLevel="0" collapsed="false">
      <c r="A104" s="21" t="n">
        <v>98</v>
      </c>
      <c r="B104" s="22" t="str">
        <f aca="false">IF($A104&gt;STEPS,"",IF($A104=STEPS,0,T-$A104*T/STEPS))</f>
        <v/>
      </c>
      <c r="C104" s="18" t="str">
        <f aca="false">IF($A104&gt;STEPS,"",C103*EXP((MU-SIGR^2/2)*T/STEPS+SIGR*SQRT(T/STEPS)*(2*(MOD($A104*7919,1000)/1000)-1)*SQRT(3)))</f>
        <v/>
      </c>
      <c r="D104" s="22" t="str">
        <f aca="false">IF($A104&gt;STEPS,"",IF(B104&lt;=0,IF(C104&gt;K,1,0),EXP(-DIV*B104)*NORMSDIST((LN(C104/K)+(RF-DIV+SIG^2/2)*B104)/(SIG*SQRT(B104)))))</f>
        <v/>
      </c>
      <c r="E104" s="22" t="str">
        <f aca="false">IF($A104&gt;STEPS,"",D104-D103)</f>
        <v/>
      </c>
      <c r="F104" s="18" t="str">
        <f aca="false">IF($A104&gt;STEPS,"",F103*EXP(RF*T/STEPS)-E104*C104)</f>
        <v/>
      </c>
      <c r="G104" s="18" t="str">
        <f aca="false">IF($A104&gt;STEPS,"",F104+D104*C104-IF(B104&lt;=0,MAX(C104-K,0),C104*EXP(-DIV*B104)*NORMSDIST((LN(C104/K)+(RF-DIV+SIG^2/2)*B104)/(SIG*SQRT(B104)))-K*EXP(-RF*B104)*NORMSDIST((LN(C104/K)+(RF-DIV+SIG^2/2)*B104)/(SIG*SQRT(B104))-SIG*SQRT(B104))))</f>
        <v/>
      </c>
    </row>
    <row r="105" customFormat="false" ht="15" hidden="false" customHeight="false" outlineLevel="0" collapsed="false">
      <c r="A105" s="23" t="n">
        <v>99</v>
      </c>
      <c r="B105" s="24" t="str">
        <f aca="false">IF($A105&gt;STEPS,"",IF($A105=STEPS,0,T-$A105*T/STEPS))</f>
        <v/>
      </c>
      <c r="C105" s="25" t="str">
        <f aca="false">IF($A105&gt;STEPS,"",C104*EXP((MU-SIGR^2/2)*T/STEPS+SIGR*SQRT(T/STEPS)*(2*(MOD($A105*7919,1000)/1000)-1)*SQRT(3)))</f>
        <v/>
      </c>
      <c r="D105" s="24" t="str">
        <f aca="false">IF($A105&gt;STEPS,"",IF(B105&lt;=0,IF(C105&gt;K,1,0),EXP(-DIV*B105)*NORMSDIST((LN(C105/K)+(RF-DIV+SIG^2/2)*B105)/(SIG*SQRT(B105)))))</f>
        <v/>
      </c>
      <c r="E105" s="24" t="str">
        <f aca="false">IF($A105&gt;STEPS,"",D105-D104)</f>
        <v/>
      </c>
      <c r="F105" s="25" t="str">
        <f aca="false">IF($A105&gt;STEPS,"",F104*EXP(RF*T/STEPS)-E105*C105)</f>
        <v/>
      </c>
      <c r="G105" s="25" t="str">
        <f aca="false">IF($A105&gt;STEPS,"",F105+D105*C105-IF(B105&lt;=0,MAX(C105-K,0),C105*EXP(-DIV*B105)*NORMSDIST((LN(C105/K)+(RF-DIV+SIG^2/2)*B105)/(SIG*SQRT(B105)))-K*EXP(-RF*B105)*NORMSDIST((LN(C105/K)+(RF-DIV+SIG^2/2)*B105)/(SIG*SQRT(B105))-SIG*SQRT(B105))))</f>
        <v/>
      </c>
    </row>
    <row r="106" customFormat="false" ht="15" hidden="false" customHeight="false" outlineLevel="0" collapsed="false">
      <c r="A106" s="21" t="n">
        <v>100</v>
      </c>
      <c r="B106" s="22" t="str">
        <f aca="false">IF($A106&gt;STEPS,"",IF($A106=STEPS,0,T-$A106*T/STEPS))</f>
        <v/>
      </c>
      <c r="C106" s="18" t="str">
        <f aca="false">IF($A106&gt;STEPS,"",C105*EXP((MU-SIGR^2/2)*T/STEPS+SIGR*SQRT(T/STEPS)*(2*(MOD($A106*7919,1000)/1000)-1)*SQRT(3)))</f>
        <v/>
      </c>
      <c r="D106" s="22" t="str">
        <f aca="false">IF($A106&gt;STEPS,"",IF(B106&lt;=0,IF(C106&gt;K,1,0),EXP(-DIV*B106)*NORMSDIST((LN(C106/K)+(RF-DIV+SIG^2/2)*B106)/(SIG*SQRT(B106)))))</f>
        <v/>
      </c>
      <c r="E106" s="22" t="str">
        <f aca="false">IF($A106&gt;STEPS,"",D106-D105)</f>
        <v/>
      </c>
      <c r="F106" s="18" t="str">
        <f aca="false">IF($A106&gt;STEPS,"",F105*EXP(RF*T/STEPS)-E106*C106)</f>
        <v/>
      </c>
      <c r="G106" s="18" t="str">
        <f aca="false">IF($A106&gt;STEPS,"",F106+D106*C106-IF(B106&lt;=0,MAX(C106-K,0),C106*EXP(-DIV*B106)*NORMSDIST((LN(C106/K)+(RF-DIV+SIG^2/2)*B106)/(SIG*SQRT(B106)))-K*EXP(-RF*B106)*NORMSDIST((LN(C106/K)+(RF-DIV+SIG^2/2)*B106)/(SIG*SQRT(B106))-SIG*SQRT(B106))))</f>
        <v/>
      </c>
    </row>
    <row r="107" customFormat="false" ht="15" hidden="false" customHeight="false" outlineLevel="0" collapsed="false">
      <c r="A107" s="23" t="n">
        <v>101</v>
      </c>
      <c r="B107" s="24" t="str">
        <f aca="false">IF($A107&gt;STEPS,"",IF($A107=STEPS,0,T-$A107*T/STEPS))</f>
        <v/>
      </c>
      <c r="C107" s="25" t="str">
        <f aca="false">IF($A107&gt;STEPS,"",C106*EXP((MU-SIGR^2/2)*T/STEPS+SIGR*SQRT(T/STEPS)*(2*(MOD($A107*7919,1000)/1000)-1)*SQRT(3)))</f>
        <v/>
      </c>
      <c r="D107" s="24" t="str">
        <f aca="false">IF($A107&gt;STEPS,"",IF(B107&lt;=0,IF(C107&gt;K,1,0),EXP(-DIV*B107)*NORMSDIST((LN(C107/K)+(RF-DIV+SIG^2/2)*B107)/(SIG*SQRT(B107)))))</f>
        <v/>
      </c>
      <c r="E107" s="24" t="str">
        <f aca="false">IF($A107&gt;STEPS,"",D107-D106)</f>
        <v/>
      </c>
      <c r="F107" s="25" t="str">
        <f aca="false">IF($A107&gt;STEPS,"",F106*EXP(RF*T/STEPS)-E107*C107)</f>
        <v/>
      </c>
      <c r="G107" s="25" t="str">
        <f aca="false">IF($A107&gt;STEPS,"",F107+D107*C107-IF(B107&lt;=0,MAX(C107-K,0),C107*EXP(-DIV*B107)*NORMSDIST((LN(C107/K)+(RF-DIV+SIG^2/2)*B107)/(SIG*SQRT(B107)))-K*EXP(-RF*B107)*NORMSDIST((LN(C107/K)+(RF-DIV+SIG^2/2)*B107)/(SIG*SQRT(B107))-SIG*SQRT(B107))))</f>
        <v/>
      </c>
    </row>
    <row r="108" customFormat="false" ht="15" hidden="false" customHeight="false" outlineLevel="0" collapsed="false">
      <c r="A108" s="21" t="n">
        <v>102</v>
      </c>
      <c r="B108" s="22" t="str">
        <f aca="false">IF($A108&gt;STEPS,"",IF($A108=STEPS,0,T-$A108*T/STEPS))</f>
        <v/>
      </c>
      <c r="C108" s="18" t="str">
        <f aca="false">IF($A108&gt;STEPS,"",C107*EXP((MU-SIGR^2/2)*T/STEPS+SIGR*SQRT(T/STEPS)*(2*(MOD($A108*7919,1000)/1000)-1)*SQRT(3)))</f>
        <v/>
      </c>
      <c r="D108" s="22" t="str">
        <f aca="false">IF($A108&gt;STEPS,"",IF(B108&lt;=0,IF(C108&gt;K,1,0),EXP(-DIV*B108)*NORMSDIST((LN(C108/K)+(RF-DIV+SIG^2/2)*B108)/(SIG*SQRT(B108)))))</f>
        <v/>
      </c>
      <c r="E108" s="22" t="str">
        <f aca="false">IF($A108&gt;STEPS,"",D108-D107)</f>
        <v/>
      </c>
      <c r="F108" s="18" t="str">
        <f aca="false">IF($A108&gt;STEPS,"",F107*EXP(RF*T/STEPS)-E108*C108)</f>
        <v/>
      </c>
      <c r="G108" s="18" t="str">
        <f aca="false">IF($A108&gt;STEPS,"",F108+D108*C108-IF(B108&lt;=0,MAX(C108-K,0),C108*EXP(-DIV*B108)*NORMSDIST((LN(C108/K)+(RF-DIV+SIG^2/2)*B108)/(SIG*SQRT(B108)))-K*EXP(-RF*B108)*NORMSDIST((LN(C108/K)+(RF-DIV+SIG^2/2)*B108)/(SIG*SQRT(B108))-SIG*SQRT(B108))))</f>
        <v/>
      </c>
    </row>
    <row r="109" customFormat="false" ht="15" hidden="false" customHeight="false" outlineLevel="0" collapsed="false">
      <c r="A109" s="23" t="n">
        <v>103</v>
      </c>
      <c r="B109" s="24" t="str">
        <f aca="false">IF($A109&gt;STEPS,"",IF($A109=STEPS,0,T-$A109*T/STEPS))</f>
        <v/>
      </c>
      <c r="C109" s="25" t="str">
        <f aca="false">IF($A109&gt;STEPS,"",C108*EXP((MU-SIGR^2/2)*T/STEPS+SIGR*SQRT(T/STEPS)*(2*(MOD($A109*7919,1000)/1000)-1)*SQRT(3)))</f>
        <v/>
      </c>
      <c r="D109" s="24" t="str">
        <f aca="false">IF($A109&gt;STEPS,"",IF(B109&lt;=0,IF(C109&gt;K,1,0),EXP(-DIV*B109)*NORMSDIST((LN(C109/K)+(RF-DIV+SIG^2/2)*B109)/(SIG*SQRT(B109)))))</f>
        <v/>
      </c>
      <c r="E109" s="24" t="str">
        <f aca="false">IF($A109&gt;STEPS,"",D109-D108)</f>
        <v/>
      </c>
      <c r="F109" s="25" t="str">
        <f aca="false">IF($A109&gt;STEPS,"",F108*EXP(RF*T/STEPS)-E109*C109)</f>
        <v/>
      </c>
      <c r="G109" s="25" t="str">
        <f aca="false">IF($A109&gt;STEPS,"",F109+D109*C109-IF(B109&lt;=0,MAX(C109-K,0),C109*EXP(-DIV*B109)*NORMSDIST((LN(C109/K)+(RF-DIV+SIG^2/2)*B109)/(SIG*SQRT(B109)))-K*EXP(-RF*B109)*NORMSDIST((LN(C109/K)+(RF-DIV+SIG^2/2)*B109)/(SIG*SQRT(B109))-SIG*SQRT(B109))))</f>
        <v/>
      </c>
    </row>
    <row r="110" customFormat="false" ht="15" hidden="false" customHeight="false" outlineLevel="0" collapsed="false">
      <c r="A110" s="21" t="n">
        <v>104</v>
      </c>
      <c r="B110" s="22" t="str">
        <f aca="false">IF($A110&gt;STEPS,"",IF($A110=STEPS,0,T-$A110*T/STEPS))</f>
        <v/>
      </c>
      <c r="C110" s="18" t="str">
        <f aca="false">IF($A110&gt;STEPS,"",C109*EXP((MU-SIGR^2/2)*T/STEPS+SIGR*SQRT(T/STEPS)*(2*(MOD($A110*7919,1000)/1000)-1)*SQRT(3)))</f>
        <v/>
      </c>
      <c r="D110" s="22" t="str">
        <f aca="false">IF($A110&gt;STEPS,"",IF(B110&lt;=0,IF(C110&gt;K,1,0),EXP(-DIV*B110)*NORMSDIST((LN(C110/K)+(RF-DIV+SIG^2/2)*B110)/(SIG*SQRT(B110)))))</f>
        <v/>
      </c>
      <c r="E110" s="22" t="str">
        <f aca="false">IF($A110&gt;STEPS,"",D110-D109)</f>
        <v/>
      </c>
      <c r="F110" s="18" t="str">
        <f aca="false">IF($A110&gt;STEPS,"",F109*EXP(RF*T/STEPS)-E110*C110)</f>
        <v/>
      </c>
      <c r="G110" s="18" t="str">
        <f aca="false">IF($A110&gt;STEPS,"",F110+D110*C110-IF(B110&lt;=0,MAX(C110-K,0),C110*EXP(-DIV*B110)*NORMSDIST((LN(C110/K)+(RF-DIV+SIG^2/2)*B110)/(SIG*SQRT(B110)))-K*EXP(-RF*B110)*NORMSDIST((LN(C110/K)+(RF-DIV+SIG^2/2)*B110)/(SIG*SQRT(B110))-SIG*SQRT(B110))))</f>
        <v/>
      </c>
    </row>
    <row r="111" customFormat="false" ht="15" hidden="false" customHeight="false" outlineLevel="0" collapsed="false">
      <c r="A111" s="23" t="n">
        <v>105</v>
      </c>
      <c r="B111" s="24" t="str">
        <f aca="false">IF($A111&gt;STEPS,"",IF($A111=STEPS,0,T-$A111*T/STEPS))</f>
        <v/>
      </c>
      <c r="C111" s="25" t="str">
        <f aca="false">IF($A111&gt;STEPS,"",C110*EXP((MU-SIGR^2/2)*T/STEPS+SIGR*SQRT(T/STEPS)*(2*(MOD($A111*7919,1000)/1000)-1)*SQRT(3)))</f>
        <v/>
      </c>
      <c r="D111" s="24" t="str">
        <f aca="false">IF($A111&gt;STEPS,"",IF(B111&lt;=0,IF(C111&gt;K,1,0),EXP(-DIV*B111)*NORMSDIST((LN(C111/K)+(RF-DIV+SIG^2/2)*B111)/(SIG*SQRT(B111)))))</f>
        <v/>
      </c>
      <c r="E111" s="24" t="str">
        <f aca="false">IF($A111&gt;STEPS,"",D111-D110)</f>
        <v/>
      </c>
      <c r="F111" s="25" t="str">
        <f aca="false">IF($A111&gt;STEPS,"",F110*EXP(RF*T/STEPS)-E111*C111)</f>
        <v/>
      </c>
      <c r="G111" s="25" t="str">
        <f aca="false">IF($A111&gt;STEPS,"",F111+D111*C111-IF(B111&lt;=0,MAX(C111-K,0),C111*EXP(-DIV*B111)*NORMSDIST((LN(C111/K)+(RF-DIV+SIG^2/2)*B111)/(SIG*SQRT(B111)))-K*EXP(-RF*B111)*NORMSDIST((LN(C111/K)+(RF-DIV+SIG^2/2)*B111)/(SIG*SQRT(B111))-SIG*SQRT(B111))))</f>
        <v/>
      </c>
    </row>
    <row r="112" customFormat="false" ht="15" hidden="false" customHeight="false" outlineLevel="0" collapsed="false">
      <c r="A112" s="21" t="n">
        <v>106</v>
      </c>
      <c r="B112" s="22" t="str">
        <f aca="false">IF($A112&gt;STEPS,"",IF($A112=STEPS,0,T-$A112*T/STEPS))</f>
        <v/>
      </c>
      <c r="C112" s="18" t="str">
        <f aca="false">IF($A112&gt;STEPS,"",C111*EXP((MU-SIGR^2/2)*T/STEPS+SIGR*SQRT(T/STEPS)*(2*(MOD($A112*7919,1000)/1000)-1)*SQRT(3)))</f>
        <v/>
      </c>
      <c r="D112" s="22" t="str">
        <f aca="false">IF($A112&gt;STEPS,"",IF(B112&lt;=0,IF(C112&gt;K,1,0),EXP(-DIV*B112)*NORMSDIST((LN(C112/K)+(RF-DIV+SIG^2/2)*B112)/(SIG*SQRT(B112)))))</f>
        <v/>
      </c>
      <c r="E112" s="22" t="str">
        <f aca="false">IF($A112&gt;STEPS,"",D112-D111)</f>
        <v/>
      </c>
      <c r="F112" s="18" t="str">
        <f aca="false">IF($A112&gt;STEPS,"",F111*EXP(RF*T/STEPS)-E112*C112)</f>
        <v/>
      </c>
      <c r="G112" s="18" t="str">
        <f aca="false">IF($A112&gt;STEPS,"",F112+D112*C112-IF(B112&lt;=0,MAX(C112-K,0),C112*EXP(-DIV*B112)*NORMSDIST((LN(C112/K)+(RF-DIV+SIG^2/2)*B112)/(SIG*SQRT(B112)))-K*EXP(-RF*B112)*NORMSDIST((LN(C112/K)+(RF-DIV+SIG^2/2)*B112)/(SIG*SQRT(B112))-SIG*SQRT(B112))))</f>
        <v/>
      </c>
    </row>
    <row r="113" customFormat="false" ht="15" hidden="false" customHeight="false" outlineLevel="0" collapsed="false">
      <c r="A113" s="23" t="n">
        <v>107</v>
      </c>
      <c r="B113" s="24" t="str">
        <f aca="false">IF($A113&gt;STEPS,"",IF($A113=STEPS,0,T-$A113*T/STEPS))</f>
        <v/>
      </c>
      <c r="C113" s="25" t="str">
        <f aca="false">IF($A113&gt;STEPS,"",C112*EXP((MU-SIGR^2/2)*T/STEPS+SIGR*SQRT(T/STEPS)*(2*(MOD($A113*7919,1000)/1000)-1)*SQRT(3)))</f>
        <v/>
      </c>
      <c r="D113" s="24" t="str">
        <f aca="false">IF($A113&gt;STEPS,"",IF(B113&lt;=0,IF(C113&gt;K,1,0),EXP(-DIV*B113)*NORMSDIST((LN(C113/K)+(RF-DIV+SIG^2/2)*B113)/(SIG*SQRT(B113)))))</f>
        <v/>
      </c>
      <c r="E113" s="24" t="str">
        <f aca="false">IF($A113&gt;STEPS,"",D113-D112)</f>
        <v/>
      </c>
      <c r="F113" s="25" t="str">
        <f aca="false">IF($A113&gt;STEPS,"",F112*EXP(RF*T/STEPS)-E113*C113)</f>
        <v/>
      </c>
      <c r="G113" s="25" t="str">
        <f aca="false">IF($A113&gt;STEPS,"",F113+D113*C113-IF(B113&lt;=0,MAX(C113-K,0),C113*EXP(-DIV*B113)*NORMSDIST((LN(C113/K)+(RF-DIV+SIG^2/2)*B113)/(SIG*SQRT(B113)))-K*EXP(-RF*B113)*NORMSDIST((LN(C113/K)+(RF-DIV+SIG^2/2)*B113)/(SIG*SQRT(B113))-SIG*SQRT(B113))))</f>
        <v/>
      </c>
    </row>
    <row r="114" customFormat="false" ht="15" hidden="false" customHeight="false" outlineLevel="0" collapsed="false">
      <c r="A114" s="21" t="n">
        <v>108</v>
      </c>
      <c r="B114" s="22" t="str">
        <f aca="false">IF($A114&gt;STEPS,"",IF($A114=STEPS,0,T-$A114*T/STEPS))</f>
        <v/>
      </c>
      <c r="C114" s="18" t="str">
        <f aca="false">IF($A114&gt;STEPS,"",C113*EXP((MU-SIGR^2/2)*T/STEPS+SIGR*SQRT(T/STEPS)*(2*(MOD($A114*7919,1000)/1000)-1)*SQRT(3)))</f>
        <v/>
      </c>
      <c r="D114" s="22" t="str">
        <f aca="false">IF($A114&gt;STEPS,"",IF(B114&lt;=0,IF(C114&gt;K,1,0),EXP(-DIV*B114)*NORMSDIST((LN(C114/K)+(RF-DIV+SIG^2/2)*B114)/(SIG*SQRT(B114)))))</f>
        <v/>
      </c>
      <c r="E114" s="22" t="str">
        <f aca="false">IF($A114&gt;STEPS,"",D114-D113)</f>
        <v/>
      </c>
      <c r="F114" s="18" t="str">
        <f aca="false">IF($A114&gt;STEPS,"",F113*EXP(RF*T/STEPS)-E114*C114)</f>
        <v/>
      </c>
      <c r="G114" s="18" t="str">
        <f aca="false">IF($A114&gt;STEPS,"",F114+D114*C114-IF(B114&lt;=0,MAX(C114-K,0),C114*EXP(-DIV*B114)*NORMSDIST((LN(C114/K)+(RF-DIV+SIG^2/2)*B114)/(SIG*SQRT(B114)))-K*EXP(-RF*B114)*NORMSDIST((LN(C114/K)+(RF-DIV+SIG^2/2)*B114)/(SIG*SQRT(B114))-SIG*SQRT(B114))))</f>
        <v/>
      </c>
    </row>
    <row r="115" customFormat="false" ht="15" hidden="false" customHeight="false" outlineLevel="0" collapsed="false">
      <c r="A115" s="23" t="n">
        <v>109</v>
      </c>
      <c r="B115" s="24" t="str">
        <f aca="false">IF($A115&gt;STEPS,"",IF($A115=STEPS,0,T-$A115*T/STEPS))</f>
        <v/>
      </c>
      <c r="C115" s="25" t="str">
        <f aca="false">IF($A115&gt;STEPS,"",C114*EXP((MU-SIGR^2/2)*T/STEPS+SIGR*SQRT(T/STEPS)*(2*(MOD($A115*7919,1000)/1000)-1)*SQRT(3)))</f>
        <v/>
      </c>
      <c r="D115" s="24" t="str">
        <f aca="false">IF($A115&gt;STEPS,"",IF(B115&lt;=0,IF(C115&gt;K,1,0),EXP(-DIV*B115)*NORMSDIST((LN(C115/K)+(RF-DIV+SIG^2/2)*B115)/(SIG*SQRT(B115)))))</f>
        <v/>
      </c>
      <c r="E115" s="24" t="str">
        <f aca="false">IF($A115&gt;STEPS,"",D115-D114)</f>
        <v/>
      </c>
      <c r="F115" s="25" t="str">
        <f aca="false">IF($A115&gt;STEPS,"",F114*EXP(RF*T/STEPS)-E115*C115)</f>
        <v/>
      </c>
      <c r="G115" s="25" t="str">
        <f aca="false">IF($A115&gt;STEPS,"",F115+D115*C115-IF(B115&lt;=0,MAX(C115-K,0),C115*EXP(-DIV*B115)*NORMSDIST((LN(C115/K)+(RF-DIV+SIG^2/2)*B115)/(SIG*SQRT(B115)))-K*EXP(-RF*B115)*NORMSDIST((LN(C115/K)+(RF-DIV+SIG^2/2)*B115)/(SIG*SQRT(B115))-SIG*SQRT(B115))))</f>
        <v/>
      </c>
    </row>
    <row r="116" customFormat="false" ht="15" hidden="false" customHeight="false" outlineLevel="0" collapsed="false">
      <c r="A116" s="21" t="n">
        <v>110</v>
      </c>
      <c r="B116" s="22" t="str">
        <f aca="false">IF($A116&gt;STEPS,"",IF($A116=STEPS,0,T-$A116*T/STEPS))</f>
        <v/>
      </c>
      <c r="C116" s="18" t="str">
        <f aca="false">IF($A116&gt;STEPS,"",C115*EXP((MU-SIGR^2/2)*T/STEPS+SIGR*SQRT(T/STEPS)*(2*(MOD($A116*7919,1000)/1000)-1)*SQRT(3)))</f>
        <v/>
      </c>
      <c r="D116" s="22" t="str">
        <f aca="false">IF($A116&gt;STEPS,"",IF(B116&lt;=0,IF(C116&gt;K,1,0),EXP(-DIV*B116)*NORMSDIST((LN(C116/K)+(RF-DIV+SIG^2/2)*B116)/(SIG*SQRT(B116)))))</f>
        <v/>
      </c>
      <c r="E116" s="22" t="str">
        <f aca="false">IF($A116&gt;STEPS,"",D116-D115)</f>
        <v/>
      </c>
      <c r="F116" s="18" t="str">
        <f aca="false">IF($A116&gt;STEPS,"",F115*EXP(RF*T/STEPS)-E116*C116)</f>
        <v/>
      </c>
      <c r="G116" s="18" t="str">
        <f aca="false">IF($A116&gt;STEPS,"",F116+D116*C116-IF(B116&lt;=0,MAX(C116-K,0),C116*EXP(-DIV*B116)*NORMSDIST((LN(C116/K)+(RF-DIV+SIG^2/2)*B116)/(SIG*SQRT(B116)))-K*EXP(-RF*B116)*NORMSDIST((LN(C116/K)+(RF-DIV+SIG^2/2)*B116)/(SIG*SQRT(B116))-SIG*SQRT(B116))))</f>
        <v/>
      </c>
    </row>
    <row r="117" customFormat="false" ht="15" hidden="false" customHeight="false" outlineLevel="0" collapsed="false">
      <c r="A117" s="23" t="n">
        <v>111</v>
      </c>
      <c r="B117" s="24" t="str">
        <f aca="false">IF($A117&gt;STEPS,"",IF($A117=STEPS,0,T-$A117*T/STEPS))</f>
        <v/>
      </c>
      <c r="C117" s="25" t="str">
        <f aca="false">IF($A117&gt;STEPS,"",C116*EXP((MU-SIGR^2/2)*T/STEPS+SIGR*SQRT(T/STEPS)*(2*(MOD($A117*7919,1000)/1000)-1)*SQRT(3)))</f>
        <v/>
      </c>
      <c r="D117" s="24" t="str">
        <f aca="false">IF($A117&gt;STEPS,"",IF(B117&lt;=0,IF(C117&gt;K,1,0),EXP(-DIV*B117)*NORMSDIST((LN(C117/K)+(RF-DIV+SIG^2/2)*B117)/(SIG*SQRT(B117)))))</f>
        <v/>
      </c>
      <c r="E117" s="24" t="str">
        <f aca="false">IF($A117&gt;STEPS,"",D117-D116)</f>
        <v/>
      </c>
      <c r="F117" s="25" t="str">
        <f aca="false">IF($A117&gt;STEPS,"",F116*EXP(RF*T/STEPS)-E117*C117)</f>
        <v/>
      </c>
      <c r="G117" s="25" t="str">
        <f aca="false">IF($A117&gt;STEPS,"",F117+D117*C117-IF(B117&lt;=0,MAX(C117-K,0),C117*EXP(-DIV*B117)*NORMSDIST((LN(C117/K)+(RF-DIV+SIG^2/2)*B117)/(SIG*SQRT(B117)))-K*EXP(-RF*B117)*NORMSDIST((LN(C117/K)+(RF-DIV+SIG^2/2)*B117)/(SIG*SQRT(B117))-SIG*SQRT(B117))))</f>
        <v/>
      </c>
    </row>
    <row r="118" customFormat="false" ht="15" hidden="false" customHeight="false" outlineLevel="0" collapsed="false">
      <c r="A118" s="21" t="n">
        <v>112</v>
      </c>
      <c r="B118" s="22" t="str">
        <f aca="false">IF($A118&gt;STEPS,"",IF($A118=STEPS,0,T-$A118*T/STEPS))</f>
        <v/>
      </c>
      <c r="C118" s="18" t="str">
        <f aca="false">IF($A118&gt;STEPS,"",C117*EXP((MU-SIGR^2/2)*T/STEPS+SIGR*SQRT(T/STEPS)*(2*(MOD($A118*7919,1000)/1000)-1)*SQRT(3)))</f>
        <v/>
      </c>
      <c r="D118" s="22" t="str">
        <f aca="false">IF($A118&gt;STEPS,"",IF(B118&lt;=0,IF(C118&gt;K,1,0),EXP(-DIV*B118)*NORMSDIST((LN(C118/K)+(RF-DIV+SIG^2/2)*B118)/(SIG*SQRT(B118)))))</f>
        <v/>
      </c>
      <c r="E118" s="22" t="str">
        <f aca="false">IF($A118&gt;STEPS,"",D118-D117)</f>
        <v/>
      </c>
      <c r="F118" s="18" t="str">
        <f aca="false">IF($A118&gt;STEPS,"",F117*EXP(RF*T/STEPS)-E118*C118)</f>
        <v/>
      </c>
      <c r="G118" s="18" t="str">
        <f aca="false">IF($A118&gt;STEPS,"",F118+D118*C118-IF(B118&lt;=0,MAX(C118-K,0),C118*EXP(-DIV*B118)*NORMSDIST((LN(C118/K)+(RF-DIV+SIG^2/2)*B118)/(SIG*SQRT(B118)))-K*EXP(-RF*B118)*NORMSDIST((LN(C118/K)+(RF-DIV+SIG^2/2)*B118)/(SIG*SQRT(B118))-SIG*SQRT(B118))))</f>
        <v/>
      </c>
    </row>
    <row r="119" customFormat="false" ht="15" hidden="false" customHeight="false" outlineLevel="0" collapsed="false">
      <c r="A119" s="23" t="n">
        <v>113</v>
      </c>
      <c r="B119" s="24" t="str">
        <f aca="false">IF($A119&gt;STEPS,"",IF($A119=STEPS,0,T-$A119*T/STEPS))</f>
        <v/>
      </c>
      <c r="C119" s="25" t="str">
        <f aca="false">IF($A119&gt;STEPS,"",C118*EXP((MU-SIGR^2/2)*T/STEPS+SIGR*SQRT(T/STEPS)*(2*(MOD($A119*7919,1000)/1000)-1)*SQRT(3)))</f>
        <v/>
      </c>
      <c r="D119" s="24" t="str">
        <f aca="false">IF($A119&gt;STEPS,"",IF(B119&lt;=0,IF(C119&gt;K,1,0),EXP(-DIV*B119)*NORMSDIST((LN(C119/K)+(RF-DIV+SIG^2/2)*B119)/(SIG*SQRT(B119)))))</f>
        <v/>
      </c>
      <c r="E119" s="24" t="str">
        <f aca="false">IF($A119&gt;STEPS,"",D119-D118)</f>
        <v/>
      </c>
      <c r="F119" s="25" t="str">
        <f aca="false">IF($A119&gt;STEPS,"",F118*EXP(RF*T/STEPS)-E119*C119)</f>
        <v/>
      </c>
      <c r="G119" s="25" t="str">
        <f aca="false">IF($A119&gt;STEPS,"",F119+D119*C119-IF(B119&lt;=0,MAX(C119-K,0),C119*EXP(-DIV*B119)*NORMSDIST((LN(C119/K)+(RF-DIV+SIG^2/2)*B119)/(SIG*SQRT(B119)))-K*EXP(-RF*B119)*NORMSDIST((LN(C119/K)+(RF-DIV+SIG^2/2)*B119)/(SIG*SQRT(B119))-SIG*SQRT(B119))))</f>
        <v/>
      </c>
    </row>
    <row r="120" customFormat="false" ht="15" hidden="false" customHeight="false" outlineLevel="0" collapsed="false">
      <c r="A120" s="21" t="n">
        <v>114</v>
      </c>
      <c r="B120" s="22" t="str">
        <f aca="false">IF($A120&gt;STEPS,"",IF($A120=STEPS,0,T-$A120*T/STEPS))</f>
        <v/>
      </c>
      <c r="C120" s="18" t="str">
        <f aca="false">IF($A120&gt;STEPS,"",C119*EXP((MU-SIGR^2/2)*T/STEPS+SIGR*SQRT(T/STEPS)*(2*(MOD($A120*7919,1000)/1000)-1)*SQRT(3)))</f>
        <v/>
      </c>
      <c r="D120" s="22" t="str">
        <f aca="false">IF($A120&gt;STEPS,"",IF(B120&lt;=0,IF(C120&gt;K,1,0),EXP(-DIV*B120)*NORMSDIST((LN(C120/K)+(RF-DIV+SIG^2/2)*B120)/(SIG*SQRT(B120)))))</f>
        <v/>
      </c>
      <c r="E120" s="22" t="str">
        <f aca="false">IF($A120&gt;STEPS,"",D120-D119)</f>
        <v/>
      </c>
      <c r="F120" s="18" t="str">
        <f aca="false">IF($A120&gt;STEPS,"",F119*EXP(RF*T/STEPS)-E120*C120)</f>
        <v/>
      </c>
      <c r="G120" s="18" t="str">
        <f aca="false">IF($A120&gt;STEPS,"",F120+D120*C120-IF(B120&lt;=0,MAX(C120-K,0),C120*EXP(-DIV*B120)*NORMSDIST((LN(C120/K)+(RF-DIV+SIG^2/2)*B120)/(SIG*SQRT(B120)))-K*EXP(-RF*B120)*NORMSDIST((LN(C120/K)+(RF-DIV+SIG^2/2)*B120)/(SIG*SQRT(B120))-SIG*SQRT(B120))))</f>
        <v/>
      </c>
    </row>
    <row r="121" customFormat="false" ht="15" hidden="false" customHeight="false" outlineLevel="0" collapsed="false">
      <c r="A121" s="23" t="n">
        <v>115</v>
      </c>
      <c r="B121" s="24" t="str">
        <f aca="false">IF($A121&gt;STEPS,"",IF($A121=STEPS,0,T-$A121*T/STEPS))</f>
        <v/>
      </c>
      <c r="C121" s="25" t="str">
        <f aca="false">IF($A121&gt;STEPS,"",C120*EXP((MU-SIGR^2/2)*T/STEPS+SIGR*SQRT(T/STEPS)*(2*(MOD($A121*7919,1000)/1000)-1)*SQRT(3)))</f>
        <v/>
      </c>
      <c r="D121" s="24" t="str">
        <f aca="false">IF($A121&gt;STEPS,"",IF(B121&lt;=0,IF(C121&gt;K,1,0),EXP(-DIV*B121)*NORMSDIST((LN(C121/K)+(RF-DIV+SIG^2/2)*B121)/(SIG*SQRT(B121)))))</f>
        <v/>
      </c>
      <c r="E121" s="24" t="str">
        <f aca="false">IF($A121&gt;STEPS,"",D121-D120)</f>
        <v/>
      </c>
      <c r="F121" s="25" t="str">
        <f aca="false">IF($A121&gt;STEPS,"",F120*EXP(RF*T/STEPS)-E121*C121)</f>
        <v/>
      </c>
      <c r="G121" s="25" t="str">
        <f aca="false">IF($A121&gt;STEPS,"",F121+D121*C121-IF(B121&lt;=0,MAX(C121-K,0),C121*EXP(-DIV*B121)*NORMSDIST((LN(C121/K)+(RF-DIV+SIG^2/2)*B121)/(SIG*SQRT(B121)))-K*EXP(-RF*B121)*NORMSDIST((LN(C121/K)+(RF-DIV+SIG^2/2)*B121)/(SIG*SQRT(B121))-SIG*SQRT(B121))))</f>
        <v/>
      </c>
    </row>
    <row r="122" customFormat="false" ht="15" hidden="false" customHeight="false" outlineLevel="0" collapsed="false">
      <c r="A122" s="21" t="n">
        <v>116</v>
      </c>
      <c r="B122" s="22" t="str">
        <f aca="false">IF($A122&gt;STEPS,"",IF($A122=STEPS,0,T-$A122*T/STEPS))</f>
        <v/>
      </c>
      <c r="C122" s="18" t="str">
        <f aca="false">IF($A122&gt;STEPS,"",C121*EXP((MU-SIGR^2/2)*T/STEPS+SIGR*SQRT(T/STEPS)*(2*(MOD($A122*7919,1000)/1000)-1)*SQRT(3)))</f>
        <v/>
      </c>
      <c r="D122" s="22" t="str">
        <f aca="false">IF($A122&gt;STEPS,"",IF(B122&lt;=0,IF(C122&gt;K,1,0),EXP(-DIV*B122)*NORMSDIST((LN(C122/K)+(RF-DIV+SIG^2/2)*B122)/(SIG*SQRT(B122)))))</f>
        <v/>
      </c>
      <c r="E122" s="22" t="str">
        <f aca="false">IF($A122&gt;STEPS,"",D122-D121)</f>
        <v/>
      </c>
      <c r="F122" s="18" t="str">
        <f aca="false">IF($A122&gt;STEPS,"",F121*EXP(RF*T/STEPS)-E122*C122)</f>
        <v/>
      </c>
      <c r="G122" s="18" t="str">
        <f aca="false">IF($A122&gt;STEPS,"",F122+D122*C122-IF(B122&lt;=0,MAX(C122-K,0),C122*EXP(-DIV*B122)*NORMSDIST((LN(C122/K)+(RF-DIV+SIG^2/2)*B122)/(SIG*SQRT(B122)))-K*EXP(-RF*B122)*NORMSDIST((LN(C122/K)+(RF-DIV+SIG^2/2)*B122)/(SIG*SQRT(B122))-SIG*SQRT(B122))))</f>
        <v/>
      </c>
    </row>
    <row r="123" customFormat="false" ht="15" hidden="false" customHeight="false" outlineLevel="0" collapsed="false">
      <c r="A123" s="23" t="n">
        <v>117</v>
      </c>
      <c r="B123" s="24" t="str">
        <f aca="false">IF($A123&gt;STEPS,"",IF($A123=STEPS,0,T-$A123*T/STEPS))</f>
        <v/>
      </c>
      <c r="C123" s="25" t="str">
        <f aca="false">IF($A123&gt;STEPS,"",C122*EXP((MU-SIGR^2/2)*T/STEPS+SIGR*SQRT(T/STEPS)*(2*(MOD($A123*7919,1000)/1000)-1)*SQRT(3)))</f>
        <v/>
      </c>
      <c r="D123" s="24" t="str">
        <f aca="false">IF($A123&gt;STEPS,"",IF(B123&lt;=0,IF(C123&gt;K,1,0),EXP(-DIV*B123)*NORMSDIST((LN(C123/K)+(RF-DIV+SIG^2/2)*B123)/(SIG*SQRT(B123)))))</f>
        <v/>
      </c>
      <c r="E123" s="24" t="str">
        <f aca="false">IF($A123&gt;STEPS,"",D123-D122)</f>
        <v/>
      </c>
      <c r="F123" s="25" t="str">
        <f aca="false">IF($A123&gt;STEPS,"",F122*EXP(RF*T/STEPS)-E123*C123)</f>
        <v/>
      </c>
      <c r="G123" s="25" t="str">
        <f aca="false">IF($A123&gt;STEPS,"",F123+D123*C123-IF(B123&lt;=0,MAX(C123-K,0),C123*EXP(-DIV*B123)*NORMSDIST((LN(C123/K)+(RF-DIV+SIG^2/2)*B123)/(SIG*SQRT(B123)))-K*EXP(-RF*B123)*NORMSDIST((LN(C123/K)+(RF-DIV+SIG^2/2)*B123)/(SIG*SQRT(B123))-SIG*SQRT(B123))))</f>
        <v/>
      </c>
    </row>
    <row r="124" customFormat="false" ht="15" hidden="false" customHeight="false" outlineLevel="0" collapsed="false">
      <c r="A124" s="21" t="n">
        <v>118</v>
      </c>
      <c r="B124" s="22" t="str">
        <f aca="false">IF($A124&gt;STEPS,"",IF($A124=STEPS,0,T-$A124*T/STEPS))</f>
        <v/>
      </c>
      <c r="C124" s="18" t="str">
        <f aca="false">IF($A124&gt;STEPS,"",C123*EXP((MU-SIGR^2/2)*T/STEPS+SIGR*SQRT(T/STEPS)*(2*(MOD($A124*7919,1000)/1000)-1)*SQRT(3)))</f>
        <v/>
      </c>
      <c r="D124" s="22" t="str">
        <f aca="false">IF($A124&gt;STEPS,"",IF(B124&lt;=0,IF(C124&gt;K,1,0),EXP(-DIV*B124)*NORMSDIST((LN(C124/K)+(RF-DIV+SIG^2/2)*B124)/(SIG*SQRT(B124)))))</f>
        <v/>
      </c>
      <c r="E124" s="22" t="str">
        <f aca="false">IF($A124&gt;STEPS,"",D124-D123)</f>
        <v/>
      </c>
      <c r="F124" s="18" t="str">
        <f aca="false">IF($A124&gt;STEPS,"",F123*EXP(RF*T/STEPS)-E124*C124)</f>
        <v/>
      </c>
      <c r="G124" s="18" t="str">
        <f aca="false">IF($A124&gt;STEPS,"",F124+D124*C124-IF(B124&lt;=0,MAX(C124-K,0),C124*EXP(-DIV*B124)*NORMSDIST((LN(C124/K)+(RF-DIV+SIG^2/2)*B124)/(SIG*SQRT(B124)))-K*EXP(-RF*B124)*NORMSDIST((LN(C124/K)+(RF-DIV+SIG^2/2)*B124)/(SIG*SQRT(B124))-SIG*SQRT(B124))))</f>
        <v/>
      </c>
    </row>
    <row r="125" customFormat="false" ht="15" hidden="false" customHeight="false" outlineLevel="0" collapsed="false">
      <c r="A125" s="23" t="n">
        <v>119</v>
      </c>
      <c r="B125" s="24" t="str">
        <f aca="false">IF($A125&gt;STEPS,"",IF($A125=STEPS,0,T-$A125*T/STEPS))</f>
        <v/>
      </c>
      <c r="C125" s="25" t="str">
        <f aca="false">IF($A125&gt;STEPS,"",C124*EXP((MU-SIGR^2/2)*T/STEPS+SIGR*SQRT(T/STEPS)*(2*(MOD($A125*7919,1000)/1000)-1)*SQRT(3)))</f>
        <v/>
      </c>
      <c r="D125" s="24" t="str">
        <f aca="false">IF($A125&gt;STEPS,"",IF(B125&lt;=0,IF(C125&gt;K,1,0),EXP(-DIV*B125)*NORMSDIST((LN(C125/K)+(RF-DIV+SIG^2/2)*B125)/(SIG*SQRT(B125)))))</f>
        <v/>
      </c>
      <c r="E125" s="24" t="str">
        <f aca="false">IF($A125&gt;STEPS,"",D125-D124)</f>
        <v/>
      </c>
      <c r="F125" s="25" t="str">
        <f aca="false">IF($A125&gt;STEPS,"",F124*EXP(RF*T/STEPS)-E125*C125)</f>
        <v/>
      </c>
      <c r="G125" s="25" t="str">
        <f aca="false">IF($A125&gt;STEPS,"",F125+D125*C125-IF(B125&lt;=0,MAX(C125-K,0),C125*EXP(-DIV*B125)*NORMSDIST((LN(C125/K)+(RF-DIV+SIG^2/2)*B125)/(SIG*SQRT(B125)))-K*EXP(-RF*B125)*NORMSDIST((LN(C125/K)+(RF-DIV+SIG^2/2)*B125)/(SIG*SQRT(B125))-SIG*SQRT(B125))))</f>
        <v/>
      </c>
    </row>
    <row r="126" customFormat="false" ht="15" hidden="false" customHeight="false" outlineLevel="0" collapsed="false">
      <c r="A126" s="21" t="n">
        <v>120</v>
      </c>
      <c r="B126" s="22" t="str">
        <f aca="false">IF($A126&gt;STEPS,"",IF($A126=STEPS,0,T-$A126*T/STEPS))</f>
        <v/>
      </c>
      <c r="C126" s="18" t="str">
        <f aca="false">IF($A126&gt;STEPS,"",C125*EXP((MU-SIGR^2/2)*T/STEPS+SIGR*SQRT(T/STEPS)*(2*(MOD($A126*7919,1000)/1000)-1)*SQRT(3)))</f>
        <v/>
      </c>
      <c r="D126" s="22" t="str">
        <f aca="false">IF($A126&gt;STEPS,"",IF(B126&lt;=0,IF(C126&gt;K,1,0),EXP(-DIV*B126)*NORMSDIST((LN(C126/K)+(RF-DIV+SIG^2/2)*B126)/(SIG*SQRT(B126)))))</f>
        <v/>
      </c>
      <c r="E126" s="22" t="str">
        <f aca="false">IF($A126&gt;STEPS,"",D126-D125)</f>
        <v/>
      </c>
      <c r="F126" s="18" t="str">
        <f aca="false">IF($A126&gt;STEPS,"",F125*EXP(RF*T/STEPS)-E126*C126)</f>
        <v/>
      </c>
      <c r="G126" s="18" t="str">
        <f aca="false">IF($A126&gt;STEPS,"",F126+D126*C126-IF(B126&lt;=0,MAX(C126-K,0),C126*EXP(-DIV*B126)*NORMSDIST((LN(C126/K)+(RF-DIV+SIG^2/2)*B126)/(SIG*SQRT(B126)))-K*EXP(-RF*B126)*NORMSDIST((LN(C126/K)+(RF-DIV+SIG^2/2)*B126)/(SIG*SQRT(B126))-SIG*SQRT(B126))))</f>
        <v/>
      </c>
    </row>
    <row r="127" customFormat="false" ht="15" hidden="false" customHeight="false" outlineLevel="0" collapsed="false">
      <c r="A127" s="23" t="n">
        <v>121</v>
      </c>
      <c r="B127" s="24" t="str">
        <f aca="false">IF($A127&gt;STEPS,"",IF($A127=STEPS,0,T-$A127*T/STEPS))</f>
        <v/>
      </c>
      <c r="C127" s="25" t="str">
        <f aca="false">IF($A127&gt;STEPS,"",C126*EXP((MU-SIGR^2/2)*T/STEPS+SIGR*SQRT(T/STEPS)*(2*(MOD($A127*7919,1000)/1000)-1)*SQRT(3)))</f>
        <v/>
      </c>
      <c r="D127" s="24" t="str">
        <f aca="false">IF($A127&gt;STEPS,"",IF(B127&lt;=0,IF(C127&gt;K,1,0),EXP(-DIV*B127)*NORMSDIST((LN(C127/K)+(RF-DIV+SIG^2/2)*B127)/(SIG*SQRT(B127)))))</f>
        <v/>
      </c>
      <c r="E127" s="24" t="str">
        <f aca="false">IF($A127&gt;STEPS,"",D127-D126)</f>
        <v/>
      </c>
      <c r="F127" s="25" t="str">
        <f aca="false">IF($A127&gt;STEPS,"",F126*EXP(RF*T/STEPS)-E127*C127)</f>
        <v/>
      </c>
      <c r="G127" s="25" t="str">
        <f aca="false">IF($A127&gt;STEPS,"",F127+D127*C127-IF(B127&lt;=0,MAX(C127-K,0),C127*EXP(-DIV*B127)*NORMSDIST((LN(C127/K)+(RF-DIV+SIG^2/2)*B127)/(SIG*SQRT(B127)))-K*EXP(-RF*B127)*NORMSDIST((LN(C127/K)+(RF-DIV+SIG^2/2)*B127)/(SIG*SQRT(B127))-SIG*SQRT(B127))))</f>
        <v/>
      </c>
    </row>
    <row r="128" customFormat="false" ht="15" hidden="false" customHeight="false" outlineLevel="0" collapsed="false">
      <c r="A128" s="21" t="n">
        <v>122</v>
      </c>
      <c r="B128" s="22" t="str">
        <f aca="false">IF($A128&gt;STEPS,"",IF($A128=STEPS,0,T-$A128*T/STEPS))</f>
        <v/>
      </c>
      <c r="C128" s="18" t="str">
        <f aca="false">IF($A128&gt;STEPS,"",C127*EXP((MU-SIGR^2/2)*T/STEPS+SIGR*SQRT(T/STEPS)*(2*(MOD($A128*7919,1000)/1000)-1)*SQRT(3)))</f>
        <v/>
      </c>
      <c r="D128" s="22" t="str">
        <f aca="false">IF($A128&gt;STEPS,"",IF(B128&lt;=0,IF(C128&gt;K,1,0),EXP(-DIV*B128)*NORMSDIST((LN(C128/K)+(RF-DIV+SIG^2/2)*B128)/(SIG*SQRT(B128)))))</f>
        <v/>
      </c>
      <c r="E128" s="22" t="str">
        <f aca="false">IF($A128&gt;STEPS,"",D128-D127)</f>
        <v/>
      </c>
      <c r="F128" s="18" t="str">
        <f aca="false">IF($A128&gt;STEPS,"",F127*EXP(RF*T/STEPS)-E128*C128)</f>
        <v/>
      </c>
      <c r="G128" s="18" t="str">
        <f aca="false">IF($A128&gt;STEPS,"",F128+D128*C128-IF(B128&lt;=0,MAX(C128-K,0),C128*EXP(-DIV*B128)*NORMSDIST((LN(C128/K)+(RF-DIV+SIG^2/2)*B128)/(SIG*SQRT(B128)))-K*EXP(-RF*B128)*NORMSDIST((LN(C128/K)+(RF-DIV+SIG^2/2)*B128)/(SIG*SQRT(B128))-SIG*SQRT(B128))))</f>
        <v/>
      </c>
    </row>
    <row r="129" customFormat="false" ht="15" hidden="false" customHeight="false" outlineLevel="0" collapsed="false">
      <c r="A129" s="23" t="n">
        <v>123</v>
      </c>
      <c r="B129" s="24" t="str">
        <f aca="false">IF($A129&gt;STEPS,"",IF($A129=STEPS,0,T-$A129*T/STEPS))</f>
        <v/>
      </c>
      <c r="C129" s="25" t="str">
        <f aca="false">IF($A129&gt;STEPS,"",C128*EXP((MU-SIGR^2/2)*T/STEPS+SIGR*SQRT(T/STEPS)*(2*(MOD($A129*7919,1000)/1000)-1)*SQRT(3)))</f>
        <v/>
      </c>
      <c r="D129" s="24" t="str">
        <f aca="false">IF($A129&gt;STEPS,"",IF(B129&lt;=0,IF(C129&gt;K,1,0),EXP(-DIV*B129)*NORMSDIST((LN(C129/K)+(RF-DIV+SIG^2/2)*B129)/(SIG*SQRT(B129)))))</f>
        <v/>
      </c>
      <c r="E129" s="24" t="str">
        <f aca="false">IF($A129&gt;STEPS,"",D129-D128)</f>
        <v/>
      </c>
      <c r="F129" s="25" t="str">
        <f aca="false">IF($A129&gt;STEPS,"",F128*EXP(RF*T/STEPS)-E129*C129)</f>
        <v/>
      </c>
      <c r="G129" s="25" t="str">
        <f aca="false">IF($A129&gt;STEPS,"",F129+D129*C129-IF(B129&lt;=0,MAX(C129-K,0),C129*EXP(-DIV*B129)*NORMSDIST((LN(C129/K)+(RF-DIV+SIG^2/2)*B129)/(SIG*SQRT(B129)))-K*EXP(-RF*B129)*NORMSDIST((LN(C129/K)+(RF-DIV+SIG^2/2)*B129)/(SIG*SQRT(B129))-SIG*SQRT(B129))))</f>
        <v/>
      </c>
    </row>
    <row r="130" customFormat="false" ht="15" hidden="false" customHeight="false" outlineLevel="0" collapsed="false">
      <c r="A130" s="21" t="n">
        <v>124</v>
      </c>
      <c r="B130" s="22" t="str">
        <f aca="false">IF($A130&gt;STEPS,"",IF($A130=STEPS,0,T-$A130*T/STEPS))</f>
        <v/>
      </c>
      <c r="C130" s="18" t="str">
        <f aca="false">IF($A130&gt;STEPS,"",C129*EXP((MU-SIGR^2/2)*T/STEPS+SIGR*SQRT(T/STEPS)*(2*(MOD($A130*7919,1000)/1000)-1)*SQRT(3)))</f>
        <v/>
      </c>
      <c r="D130" s="22" t="str">
        <f aca="false">IF($A130&gt;STEPS,"",IF(B130&lt;=0,IF(C130&gt;K,1,0),EXP(-DIV*B130)*NORMSDIST((LN(C130/K)+(RF-DIV+SIG^2/2)*B130)/(SIG*SQRT(B130)))))</f>
        <v/>
      </c>
      <c r="E130" s="22" t="str">
        <f aca="false">IF($A130&gt;STEPS,"",D130-D129)</f>
        <v/>
      </c>
      <c r="F130" s="18" t="str">
        <f aca="false">IF($A130&gt;STEPS,"",F129*EXP(RF*T/STEPS)-E130*C130)</f>
        <v/>
      </c>
      <c r="G130" s="18" t="str">
        <f aca="false">IF($A130&gt;STEPS,"",F130+D130*C130-IF(B130&lt;=0,MAX(C130-K,0),C130*EXP(-DIV*B130)*NORMSDIST((LN(C130/K)+(RF-DIV+SIG^2/2)*B130)/(SIG*SQRT(B130)))-K*EXP(-RF*B130)*NORMSDIST((LN(C130/K)+(RF-DIV+SIG^2/2)*B130)/(SIG*SQRT(B130))-SIG*SQRT(B130))))</f>
        <v/>
      </c>
    </row>
    <row r="131" customFormat="false" ht="15" hidden="false" customHeight="false" outlineLevel="0" collapsed="false">
      <c r="A131" s="23" t="n">
        <v>125</v>
      </c>
      <c r="B131" s="24" t="str">
        <f aca="false">IF($A131&gt;STEPS,"",IF($A131=STEPS,0,T-$A131*T/STEPS))</f>
        <v/>
      </c>
      <c r="C131" s="25" t="str">
        <f aca="false">IF($A131&gt;STEPS,"",C130*EXP((MU-SIGR^2/2)*T/STEPS+SIGR*SQRT(T/STEPS)*(2*(MOD($A131*7919,1000)/1000)-1)*SQRT(3)))</f>
        <v/>
      </c>
      <c r="D131" s="24" t="str">
        <f aca="false">IF($A131&gt;STEPS,"",IF(B131&lt;=0,IF(C131&gt;K,1,0),EXP(-DIV*B131)*NORMSDIST((LN(C131/K)+(RF-DIV+SIG^2/2)*B131)/(SIG*SQRT(B131)))))</f>
        <v/>
      </c>
      <c r="E131" s="24" t="str">
        <f aca="false">IF($A131&gt;STEPS,"",D131-D130)</f>
        <v/>
      </c>
      <c r="F131" s="25" t="str">
        <f aca="false">IF($A131&gt;STEPS,"",F130*EXP(RF*T/STEPS)-E131*C131)</f>
        <v/>
      </c>
      <c r="G131" s="25" t="str">
        <f aca="false">IF($A131&gt;STEPS,"",F131+D131*C131-IF(B131&lt;=0,MAX(C131-K,0),C131*EXP(-DIV*B131)*NORMSDIST((LN(C131/K)+(RF-DIV+SIG^2/2)*B131)/(SIG*SQRT(B131)))-K*EXP(-RF*B131)*NORMSDIST((LN(C131/K)+(RF-DIV+SIG^2/2)*B131)/(SIG*SQRT(B131))-SIG*SQRT(B131))))</f>
        <v/>
      </c>
    </row>
    <row r="132" customFormat="false" ht="15" hidden="false" customHeight="false" outlineLevel="0" collapsed="false">
      <c r="A132" s="21" t="n">
        <v>126</v>
      </c>
      <c r="B132" s="22" t="str">
        <f aca="false">IF($A132&gt;STEPS,"",IF($A132=STEPS,0,T-$A132*T/STEPS))</f>
        <v/>
      </c>
      <c r="C132" s="18" t="str">
        <f aca="false">IF($A132&gt;STEPS,"",C131*EXP((MU-SIGR^2/2)*T/STEPS+SIGR*SQRT(T/STEPS)*(2*(MOD($A132*7919,1000)/1000)-1)*SQRT(3)))</f>
        <v/>
      </c>
      <c r="D132" s="22" t="str">
        <f aca="false">IF($A132&gt;STEPS,"",IF(B132&lt;=0,IF(C132&gt;K,1,0),EXP(-DIV*B132)*NORMSDIST((LN(C132/K)+(RF-DIV+SIG^2/2)*B132)/(SIG*SQRT(B132)))))</f>
        <v/>
      </c>
      <c r="E132" s="22" t="str">
        <f aca="false">IF($A132&gt;STEPS,"",D132-D131)</f>
        <v/>
      </c>
      <c r="F132" s="18" t="str">
        <f aca="false">IF($A132&gt;STEPS,"",F131*EXP(RF*T/STEPS)-E132*C132)</f>
        <v/>
      </c>
      <c r="G132" s="18" t="str">
        <f aca="false">IF($A132&gt;STEPS,"",F132+D132*C132-IF(B132&lt;=0,MAX(C132-K,0),C132*EXP(-DIV*B132)*NORMSDIST((LN(C132/K)+(RF-DIV+SIG^2/2)*B132)/(SIG*SQRT(B132)))-K*EXP(-RF*B132)*NORMSDIST((LN(C132/K)+(RF-DIV+SIG^2/2)*B132)/(SIG*SQRT(B132))-SIG*SQRT(B132))))</f>
        <v/>
      </c>
    </row>
    <row r="133" customFormat="false" ht="15" hidden="false" customHeight="false" outlineLevel="0" collapsed="false">
      <c r="A133" s="23" t="n">
        <v>127</v>
      </c>
      <c r="B133" s="24" t="str">
        <f aca="false">IF($A133&gt;STEPS,"",IF($A133=STEPS,0,T-$A133*T/STEPS))</f>
        <v/>
      </c>
      <c r="C133" s="25" t="str">
        <f aca="false">IF($A133&gt;STEPS,"",C132*EXP((MU-SIGR^2/2)*T/STEPS+SIGR*SQRT(T/STEPS)*(2*(MOD($A133*7919,1000)/1000)-1)*SQRT(3)))</f>
        <v/>
      </c>
      <c r="D133" s="24" t="str">
        <f aca="false">IF($A133&gt;STEPS,"",IF(B133&lt;=0,IF(C133&gt;K,1,0),EXP(-DIV*B133)*NORMSDIST((LN(C133/K)+(RF-DIV+SIG^2/2)*B133)/(SIG*SQRT(B133)))))</f>
        <v/>
      </c>
      <c r="E133" s="24" t="str">
        <f aca="false">IF($A133&gt;STEPS,"",D133-D132)</f>
        <v/>
      </c>
      <c r="F133" s="25" t="str">
        <f aca="false">IF($A133&gt;STEPS,"",F132*EXP(RF*T/STEPS)-E133*C133)</f>
        <v/>
      </c>
      <c r="G133" s="25" t="str">
        <f aca="false">IF($A133&gt;STEPS,"",F133+D133*C133-IF(B133&lt;=0,MAX(C133-K,0),C133*EXP(-DIV*B133)*NORMSDIST((LN(C133/K)+(RF-DIV+SIG^2/2)*B133)/(SIG*SQRT(B133)))-K*EXP(-RF*B133)*NORMSDIST((LN(C133/K)+(RF-DIV+SIG^2/2)*B133)/(SIG*SQRT(B133))-SIG*SQRT(B133))))</f>
        <v/>
      </c>
    </row>
    <row r="134" customFormat="false" ht="15" hidden="false" customHeight="false" outlineLevel="0" collapsed="false">
      <c r="A134" s="21" t="n">
        <v>128</v>
      </c>
      <c r="B134" s="22" t="str">
        <f aca="false">IF($A134&gt;STEPS,"",IF($A134=STEPS,0,T-$A134*T/STEPS))</f>
        <v/>
      </c>
      <c r="C134" s="18" t="str">
        <f aca="false">IF($A134&gt;STEPS,"",C133*EXP((MU-SIGR^2/2)*T/STEPS+SIGR*SQRT(T/STEPS)*(2*(MOD($A134*7919,1000)/1000)-1)*SQRT(3)))</f>
        <v/>
      </c>
      <c r="D134" s="22" t="str">
        <f aca="false">IF($A134&gt;STEPS,"",IF(B134&lt;=0,IF(C134&gt;K,1,0),EXP(-DIV*B134)*NORMSDIST((LN(C134/K)+(RF-DIV+SIG^2/2)*B134)/(SIG*SQRT(B134)))))</f>
        <v/>
      </c>
      <c r="E134" s="22" t="str">
        <f aca="false">IF($A134&gt;STEPS,"",D134-D133)</f>
        <v/>
      </c>
      <c r="F134" s="18" t="str">
        <f aca="false">IF($A134&gt;STEPS,"",F133*EXP(RF*T/STEPS)-E134*C134)</f>
        <v/>
      </c>
      <c r="G134" s="18" t="str">
        <f aca="false">IF($A134&gt;STEPS,"",F134+D134*C134-IF(B134&lt;=0,MAX(C134-K,0),C134*EXP(-DIV*B134)*NORMSDIST((LN(C134/K)+(RF-DIV+SIG^2/2)*B134)/(SIG*SQRT(B134)))-K*EXP(-RF*B134)*NORMSDIST((LN(C134/K)+(RF-DIV+SIG^2/2)*B134)/(SIG*SQRT(B134))-SIG*SQRT(B134))))</f>
        <v/>
      </c>
    </row>
    <row r="135" customFormat="false" ht="15" hidden="false" customHeight="false" outlineLevel="0" collapsed="false">
      <c r="A135" s="23" t="n">
        <v>129</v>
      </c>
      <c r="B135" s="24" t="str">
        <f aca="false">IF($A135&gt;STEPS,"",IF($A135=STEPS,0,T-$A135*T/STEPS))</f>
        <v/>
      </c>
      <c r="C135" s="25" t="str">
        <f aca="false">IF($A135&gt;STEPS,"",C134*EXP((MU-SIGR^2/2)*T/STEPS+SIGR*SQRT(T/STEPS)*(2*(MOD($A135*7919,1000)/1000)-1)*SQRT(3)))</f>
        <v/>
      </c>
      <c r="D135" s="24" t="str">
        <f aca="false">IF($A135&gt;STEPS,"",IF(B135&lt;=0,IF(C135&gt;K,1,0),EXP(-DIV*B135)*NORMSDIST((LN(C135/K)+(RF-DIV+SIG^2/2)*B135)/(SIG*SQRT(B135)))))</f>
        <v/>
      </c>
      <c r="E135" s="24" t="str">
        <f aca="false">IF($A135&gt;STEPS,"",D135-D134)</f>
        <v/>
      </c>
      <c r="F135" s="25" t="str">
        <f aca="false">IF($A135&gt;STEPS,"",F134*EXP(RF*T/STEPS)-E135*C135)</f>
        <v/>
      </c>
      <c r="G135" s="25" t="str">
        <f aca="false">IF($A135&gt;STEPS,"",F135+D135*C135-IF(B135&lt;=0,MAX(C135-K,0),C135*EXP(-DIV*B135)*NORMSDIST((LN(C135/K)+(RF-DIV+SIG^2/2)*B135)/(SIG*SQRT(B135)))-K*EXP(-RF*B135)*NORMSDIST((LN(C135/K)+(RF-DIV+SIG^2/2)*B135)/(SIG*SQRT(B135))-SIG*SQRT(B135))))</f>
        <v/>
      </c>
    </row>
    <row r="136" customFormat="false" ht="15" hidden="false" customHeight="false" outlineLevel="0" collapsed="false">
      <c r="A136" s="21" t="n">
        <v>130</v>
      </c>
      <c r="B136" s="22" t="str">
        <f aca="false">IF($A136&gt;STEPS,"",IF($A136=STEPS,0,T-$A136*T/STEPS))</f>
        <v/>
      </c>
      <c r="C136" s="18" t="str">
        <f aca="false">IF($A136&gt;STEPS,"",C135*EXP((MU-SIGR^2/2)*T/STEPS+SIGR*SQRT(T/STEPS)*(2*(MOD($A136*7919,1000)/1000)-1)*SQRT(3)))</f>
        <v/>
      </c>
      <c r="D136" s="22" t="str">
        <f aca="false">IF($A136&gt;STEPS,"",IF(B136&lt;=0,IF(C136&gt;K,1,0),EXP(-DIV*B136)*NORMSDIST((LN(C136/K)+(RF-DIV+SIG^2/2)*B136)/(SIG*SQRT(B136)))))</f>
        <v/>
      </c>
      <c r="E136" s="22" t="str">
        <f aca="false">IF($A136&gt;STEPS,"",D136-D135)</f>
        <v/>
      </c>
      <c r="F136" s="18" t="str">
        <f aca="false">IF($A136&gt;STEPS,"",F135*EXP(RF*T/STEPS)-E136*C136)</f>
        <v/>
      </c>
      <c r="G136" s="18" t="str">
        <f aca="false">IF($A136&gt;STEPS,"",F136+D136*C136-IF(B136&lt;=0,MAX(C136-K,0),C136*EXP(-DIV*B136)*NORMSDIST((LN(C136/K)+(RF-DIV+SIG^2/2)*B136)/(SIG*SQRT(B136)))-K*EXP(-RF*B136)*NORMSDIST((LN(C136/K)+(RF-DIV+SIG^2/2)*B136)/(SIG*SQRT(B136))-SIG*SQRT(B136))))</f>
        <v/>
      </c>
    </row>
    <row r="137" customFormat="false" ht="15" hidden="false" customHeight="false" outlineLevel="0" collapsed="false">
      <c r="A137" s="23" t="n">
        <v>131</v>
      </c>
      <c r="B137" s="24" t="str">
        <f aca="false">IF($A137&gt;STEPS,"",IF($A137=STEPS,0,T-$A137*T/STEPS))</f>
        <v/>
      </c>
      <c r="C137" s="25" t="str">
        <f aca="false">IF($A137&gt;STEPS,"",C136*EXP((MU-SIGR^2/2)*T/STEPS+SIGR*SQRT(T/STEPS)*(2*(MOD($A137*7919,1000)/1000)-1)*SQRT(3)))</f>
        <v/>
      </c>
      <c r="D137" s="24" t="str">
        <f aca="false">IF($A137&gt;STEPS,"",IF(B137&lt;=0,IF(C137&gt;K,1,0),EXP(-DIV*B137)*NORMSDIST((LN(C137/K)+(RF-DIV+SIG^2/2)*B137)/(SIG*SQRT(B137)))))</f>
        <v/>
      </c>
      <c r="E137" s="24" t="str">
        <f aca="false">IF($A137&gt;STEPS,"",D137-D136)</f>
        <v/>
      </c>
      <c r="F137" s="25" t="str">
        <f aca="false">IF($A137&gt;STEPS,"",F136*EXP(RF*T/STEPS)-E137*C137)</f>
        <v/>
      </c>
      <c r="G137" s="25" t="str">
        <f aca="false">IF($A137&gt;STEPS,"",F137+D137*C137-IF(B137&lt;=0,MAX(C137-K,0),C137*EXP(-DIV*B137)*NORMSDIST((LN(C137/K)+(RF-DIV+SIG^2/2)*B137)/(SIG*SQRT(B137)))-K*EXP(-RF*B137)*NORMSDIST((LN(C137/K)+(RF-DIV+SIG^2/2)*B137)/(SIG*SQRT(B137))-SIG*SQRT(B137))))</f>
        <v/>
      </c>
    </row>
    <row r="138" customFormat="false" ht="15" hidden="false" customHeight="false" outlineLevel="0" collapsed="false">
      <c r="A138" s="21" t="n">
        <v>132</v>
      </c>
      <c r="B138" s="22" t="str">
        <f aca="false">IF($A138&gt;STEPS,"",IF($A138=STEPS,0,T-$A138*T/STEPS))</f>
        <v/>
      </c>
      <c r="C138" s="18" t="str">
        <f aca="false">IF($A138&gt;STEPS,"",C137*EXP((MU-SIGR^2/2)*T/STEPS+SIGR*SQRT(T/STEPS)*(2*(MOD($A138*7919,1000)/1000)-1)*SQRT(3)))</f>
        <v/>
      </c>
      <c r="D138" s="22" t="str">
        <f aca="false">IF($A138&gt;STEPS,"",IF(B138&lt;=0,IF(C138&gt;K,1,0),EXP(-DIV*B138)*NORMSDIST((LN(C138/K)+(RF-DIV+SIG^2/2)*B138)/(SIG*SQRT(B138)))))</f>
        <v/>
      </c>
      <c r="E138" s="22" t="str">
        <f aca="false">IF($A138&gt;STEPS,"",D138-D137)</f>
        <v/>
      </c>
      <c r="F138" s="18" t="str">
        <f aca="false">IF($A138&gt;STEPS,"",F137*EXP(RF*T/STEPS)-E138*C138)</f>
        <v/>
      </c>
      <c r="G138" s="18" t="str">
        <f aca="false">IF($A138&gt;STEPS,"",F138+D138*C138-IF(B138&lt;=0,MAX(C138-K,0),C138*EXP(-DIV*B138)*NORMSDIST((LN(C138/K)+(RF-DIV+SIG^2/2)*B138)/(SIG*SQRT(B138)))-K*EXP(-RF*B138)*NORMSDIST((LN(C138/K)+(RF-DIV+SIG^2/2)*B138)/(SIG*SQRT(B138))-SIG*SQRT(B138))))</f>
        <v/>
      </c>
    </row>
    <row r="139" customFormat="false" ht="15" hidden="false" customHeight="false" outlineLevel="0" collapsed="false">
      <c r="A139" s="23" t="n">
        <v>133</v>
      </c>
      <c r="B139" s="24" t="str">
        <f aca="false">IF($A139&gt;STEPS,"",IF($A139=STEPS,0,T-$A139*T/STEPS))</f>
        <v/>
      </c>
      <c r="C139" s="25" t="str">
        <f aca="false">IF($A139&gt;STEPS,"",C138*EXP((MU-SIGR^2/2)*T/STEPS+SIGR*SQRT(T/STEPS)*(2*(MOD($A139*7919,1000)/1000)-1)*SQRT(3)))</f>
        <v/>
      </c>
      <c r="D139" s="24" t="str">
        <f aca="false">IF($A139&gt;STEPS,"",IF(B139&lt;=0,IF(C139&gt;K,1,0),EXP(-DIV*B139)*NORMSDIST((LN(C139/K)+(RF-DIV+SIG^2/2)*B139)/(SIG*SQRT(B139)))))</f>
        <v/>
      </c>
      <c r="E139" s="24" t="str">
        <f aca="false">IF($A139&gt;STEPS,"",D139-D138)</f>
        <v/>
      </c>
      <c r="F139" s="25" t="str">
        <f aca="false">IF($A139&gt;STEPS,"",F138*EXP(RF*T/STEPS)-E139*C139)</f>
        <v/>
      </c>
      <c r="G139" s="25" t="str">
        <f aca="false">IF($A139&gt;STEPS,"",F139+D139*C139-IF(B139&lt;=0,MAX(C139-K,0),C139*EXP(-DIV*B139)*NORMSDIST((LN(C139/K)+(RF-DIV+SIG^2/2)*B139)/(SIG*SQRT(B139)))-K*EXP(-RF*B139)*NORMSDIST((LN(C139/K)+(RF-DIV+SIG^2/2)*B139)/(SIG*SQRT(B139))-SIG*SQRT(B139))))</f>
        <v/>
      </c>
    </row>
    <row r="140" customFormat="false" ht="15" hidden="false" customHeight="false" outlineLevel="0" collapsed="false">
      <c r="A140" s="21" t="n">
        <v>134</v>
      </c>
      <c r="B140" s="22" t="str">
        <f aca="false">IF($A140&gt;STEPS,"",IF($A140=STEPS,0,T-$A140*T/STEPS))</f>
        <v/>
      </c>
      <c r="C140" s="18" t="str">
        <f aca="false">IF($A140&gt;STEPS,"",C139*EXP((MU-SIGR^2/2)*T/STEPS+SIGR*SQRT(T/STEPS)*(2*(MOD($A140*7919,1000)/1000)-1)*SQRT(3)))</f>
        <v/>
      </c>
      <c r="D140" s="22" t="str">
        <f aca="false">IF($A140&gt;STEPS,"",IF(B140&lt;=0,IF(C140&gt;K,1,0),EXP(-DIV*B140)*NORMSDIST((LN(C140/K)+(RF-DIV+SIG^2/2)*B140)/(SIG*SQRT(B140)))))</f>
        <v/>
      </c>
      <c r="E140" s="22" t="str">
        <f aca="false">IF($A140&gt;STEPS,"",D140-D139)</f>
        <v/>
      </c>
      <c r="F140" s="18" t="str">
        <f aca="false">IF($A140&gt;STEPS,"",F139*EXP(RF*T/STEPS)-E140*C140)</f>
        <v/>
      </c>
      <c r="G140" s="18" t="str">
        <f aca="false">IF($A140&gt;STEPS,"",F140+D140*C140-IF(B140&lt;=0,MAX(C140-K,0),C140*EXP(-DIV*B140)*NORMSDIST((LN(C140/K)+(RF-DIV+SIG^2/2)*B140)/(SIG*SQRT(B140)))-K*EXP(-RF*B140)*NORMSDIST((LN(C140/K)+(RF-DIV+SIG^2/2)*B140)/(SIG*SQRT(B140))-SIG*SQRT(B140))))</f>
        <v/>
      </c>
    </row>
    <row r="141" customFormat="false" ht="15" hidden="false" customHeight="false" outlineLevel="0" collapsed="false">
      <c r="A141" s="23" t="n">
        <v>135</v>
      </c>
      <c r="B141" s="24" t="str">
        <f aca="false">IF($A141&gt;STEPS,"",IF($A141=STEPS,0,T-$A141*T/STEPS))</f>
        <v/>
      </c>
      <c r="C141" s="25" t="str">
        <f aca="false">IF($A141&gt;STEPS,"",C140*EXP((MU-SIGR^2/2)*T/STEPS+SIGR*SQRT(T/STEPS)*(2*(MOD($A141*7919,1000)/1000)-1)*SQRT(3)))</f>
        <v/>
      </c>
      <c r="D141" s="24" t="str">
        <f aca="false">IF($A141&gt;STEPS,"",IF(B141&lt;=0,IF(C141&gt;K,1,0),EXP(-DIV*B141)*NORMSDIST((LN(C141/K)+(RF-DIV+SIG^2/2)*B141)/(SIG*SQRT(B141)))))</f>
        <v/>
      </c>
      <c r="E141" s="24" t="str">
        <f aca="false">IF($A141&gt;STEPS,"",D141-D140)</f>
        <v/>
      </c>
      <c r="F141" s="25" t="str">
        <f aca="false">IF($A141&gt;STEPS,"",F140*EXP(RF*T/STEPS)-E141*C141)</f>
        <v/>
      </c>
      <c r="G141" s="25" t="str">
        <f aca="false">IF($A141&gt;STEPS,"",F141+D141*C141-IF(B141&lt;=0,MAX(C141-K,0),C141*EXP(-DIV*B141)*NORMSDIST((LN(C141/K)+(RF-DIV+SIG^2/2)*B141)/(SIG*SQRT(B141)))-K*EXP(-RF*B141)*NORMSDIST((LN(C141/K)+(RF-DIV+SIG^2/2)*B141)/(SIG*SQRT(B141))-SIG*SQRT(B141))))</f>
        <v/>
      </c>
    </row>
    <row r="142" customFormat="false" ht="15" hidden="false" customHeight="false" outlineLevel="0" collapsed="false">
      <c r="A142" s="21" t="n">
        <v>136</v>
      </c>
      <c r="B142" s="22" t="str">
        <f aca="false">IF($A142&gt;STEPS,"",IF($A142=STEPS,0,T-$A142*T/STEPS))</f>
        <v/>
      </c>
      <c r="C142" s="18" t="str">
        <f aca="false">IF($A142&gt;STEPS,"",C141*EXP((MU-SIGR^2/2)*T/STEPS+SIGR*SQRT(T/STEPS)*(2*(MOD($A142*7919,1000)/1000)-1)*SQRT(3)))</f>
        <v/>
      </c>
      <c r="D142" s="22" t="str">
        <f aca="false">IF($A142&gt;STEPS,"",IF(B142&lt;=0,IF(C142&gt;K,1,0),EXP(-DIV*B142)*NORMSDIST((LN(C142/K)+(RF-DIV+SIG^2/2)*B142)/(SIG*SQRT(B142)))))</f>
        <v/>
      </c>
      <c r="E142" s="22" t="str">
        <f aca="false">IF($A142&gt;STEPS,"",D142-D141)</f>
        <v/>
      </c>
      <c r="F142" s="18" t="str">
        <f aca="false">IF($A142&gt;STEPS,"",F141*EXP(RF*T/STEPS)-E142*C142)</f>
        <v/>
      </c>
      <c r="G142" s="18" t="str">
        <f aca="false">IF($A142&gt;STEPS,"",F142+D142*C142-IF(B142&lt;=0,MAX(C142-K,0),C142*EXP(-DIV*B142)*NORMSDIST((LN(C142/K)+(RF-DIV+SIG^2/2)*B142)/(SIG*SQRT(B142)))-K*EXP(-RF*B142)*NORMSDIST((LN(C142/K)+(RF-DIV+SIG^2/2)*B142)/(SIG*SQRT(B142))-SIG*SQRT(B142))))</f>
        <v/>
      </c>
    </row>
    <row r="143" customFormat="false" ht="15" hidden="false" customHeight="false" outlineLevel="0" collapsed="false">
      <c r="A143" s="23" t="n">
        <v>137</v>
      </c>
      <c r="B143" s="24" t="str">
        <f aca="false">IF($A143&gt;STEPS,"",IF($A143=STEPS,0,T-$A143*T/STEPS))</f>
        <v/>
      </c>
      <c r="C143" s="25" t="str">
        <f aca="false">IF($A143&gt;STEPS,"",C142*EXP((MU-SIGR^2/2)*T/STEPS+SIGR*SQRT(T/STEPS)*(2*(MOD($A143*7919,1000)/1000)-1)*SQRT(3)))</f>
        <v/>
      </c>
      <c r="D143" s="24" t="str">
        <f aca="false">IF($A143&gt;STEPS,"",IF(B143&lt;=0,IF(C143&gt;K,1,0),EXP(-DIV*B143)*NORMSDIST((LN(C143/K)+(RF-DIV+SIG^2/2)*B143)/(SIG*SQRT(B143)))))</f>
        <v/>
      </c>
      <c r="E143" s="24" t="str">
        <f aca="false">IF($A143&gt;STEPS,"",D143-D142)</f>
        <v/>
      </c>
      <c r="F143" s="25" t="str">
        <f aca="false">IF($A143&gt;STEPS,"",F142*EXP(RF*T/STEPS)-E143*C143)</f>
        <v/>
      </c>
      <c r="G143" s="25" t="str">
        <f aca="false">IF($A143&gt;STEPS,"",F143+D143*C143-IF(B143&lt;=0,MAX(C143-K,0),C143*EXP(-DIV*B143)*NORMSDIST((LN(C143/K)+(RF-DIV+SIG^2/2)*B143)/(SIG*SQRT(B143)))-K*EXP(-RF*B143)*NORMSDIST((LN(C143/K)+(RF-DIV+SIG^2/2)*B143)/(SIG*SQRT(B143))-SIG*SQRT(B143))))</f>
        <v/>
      </c>
    </row>
    <row r="144" customFormat="false" ht="15" hidden="false" customHeight="false" outlineLevel="0" collapsed="false">
      <c r="A144" s="21" t="n">
        <v>138</v>
      </c>
      <c r="B144" s="22" t="str">
        <f aca="false">IF($A144&gt;STEPS,"",IF($A144=STEPS,0,T-$A144*T/STEPS))</f>
        <v/>
      </c>
      <c r="C144" s="18" t="str">
        <f aca="false">IF($A144&gt;STEPS,"",C143*EXP((MU-SIGR^2/2)*T/STEPS+SIGR*SQRT(T/STEPS)*(2*(MOD($A144*7919,1000)/1000)-1)*SQRT(3)))</f>
        <v/>
      </c>
      <c r="D144" s="22" t="str">
        <f aca="false">IF($A144&gt;STEPS,"",IF(B144&lt;=0,IF(C144&gt;K,1,0),EXP(-DIV*B144)*NORMSDIST((LN(C144/K)+(RF-DIV+SIG^2/2)*B144)/(SIG*SQRT(B144)))))</f>
        <v/>
      </c>
      <c r="E144" s="22" t="str">
        <f aca="false">IF($A144&gt;STEPS,"",D144-D143)</f>
        <v/>
      </c>
      <c r="F144" s="18" t="str">
        <f aca="false">IF($A144&gt;STEPS,"",F143*EXP(RF*T/STEPS)-E144*C144)</f>
        <v/>
      </c>
      <c r="G144" s="18" t="str">
        <f aca="false">IF($A144&gt;STEPS,"",F144+D144*C144-IF(B144&lt;=0,MAX(C144-K,0),C144*EXP(-DIV*B144)*NORMSDIST((LN(C144/K)+(RF-DIV+SIG^2/2)*B144)/(SIG*SQRT(B144)))-K*EXP(-RF*B144)*NORMSDIST((LN(C144/K)+(RF-DIV+SIG^2/2)*B144)/(SIG*SQRT(B144))-SIG*SQRT(B144))))</f>
        <v/>
      </c>
    </row>
    <row r="145" customFormat="false" ht="15" hidden="false" customHeight="false" outlineLevel="0" collapsed="false">
      <c r="A145" s="23" t="n">
        <v>139</v>
      </c>
      <c r="B145" s="24" t="str">
        <f aca="false">IF($A145&gt;STEPS,"",IF($A145=STEPS,0,T-$A145*T/STEPS))</f>
        <v/>
      </c>
      <c r="C145" s="25" t="str">
        <f aca="false">IF($A145&gt;STEPS,"",C144*EXP((MU-SIGR^2/2)*T/STEPS+SIGR*SQRT(T/STEPS)*(2*(MOD($A145*7919,1000)/1000)-1)*SQRT(3)))</f>
        <v/>
      </c>
      <c r="D145" s="24" t="str">
        <f aca="false">IF($A145&gt;STEPS,"",IF(B145&lt;=0,IF(C145&gt;K,1,0),EXP(-DIV*B145)*NORMSDIST((LN(C145/K)+(RF-DIV+SIG^2/2)*B145)/(SIG*SQRT(B145)))))</f>
        <v/>
      </c>
      <c r="E145" s="24" t="str">
        <f aca="false">IF($A145&gt;STEPS,"",D145-D144)</f>
        <v/>
      </c>
      <c r="F145" s="25" t="str">
        <f aca="false">IF($A145&gt;STEPS,"",F144*EXP(RF*T/STEPS)-E145*C145)</f>
        <v/>
      </c>
      <c r="G145" s="25" t="str">
        <f aca="false">IF($A145&gt;STEPS,"",F145+D145*C145-IF(B145&lt;=0,MAX(C145-K,0),C145*EXP(-DIV*B145)*NORMSDIST((LN(C145/K)+(RF-DIV+SIG^2/2)*B145)/(SIG*SQRT(B145)))-K*EXP(-RF*B145)*NORMSDIST((LN(C145/K)+(RF-DIV+SIG^2/2)*B145)/(SIG*SQRT(B145))-SIG*SQRT(B145))))</f>
        <v/>
      </c>
    </row>
    <row r="146" customFormat="false" ht="15" hidden="false" customHeight="false" outlineLevel="0" collapsed="false">
      <c r="A146" s="21" t="n">
        <v>140</v>
      </c>
      <c r="B146" s="22" t="str">
        <f aca="false">IF($A146&gt;STEPS,"",IF($A146=STEPS,0,T-$A146*T/STEPS))</f>
        <v/>
      </c>
      <c r="C146" s="18" t="str">
        <f aca="false">IF($A146&gt;STEPS,"",C145*EXP((MU-SIGR^2/2)*T/STEPS+SIGR*SQRT(T/STEPS)*(2*(MOD($A146*7919,1000)/1000)-1)*SQRT(3)))</f>
        <v/>
      </c>
      <c r="D146" s="22" t="str">
        <f aca="false">IF($A146&gt;STEPS,"",IF(B146&lt;=0,IF(C146&gt;K,1,0),EXP(-DIV*B146)*NORMSDIST((LN(C146/K)+(RF-DIV+SIG^2/2)*B146)/(SIG*SQRT(B146)))))</f>
        <v/>
      </c>
      <c r="E146" s="22" t="str">
        <f aca="false">IF($A146&gt;STEPS,"",D146-D145)</f>
        <v/>
      </c>
      <c r="F146" s="18" t="str">
        <f aca="false">IF($A146&gt;STEPS,"",F145*EXP(RF*T/STEPS)-E146*C146)</f>
        <v/>
      </c>
      <c r="G146" s="18" t="str">
        <f aca="false">IF($A146&gt;STEPS,"",F146+D146*C146-IF(B146&lt;=0,MAX(C146-K,0),C146*EXP(-DIV*B146)*NORMSDIST((LN(C146/K)+(RF-DIV+SIG^2/2)*B146)/(SIG*SQRT(B146)))-K*EXP(-RF*B146)*NORMSDIST((LN(C146/K)+(RF-DIV+SIG^2/2)*B146)/(SIG*SQRT(B146))-SIG*SQRT(B146))))</f>
        <v/>
      </c>
    </row>
    <row r="147" customFormat="false" ht="15" hidden="false" customHeight="false" outlineLevel="0" collapsed="false">
      <c r="A147" s="23" t="n">
        <v>141</v>
      </c>
      <c r="B147" s="24" t="str">
        <f aca="false">IF($A147&gt;STEPS,"",IF($A147=STEPS,0,T-$A147*T/STEPS))</f>
        <v/>
      </c>
      <c r="C147" s="25" t="str">
        <f aca="false">IF($A147&gt;STEPS,"",C146*EXP((MU-SIGR^2/2)*T/STEPS+SIGR*SQRT(T/STEPS)*(2*(MOD($A147*7919,1000)/1000)-1)*SQRT(3)))</f>
        <v/>
      </c>
      <c r="D147" s="24" t="str">
        <f aca="false">IF($A147&gt;STEPS,"",IF(B147&lt;=0,IF(C147&gt;K,1,0),EXP(-DIV*B147)*NORMSDIST((LN(C147/K)+(RF-DIV+SIG^2/2)*B147)/(SIG*SQRT(B147)))))</f>
        <v/>
      </c>
      <c r="E147" s="24" t="str">
        <f aca="false">IF($A147&gt;STEPS,"",D147-D146)</f>
        <v/>
      </c>
      <c r="F147" s="25" t="str">
        <f aca="false">IF($A147&gt;STEPS,"",F146*EXP(RF*T/STEPS)-E147*C147)</f>
        <v/>
      </c>
      <c r="G147" s="25" t="str">
        <f aca="false">IF($A147&gt;STEPS,"",F147+D147*C147-IF(B147&lt;=0,MAX(C147-K,0),C147*EXP(-DIV*B147)*NORMSDIST((LN(C147/K)+(RF-DIV+SIG^2/2)*B147)/(SIG*SQRT(B147)))-K*EXP(-RF*B147)*NORMSDIST((LN(C147/K)+(RF-DIV+SIG^2/2)*B147)/(SIG*SQRT(B147))-SIG*SQRT(B147))))</f>
        <v/>
      </c>
    </row>
    <row r="148" customFormat="false" ht="15" hidden="false" customHeight="false" outlineLevel="0" collapsed="false">
      <c r="A148" s="21" t="n">
        <v>142</v>
      </c>
      <c r="B148" s="22" t="str">
        <f aca="false">IF($A148&gt;STEPS,"",IF($A148=STEPS,0,T-$A148*T/STEPS))</f>
        <v/>
      </c>
      <c r="C148" s="18" t="str">
        <f aca="false">IF($A148&gt;STEPS,"",C147*EXP((MU-SIGR^2/2)*T/STEPS+SIGR*SQRT(T/STEPS)*(2*(MOD($A148*7919,1000)/1000)-1)*SQRT(3)))</f>
        <v/>
      </c>
      <c r="D148" s="22" t="str">
        <f aca="false">IF($A148&gt;STEPS,"",IF(B148&lt;=0,IF(C148&gt;K,1,0),EXP(-DIV*B148)*NORMSDIST((LN(C148/K)+(RF-DIV+SIG^2/2)*B148)/(SIG*SQRT(B148)))))</f>
        <v/>
      </c>
      <c r="E148" s="22" t="str">
        <f aca="false">IF($A148&gt;STEPS,"",D148-D147)</f>
        <v/>
      </c>
      <c r="F148" s="18" t="str">
        <f aca="false">IF($A148&gt;STEPS,"",F147*EXP(RF*T/STEPS)-E148*C148)</f>
        <v/>
      </c>
      <c r="G148" s="18" t="str">
        <f aca="false">IF($A148&gt;STEPS,"",F148+D148*C148-IF(B148&lt;=0,MAX(C148-K,0),C148*EXP(-DIV*B148)*NORMSDIST((LN(C148/K)+(RF-DIV+SIG^2/2)*B148)/(SIG*SQRT(B148)))-K*EXP(-RF*B148)*NORMSDIST((LN(C148/K)+(RF-DIV+SIG^2/2)*B148)/(SIG*SQRT(B148))-SIG*SQRT(B148))))</f>
        <v/>
      </c>
    </row>
    <row r="149" customFormat="false" ht="15" hidden="false" customHeight="false" outlineLevel="0" collapsed="false">
      <c r="A149" s="23" t="n">
        <v>143</v>
      </c>
      <c r="B149" s="24" t="str">
        <f aca="false">IF($A149&gt;STEPS,"",IF($A149=STEPS,0,T-$A149*T/STEPS))</f>
        <v/>
      </c>
      <c r="C149" s="25" t="str">
        <f aca="false">IF($A149&gt;STEPS,"",C148*EXP((MU-SIGR^2/2)*T/STEPS+SIGR*SQRT(T/STEPS)*(2*(MOD($A149*7919,1000)/1000)-1)*SQRT(3)))</f>
        <v/>
      </c>
      <c r="D149" s="24" t="str">
        <f aca="false">IF($A149&gt;STEPS,"",IF(B149&lt;=0,IF(C149&gt;K,1,0),EXP(-DIV*B149)*NORMSDIST((LN(C149/K)+(RF-DIV+SIG^2/2)*B149)/(SIG*SQRT(B149)))))</f>
        <v/>
      </c>
      <c r="E149" s="24" t="str">
        <f aca="false">IF($A149&gt;STEPS,"",D149-D148)</f>
        <v/>
      </c>
      <c r="F149" s="25" t="str">
        <f aca="false">IF($A149&gt;STEPS,"",F148*EXP(RF*T/STEPS)-E149*C149)</f>
        <v/>
      </c>
      <c r="G149" s="25" t="str">
        <f aca="false">IF($A149&gt;STEPS,"",F149+D149*C149-IF(B149&lt;=0,MAX(C149-K,0),C149*EXP(-DIV*B149)*NORMSDIST((LN(C149/K)+(RF-DIV+SIG^2/2)*B149)/(SIG*SQRT(B149)))-K*EXP(-RF*B149)*NORMSDIST((LN(C149/K)+(RF-DIV+SIG^2/2)*B149)/(SIG*SQRT(B149))-SIG*SQRT(B149))))</f>
        <v/>
      </c>
    </row>
    <row r="150" customFormat="false" ht="15" hidden="false" customHeight="false" outlineLevel="0" collapsed="false">
      <c r="A150" s="21" t="n">
        <v>144</v>
      </c>
      <c r="B150" s="22" t="str">
        <f aca="false">IF($A150&gt;STEPS,"",IF($A150=STEPS,0,T-$A150*T/STEPS))</f>
        <v/>
      </c>
      <c r="C150" s="18" t="str">
        <f aca="false">IF($A150&gt;STEPS,"",C149*EXP((MU-SIGR^2/2)*T/STEPS+SIGR*SQRT(T/STEPS)*(2*(MOD($A150*7919,1000)/1000)-1)*SQRT(3)))</f>
        <v/>
      </c>
      <c r="D150" s="22" t="str">
        <f aca="false">IF($A150&gt;STEPS,"",IF(B150&lt;=0,IF(C150&gt;K,1,0),EXP(-DIV*B150)*NORMSDIST((LN(C150/K)+(RF-DIV+SIG^2/2)*B150)/(SIG*SQRT(B150)))))</f>
        <v/>
      </c>
      <c r="E150" s="22" t="str">
        <f aca="false">IF($A150&gt;STEPS,"",D150-D149)</f>
        <v/>
      </c>
      <c r="F150" s="18" t="str">
        <f aca="false">IF($A150&gt;STEPS,"",F149*EXP(RF*T/STEPS)-E150*C150)</f>
        <v/>
      </c>
      <c r="G150" s="18" t="str">
        <f aca="false">IF($A150&gt;STEPS,"",F150+D150*C150-IF(B150&lt;=0,MAX(C150-K,0),C150*EXP(-DIV*B150)*NORMSDIST((LN(C150/K)+(RF-DIV+SIG^2/2)*B150)/(SIG*SQRT(B150)))-K*EXP(-RF*B150)*NORMSDIST((LN(C150/K)+(RF-DIV+SIG^2/2)*B150)/(SIG*SQRT(B150))-SIG*SQRT(B150))))</f>
        <v/>
      </c>
    </row>
    <row r="151" customFormat="false" ht="15" hidden="false" customHeight="false" outlineLevel="0" collapsed="false">
      <c r="A151" s="23" t="n">
        <v>145</v>
      </c>
      <c r="B151" s="24" t="str">
        <f aca="false">IF($A151&gt;STEPS,"",IF($A151=STEPS,0,T-$A151*T/STEPS))</f>
        <v/>
      </c>
      <c r="C151" s="25" t="str">
        <f aca="false">IF($A151&gt;STEPS,"",C150*EXP((MU-SIGR^2/2)*T/STEPS+SIGR*SQRT(T/STEPS)*(2*(MOD($A151*7919,1000)/1000)-1)*SQRT(3)))</f>
        <v/>
      </c>
      <c r="D151" s="24" t="str">
        <f aca="false">IF($A151&gt;STEPS,"",IF(B151&lt;=0,IF(C151&gt;K,1,0),EXP(-DIV*B151)*NORMSDIST((LN(C151/K)+(RF-DIV+SIG^2/2)*B151)/(SIG*SQRT(B151)))))</f>
        <v/>
      </c>
      <c r="E151" s="24" t="str">
        <f aca="false">IF($A151&gt;STEPS,"",D151-D150)</f>
        <v/>
      </c>
      <c r="F151" s="25" t="str">
        <f aca="false">IF($A151&gt;STEPS,"",F150*EXP(RF*T/STEPS)-E151*C151)</f>
        <v/>
      </c>
      <c r="G151" s="25" t="str">
        <f aca="false">IF($A151&gt;STEPS,"",F151+D151*C151-IF(B151&lt;=0,MAX(C151-K,0),C151*EXP(-DIV*B151)*NORMSDIST((LN(C151/K)+(RF-DIV+SIG^2/2)*B151)/(SIG*SQRT(B151)))-K*EXP(-RF*B151)*NORMSDIST((LN(C151/K)+(RF-DIV+SIG^2/2)*B151)/(SIG*SQRT(B151))-SIG*SQRT(B151))))</f>
        <v/>
      </c>
    </row>
    <row r="152" customFormat="false" ht="15" hidden="false" customHeight="false" outlineLevel="0" collapsed="false">
      <c r="A152" s="21" t="n">
        <v>146</v>
      </c>
      <c r="B152" s="22" t="str">
        <f aca="false">IF($A152&gt;STEPS,"",IF($A152=STEPS,0,T-$A152*T/STEPS))</f>
        <v/>
      </c>
      <c r="C152" s="18" t="str">
        <f aca="false">IF($A152&gt;STEPS,"",C151*EXP((MU-SIGR^2/2)*T/STEPS+SIGR*SQRT(T/STEPS)*(2*(MOD($A152*7919,1000)/1000)-1)*SQRT(3)))</f>
        <v/>
      </c>
      <c r="D152" s="22" t="str">
        <f aca="false">IF($A152&gt;STEPS,"",IF(B152&lt;=0,IF(C152&gt;K,1,0),EXP(-DIV*B152)*NORMSDIST((LN(C152/K)+(RF-DIV+SIG^2/2)*B152)/(SIG*SQRT(B152)))))</f>
        <v/>
      </c>
      <c r="E152" s="22" t="str">
        <f aca="false">IF($A152&gt;STEPS,"",D152-D151)</f>
        <v/>
      </c>
      <c r="F152" s="18" t="str">
        <f aca="false">IF($A152&gt;STEPS,"",F151*EXP(RF*T/STEPS)-E152*C152)</f>
        <v/>
      </c>
      <c r="G152" s="18" t="str">
        <f aca="false">IF($A152&gt;STEPS,"",F152+D152*C152-IF(B152&lt;=0,MAX(C152-K,0),C152*EXP(-DIV*B152)*NORMSDIST((LN(C152/K)+(RF-DIV+SIG^2/2)*B152)/(SIG*SQRT(B152)))-K*EXP(-RF*B152)*NORMSDIST((LN(C152/K)+(RF-DIV+SIG^2/2)*B152)/(SIG*SQRT(B152))-SIG*SQRT(B152))))</f>
        <v/>
      </c>
    </row>
    <row r="153" customFormat="false" ht="15" hidden="false" customHeight="false" outlineLevel="0" collapsed="false">
      <c r="A153" s="23" t="n">
        <v>147</v>
      </c>
      <c r="B153" s="24" t="str">
        <f aca="false">IF($A153&gt;STEPS,"",IF($A153=STEPS,0,T-$A153*T/STEPS))</f>
        <v/>
      </c>
      <c r="C153" s="25" t="str">
        <f aca="false">IF($A153&gt;STEPS,"",C152*EXP((MU-SIGR^2/2)*T/STEPS+SIGR*SQRT(T/STEPS)*(2*(MOD($A153*7919,1000)/1000)-1)*SQRT(3)))</f>
        <v/>
      </c>
      <c r="D153" s="24" t="str">
        <f aca="false">IF($A153&gt;STEPS,"",IF(B153&lt;=0,IF(C153&gt;K,1,0),EXP(-DIV*B153)*NORMSDIST((LN(C153/K)+(RF-DIV+SIG^2/2)*B153)/(SIG*SQRT(B153)))))</f>
        <v/>
      </c>
      <c r="E153" s="24" t="str">
        <f aca="false">IF($A153&gt;STEPS,"",D153-D152)</f>
        <v/>
      </c>
      <c r="F153" s="25" t="str">
        <f aca="false">IF($A153&gt;STEPS,"",F152*EXP(RF*T/STEPS)-E153*C153)</f>
        <v/>
      </c>
      <c r="G153" s="25" t="str">
        <f aca="false">IF($A153&gt;STEPS,"",F153+D153*C153-IF(B153&lt;=0,MAX(C153-K,0),C153*EXP(-DIV*B153)*NORMSDIST((LN(C153/K)+(RF-DIV+SIG^2/2)*B153)/(SIG*SQRT(B153)))-K*EXP(-RF*B153)*NORMSDIST((LN(C153/K)+(RF-DIV+SIG^2/2)*B153)/(SIG*SQRT(B153))-SIG*SQRT(B153))))</f>
        <v/>
      </c>
    </row>
    <row r="154" customFormat="false" ht="15" hidden="false" customHeight="false" outlineLevel="0" collapsed="false">
      <c r="A154" s="21" t="n">
        <v>148</v>
      </c>
      <c r="B154" s="22" t="str">
        <f aca="false">IF($A154&gt;STEPS,"",IF($A154=STEPS,0,T-$A154*T/STEPS))</f>
        <v/>
      </c>
      <c r="C154" s="18" t="str">
        <f aca="false">IF($A154&gt;STEPS,"",C153*EXP((MU-SIGR^2/2)*T/STEPS+SIGR*SQRT(T/STEPS)*(2*(MOD($A154*7919,1000)/1000)-1)*SQRT(3)))</f>
        <v/>
      </c>
      <c r="D154" s="22" t="str">
        <f aca="false">IF($A154&gt;STEPS,"",IF(B154&lt;=0,IF(C154&gt;K,1,0),EXP(-DIV*B154)*NORMSDIST((LN(C154/K)+(RF-DIV+SIG^2/2)*B154)/(SIG*SQRT(B154)))))</f>
        <v/>
      </c>
      <c r="E154" s="22" t="str">
        <f aca="false">IF($A154&gt;STEPS,"",D154-D153)</f>
        <v/>
      </c>
      <c r="F154" s="18" t="str">
        <f aca="false">IF($A154&gt;STEPS,"",F153*EXP(RF*T/STEPS)-E154*C154)</f>
        <v/>
      </c>
      <c r="G154" s="18" t="str">
        <f aca="false">IF($A154&gt;STEPS,"",F154+D154*C154-IF(B154&lt;=0,MAX(C154-K,0),C154*EXP(-DIV*B154)*NORMSDIST((LN(C154/K)+(RF-DIV+SIG^2/2)*B154)/(SIG*SQRT(B154)))-K*EXP(-RF*B154)*NORMSDIST((LN(C154/K)+(RF-DIV+SIG^2/2)*B154)/(SIG*SQRT(B154))-SIG*SQRT(B154))))</f>
        <v/>
      </c>
    </row>
    <row r="155" customFormat="false" ht="15" hidden="false" customHeight="false" outlineLevel="0" collapsed="false">
      <c r="A155" s="23" t="n">
        <v>149</v>
      </c>
      <c r="B155" s="24" t="str">
        <f aca="false">IF($A155&gt;STEPS,"",IF($A155=STEPS,0,T-$A155*T/STEPS))</f>
        <v/>
      </c>
      <c r="C155" s="25" t="str">
        <f aca="false">IF($A155&gt;STEPS,"",C154*EXP((MU-SIGR^2/2)*T/STEPS+SIGR*SQRT(T/STEPS)*(2*(MOD($A155*7919,1000)/1000)-1)*SQRT(3)))</f>
        <v/>
      </c>
      <c r="D155" s="24" t="str">
        <f aca="false">IF($A155&gt;STEPS,"",IF(B155&lt;=0,IF(C155&gt;K,1,0),EXP(-DIV*B155)*NORMSDIST((LN(C155/K)+(RF-DIV+SIG^2/2)*B155)/(SIG*SQRT(B155)))))</f>
        <v/>
      </c>
      <c r="E155" s="24" t="str">
        <f aca="false">IF($A155&gt;STEPS,"",D155-D154)</f>
        <v/>
      </c>
      <c r="F155" s="25" t="str">
        <f aca="false">IF($A155&gt;STEPS,"",F154*EXP(RF*T/STEPS)-E155*C155)</f>
        <v/>
      </c>
      <c r="G155" s="25" t="str">
        <f aca="false">IF($A155&gt;STEPS,"",F155+D155*C155-IF(B155&lt;=0,MAX(C155-K,0),C155*EXP(-DIV*B155)*NORMSDIST((LN(C155/K)+(RF-DIV+SIG^2/2)*B155)/(SIG*SQRT(B155)))-K*EXP(-RF*B155)*NORMSDIST((LN(C155/K)+(RF-DIV+SIG^2/2)*B155)/(SIG*SQRT(B155))-SIG*SQRT(B155))))</f>
        <v/>
      </c>
    </row>
    <row r="156" customFormat="false" ht="15" hidden="false" customHeight="false" outlineLevel="0" collapsed="false">
      <c r="A156" s="21" t="n">
        <v>150</v>
      </c>
      <c r="B156" s="22" t="str">
        <f aca="false">IF($A156&gt;STEPS,"",IF($A156=STEPS,0,T-$A156*T/STEPS))</f>
        <v/>
      </c>
      <c r="C156" s="18" t="str">
        <f aca="false">IF($A156&gt;STEPS,"",C155*EXP((MU-SIGR^2/2)*T/STEPS+SIGR*SQRT(T/STEPS)*(2*(MOD($A156*7919,1000)/1000)-1)*SQRT(3)))</f>
        <v/>
      </c>
      <c r="D156" s="22" t="str">
        <f aca="false">IF($A156&gt;STEPS,"",IF(B156&lt;=0,IF(C156&gt;K,1,0),EXP(-DIV*B156)*NORMSDIST((LN(C156/K)+(RF-DIV+SIG^2/2)*B156)/(SIG*SQRT(B156)))))</f>
        <v/>
      </c>
      <c r="E156" s="22" t="str">
        <f aca="false">IF($A156&gt;STEPS,"",D156-D155)</f>
        <v/>
      </c>
      <c r="F156" s="18" t="str">
        <f aca="false">IF($A156&gt;STEPS,"",F155*EXP(RF*T/STEPS)-E156*C156)</f>
        <v/>
      </c>
      <c r="G156" s="18" t="str">
        <f aca="false">IF($A156&gt;STEPS,"",F156+D156*C156-IF(B156&lt;=0,MAX(C156-K,0),C156*EXP(-DIV*B156)*NORMSDIST((LN(C156/K)+(RF-DIV+SIG^2/2)*B156)/(SIG*SQRT(B156)))-K*EXP(-RF*B156)*NORMSDIST((LN(C156/K)+(RF-DIV+SIG^2/2)*B156)/(SIG*SQRT(B156))-SIG*SQRT(B156))))</f>
        <v/>
      </c>
    </row>
    <row r="157" customFormat="false" ht="15" hidden="false" customHeight="false" outlineLevel="0" collapsed="false">
      <c r="A157" s="23" t="n">
        <v>151</v>
      </c>
      <c r="B157" s="24" t="str">
        <f aca="false">IF($A157&gt;STEPS,"",IF($A157=STEPS,0,T-$A157*T/STEPS))</f>
        <v/>
      </c>
      <c r="C157" s="25" t="str">
        <f aca="false">IF($A157&gt;STEPS,"",C156*EXP((MU-SIGR^2/2)*T/STEPS+SIGR*SQRT(T/STEPS)*(2*(MOD($A157*7919,1000)/1000)-1)*SQRT(3)))</f>
        <v/>
      </c>
      <c r="D157" s="24" t="str">
        <f aca="false">IF($A157&gt;STEPS,"",IF(B157&lt;=0,IF(C157&gt;K,1,0),EXP(-DIV*B157)*NORMSDIST((LN(C157/K)+(RF-DIV+SIG^2/2)*B157)/(SIG*SQRT(B157)))))</f>
        <v/>
      </c>
      <c r="E157" s="24" t="str">
        <f aca="false">IF($A157&gt;STEPS,"",D157-D156)</f>
        <v/>
      </c>
      <c r="F157" s="25" t="str">
        <f aca="false">IF($A157&gt;STEPS,"",F156*EXP(RF*T/STEPS)-E157*C157)</f>
        <v/>
      </c>
      <c r="G157" s="25" t="str">
        <f aca="false">IF($A157&gt;STEPS,"",F157+D157*C157-IF(B157&lt;=0,MAX(C157-K,0),C157*EXP(-DIV*B157)*NORMSDIST((LN(C157/K)+(RF-DIV+SIG^2/2)*B157)/(SIG*SQRT(B157)))-K*EXP(-RF*B157)*NORMSDIST((LN(C157/K)+(RF-DIV+SIG^2/2)*B157)/(SIG*SQRT(B157))-SIG*SQRT(B157))))</f>
        <v/>
      </c>
    </row>
    <row r="158" customFormat="false" ht="15" hidden="false" customHeight="false" outlineLevel="0" collapsed="false">
      <c r="A158" s="21" t="n">
        <v>152</v>
      </c>
      <c r="B158" s="22" t="str">
        <f aca="false">IF($A158&gt;STEPS,"",IF($A158=STEPS,0,T-$A158*T/STEPS))</f>
        <v/>
      </c>
      <c r="C158" s="18" t="str">
        <f aca="false">IF($A158&gt;STEPS,"",C157*EXP((MU-SIGR^2/2)*T/STEPS+SIGR*SQRT(T/STEPS)*(2*(MOD($A158*7919,1000)/1000)-1)*SQRT(3)))</f>
        <v/>
      </c>
      <c r="D158" s="22" t="str">
        <f aca="false">IF($A158&gt;STEPS,"",IF(B158&lt;=0,IF(C158&gt;K,1,0),EXP(-DIV*B158)*NORMSDIST((LN(C158/K)+(RF-DIV+SIG^2/2)*B158)/(SIG*SQRT(B158)))))</f>
        <v/>
      </c>
      <c r="E158" s="22" t="str">
        <f aca="false">IF($A158&gt;STEPS,"",D158-D157)</f>
        <v/>
      </c>
      <c r="F158" s="18" t="str">
        <f aca="false">IF($A158&gt;STEPS,"",F157*EXP(RF*T/STEPS)-E158*C158)</f>
        <v/>
      </c>
      <c r="G158" s="18" t="str">
        <f aca="false">IF($A158&gt;STEPS,"",F158+D158*C158-IF(B158&lt;=0,MAX(C158-K,0),C158*EXP(-DIV*B158)*NORMSDIST((LN(C158/K)+(RF-DIV+SIG^2/2)*B158)/(SIG*SQRT(B158)))-K*EXP(-RF*B158)*NORMSDIST((LN(C158/K)+(RF-DIV+SIG^2/2)*B158)/(SIG*SQRT(B158))-SIG*SQRT(B158))))</f>
        <v/>
      </c>
    </row>
    <row r="159" customFormat="false" ht="15" hidden="false" customHeight="false" outlineLevel="0" collapsed="false">
      <c r="A159" s="23" t="n">
        <v>153</v>
      </c>
      <c r="B159" s="24" t="str">
        <f aca="false">IF($A159&gt;STEPS,"",IF($A159=STEPS,0,T-$A159*T/STEPS))</f>
        <v/>
      </c>
      <c r="C159" s="25" t="str">
        <f aca="false">IF($A159&gt;STEPS,"",C158*EXP((MU-SIGR^2/2)*T/STEPS+SIGR*SQRT(T/STEPS)*(2*(MOD($A159*7919,1000)/1000)-1)*SQRT(3)))</f>
        <v/>
      </c>
      <c r="D159" s="24" t="str">
        <f aca="false">IF($A159&gt;STEPS,"",IF(B159&lt;=0,IF(C159&gt;K,1,0),EXP(-DIV*B159)*NORMSDIST((LN(C159/K)+(RF-DIV+SIG^2/2)*B159)/(SIG*SQRT(B159)))))</f>
        <v/>
      </c>
      <c r="E159" s="24" t="str">
        <f aca="false">IF($A159&gt;STEPS,"",D159-D158)</f>
        <v/>
      </c>
      <c r="F159" s="25" t="str">
        <f aca="false">IF($A159&gt;STEPS,"",F158*EXP(RF*T/STEPS)-E159*C159)</f>
        <v/>
      </c>
      <c r="G159" s="25" t="str">
        <f aca="false">IF($A159&gt;STEPS,"",F159+D159*C159-IF(B159&lt;=0,MAX(C159-K,0),C159*EXP(-DIV*B159)*NORMSDIST((LN(C159/K)+(RF-DIV+SIG^2/2)*B159)/(SIG*SQRT(B159)))-K*EXP(-RF*B159)*NORMSDIST((LN(C159/K)+(RF-DIV+SIG^2/2)*B159)/(SIG*SQRT(B159))-SIG*SQRT(B159))))</f>
        <v/>
      </c>
    </row>
    <row r="160" customFormat="false" ht="15" hidden="false" customHeight="false" outlineLevel="0" collapsed="false">
      <c r="A160" s="21" t="n">
        <v>154</v>
      </c>
      <c r="B160" s="22" t="str">
        <f aca="false">IF($A160&gt;STEPS,"",IF($A160=STEPS,0,T-$A160*T/STEPS))</f>
        <v/>
      </c>
      <c r="C160" s="18" t="str">
        <f aca="false">IF($A160&gt;STEPS,"",C159*EXP((MU-SIGR^2/2)*T/STEPS+SIGR*SQRT(T/STEPS)*(2*(MOD($A160*7919,1000)/1000)-1)*SQRT(3)))</f>
        <v/>
      </c>
      <c r="D160" s="22" t="str">
        <f aca="false">IF($A160&gt;STEPS,"",IF(B160&lt;=0,IF(C160&gt;K,1,0),EXP(-DIV*B160)*NORMSDIST((LN(C160/K)+(RF-DIV+SIG^2/2)*B160)/(SIG*SQRT(B160)))))</f>
        <v/>
      </c>
      <c r="E160" s="22" t="str">
        <f aca="false">IF($A160&gt;STEPS,"",D160-D159)</f>
        <v/>
      </c>
      <c r="F160" s="18" t="str">
        <f aca="false">IF($A160&gt;STEPS,"",F159*EXP(RF*T/STEPS)-E160*C160)</f>
        <v/>
      </c>
      <c r="G160" s="18" t="str">
        <f aca="false">IF($A160&gt;STEPS,"",F160+D160*C160-IF(B160&lt;=0,MAX(C160-K,0),C160*EXP(-DIV*B160)*NORMSDIST((LN(C160/K)+(RF-DIV+SIG^2/2)*B160)/(SIG*SQRT(B160)))-K*EXP(-RF*B160)*NORMSDIST((LN(C160/K)+(RF-DIV+SIG^2/2)*B160)/(SIG*SQRT(B160))-SIG*SQRT(B160))))</f>
        <v/>
      </c>
    </row>
    <row r="161" customFormat="false" ht="15" hidden="false" customHeight="false" outlineLevel="0" collapsed="false">
      <c r="A161" s="23" t="n">
        <v>155</v>
      </c>
      <c r="B161" s="24" t="str">
        <f aca="false">IF($A161&gt;STEPS,"",IF($A161=STEPS,0,T-$A161*T/STEPS))</f>
        <v/>
      </c>
      <c r="C161" s="25" t="str">
        <f aca="false">IF($A161&gt;STEPS,"",C160*EXP((MU-SIGR^2/2)*T/STEPS+SIGR*SQRT(T/STEPS)*(2*(MOD($A161*7919,1000)/1000)-1)*SQRT(3)))</f>
        <v/>
      </c>
      <c r="D161" s="24" t="str">
        <f aca="false">IF($A161&gt;STEPS,"",IF(B161&lt;=0,IF(C161&gt;K,1,0),EXP(-DIV*B161)*NORMSDIST((LN(C161/K)+(RF-DIV+SIG^2/2)*B161)/(SIG*SQRT(B161)))))</f>
        <v/>
      </c>
      <c r="E161" s="24" t="str">
        <f aca="false">IF($A161&gt;STEPS,"",D161-D160)</f>
        <v/>
      </c>
      <c r="F161" s="25" t="str">
        <f aca="false">IF($A161&gt;STEPS,"",F160*EXP(RF*T/STEPS)-E161*C161)</f>
        <v/>
      </c>
      <c r="G161" s="25" t="str">
        <f aca="false">IF($A161&gt;STEPS,"",F161+D161*C161-IF(B161&lt;=0,MAX(C161-K,0),C161*EXP(-DIV*B161)*NORMSDIST((LN(C161/K)+(RF-DIV+SIG^2/2)*B161)/(SIG*SQRT(B161)))-K*EXP(-RF*B161)*NORMSDIST((LN(C161/K)+(RF-DIV+SIG^2/2)*B161)/(SIG*SQRT(B161))-SIG*SQRT(B161))))</f>
        <v/>
      </c>
    </row>
    <row r="162" customFormat="false" ht="15" hidden="false" customHeight="false" outlineLevel="0" collapsed="false">
      <c r="A162" s="21" t="n">
        <v>156</v>
      </c>
      <c r="B162" s="22" t="str">
        <f aca="false">IF($A162&gt;STEPS,"",IF($A162=STEPS,0,T-$A162*T/STEPS))</f>
        <v/>
      </c>
      <c r="C162" s="18" t="str">
        <f aca="false">IF($A162&gt;STEPS,"",C161*EXP((MU-SIGR^2/2)*T/STEPS+SIGR*SQRT(T/STEPS)*(2*(MOD($A162*7919,1000)/1000)-1)*SQRT(3)))</f>
        <v/>
      </c>
      <c r="D162" s="22" t="str">
        <f aca="false">IF($A162&gt;STEPS,"",IF(B162&lt;=0,IF(C162&gt;K,1,0),EXP(-DIV*B162)*NORMSDIST((LN(C162/K)+(RF-DIV+SIG^2/2)*B162)/(SIG*SQRT(B162)))))</f>
        <v/>
      </c>
      <c r="E162" s="22" t="str">
        <f aca="false">IF($A162&gt;STEPS,"",D162-D161)</f>
        <v/>
      </c>
      <c r="F162" s="18" t="str">
        <f aca="false">IF($A162&gt;STEPS,"",F161*EXP(RF*T/STEPS)-E162*C162)</f>
        <v/>
      </c>
      <c r="G162" s="18" t="str">
        <f aca="false">IF($A162&gt;STEPS,"",F162+D162*C162-IF(B162&lt;=0,MAX(C162-K,0),C162*EXP(-DIV*B162)*NORMSDIST((LN(C162/K)+(RF-DIV+SIG^2/2)*B162)/(SIG*SQRT(B162)))-K*EXP(-RF*B162)*NORMSDIST((LN(C162/K)+(RF-DIV+SIG^2/2)*B162)/(SIG*SQRT(B162))-SIG*SQRT(B162))))</f>
        <v/>
      </c>
    </row>
    <row r="163" customFormat="false" ht="15" hidden="false" customHeight="false" outlineLevel="0" collapsed="false">
      <c r="A163" s="23" t="n">
        <v>157</v>
      </c>
      <c r="B163" s="24" t="str">
        <f aca="false">IF($A163&gt;STEPS,"",IF($A163=STEPS,0,T-$A163*T/STEPS))</f>
        <v/>
      </c>
      <c r="C163" s="25" t="str">
        <f aca="false">IF($A163&gt;STEPS,"",C162*EXP((MU-SIGR^2/2)*T/STEPS+SIGR*SQRT(T/STEPS)*(2*(MOD($A163*7919,1000)/1000)-1)*SQRT(3)))</f>
        <v/>
      </c>
      <c r="D163" s="24" t="str">
        <f aca="false">IF($A163&gt;STEPS,"",IF(B163&lt;=0,IF(C163&gt;K,1,0),EXP(-DIV*B163)*NORMSDIST((LN(C163/K)+(RF-DIV+SIG^2/2)*B163)/(SIG*SQRT(B163)))))</f>
        <v/>
      </c>
      <c r="E163" s="24" t="str">
        <f aca="false">IF($A163&gt;STEPS,"",D163-D162)</f>
        <v/>
      </c>
      <c r="F163" s="25" t="str">
        <f aca="false">IF($A163&gt;STEPS,"",F162*EXP(RF*T/STEPS)-E163*C163)</f>
        <v/>
      </c>
      <c r="G163" s="25" t="str">
        <f aca="false">IF($A163&gt;STEPS,"",F163+D163*C163-IF(B163&lt;=0,MAX(C163-K,0),C163*EXP(-DIV*B163)*NORMSDIST((LN(C163/K)+(RF-DIV+SIG^2/2)*B163)/(SIG*SQRT(B163)))-K*EXP(-RF*B163)*NORMSDIST((LN(C163/K)+(RF-DIV+SIG^2/2)*B163)/(SIG*SQRT(B163))-SIG*SQRT(B163))))</f>
        <v/>
      </c>
    </row>
    <row r="164" customFormat="false" ht="15" hidden="false" customHeight="false" outlineLevel="0" collapsed="false">
      <c r="A164" s="21" t="n">
        <v>158</v>
      </c>
      <c r="B164" s="22" t="str">
        <f aca="false">IF($A164&gt;STEPS,"",IF($A164=STEPS,0,T-$A164*T/STEPS))</f>
        <v/>
      </c>
      <c r="C164" s="18" t="str">
        <f aca="false">IF($A164&gt;STEPS,"",C163*EXP((MU-SIGR^2/2)*T/STEPS+SIGR*SQRT(T/STEPS)*(2*(MOD($A164*7919,1000)/1000)-1)*SQRT(3)))</f>
        <v/>
      </c>
      <c r="D164" s="22" t="str">
        <f aca="false">IF($A164&gt;STEPS,"",IF(B164&lt;=0,IF(C164&gt;K,1,0),EXP(-DIV*B164)*NORMSDIST((LN(C164/K)+(RF-DIV+SIG^2/2)*B164)/(SIG*SQRT(B164)))))</f>
        <v/>
      </c>
      <c r="E164" s="22" t="str">
        <f aca="false">IF($A164&gt;STEPS,"",D164-D163)</f>
        <v/>
      </c>
      <c r="F164" s="18" t="str">
        <f aca="false">IF($A164&gt;STEPS,"",F163*EXP(RF*T/STEPS)-E164*C164)</f>
        <v/>
      </c>
      <c r="G164" s="18" t="str">
        <f aca="false">IF($A164&gt;STEPS,"",F164+D164*C164-IF(B164&lt;=0,MAX(C164-K,0),C164*EXP(-DIV*B164)*NORMSDIST((LN(C164/K)+(RF-DIV+SIG^2/2)*B164)/(SIG*SQRT(B164)))-K*EXP(-RF*B164)*NORMSDIST((LN(C164/K)+(RF-DIV+SIG^2/2)*B164)/(SIG*SQRT(B164))-SIG*SQRT(B164))))</f>
        <v/>
      </c>
    </row>
    <row r="165" customFormat="false" ht="15" hidden="false" customHeight="false" outlineLevel="0" collapsed="false">
      <c r="A165" s="23" t="n">
        <v>159</v>
      </c>
      <c r="B165" s="24" t="str">
        <f aca="false">IF($A165&gt;STEPS,"",IF($A165=STEPS,0,T-$A165*T/STEPS))</f>
        <v/>
      </c>
      <c r="C165" s="25" t="str">
        <f aca="false">IF($A165&gt;STEPS,"",C164*EXP((MU-SIGR^2/2)*T/STEPS+SIGR*SQRT(T/STEPS)*(2*(MOD($A165*7919,1000)/1000)-1)*SQRT(3)))</f>
        <v/>
      </c>
      <c r="D165" s="24" t="str">
        <f aca="false">IF($A165&gt;STEPS,"",IF(B165&lt;=0,IF(C165&gt;K,1,0),EXP(-DIV*B165)*NORMSDIST((LN(C165/K)+(RF-DIV+SIG^2/2)*B165)/(SIG*SQRT(B165)))))</f>
        <v/>
      </c>
      <c r="E165" s="24" t="str">
        <f aca="false">IF($A165&gt;STEPS,"",D165-D164)</f>
        <v/>
      </c>
      <c r="F165" s="25" t="str">
        <f aca="false">IF($A165&gt;STEPS,"",F164*EXP(RF*T/STEPS)-E165*C165)</f>
        <v/>
      </c>
      <c r="G165" s="25" t="str">
        <f aca="false">IF($A165&gt;STEPS,"",F165+D165*C165-IF(B165&lt;=0,MAX(C165-K,0),C165*EXP(-DIV*B165)*NORMSDIST((LN(C165/K)+(RF-DIV+SIG^2/2)*B165)/(SIG*SQRT(B165)))-K*EXP(-RF*B165)*NORMSDIST((LN(C165/K)+(RF-DIV+SIG^2/2)*B165)/(SIG*SQRT(B165))-SIG*SQRT(B165))))</f>
        <v/>
      </c>
    </row>
    <row r="166" customFormat="false" ht="15" hidden="false" customHeight="false" outlineLevel="0" collapsed="false">
      <c r="A166" s="21" t="n">
        <v>160</v>
      </c>
      <c r="B166" s="22" t="str">
        <f aca="false">IF($A166&gt;STEPS,"",IF($A166=STEPS,0,T-$A166*T/STEPS))</f>
        <v/>
      </c>
      <c r="C166" s="18" t="str">
        <f aca="false">IF($A166&gt;STEPS,"",C165*EXP((MU-SIGR^2/2)*T/STEPS+SIGR*SQRT(T/STEPS)*(2*(MOD($A166*7919,1000)/1000)-1)*SQRT(3)))</f>
        <v/>
      </c>
      <c r="D166" s="22" t="str">
        <f aca="false">IF($A166&gt;STEPS,"",IF(B166&lt;=0,IF(C166&gt;K,1,0),EXP(-DIV*B166)*NORMSDIST((LN(C166/K)+(RF-DIV+SIG^2/2)*B166)/(SIG*SQRT(B166)))))</f>
        <v/>
      </c>
      <c r="E166" s="22" t="str">
        <f aca="false">IF($A166&gt;STEPS,"",D166-D165)</f>
        <v/>
      </c>
      <c r="F166" s="18" t="str">
        <f aca="false">IF($A166&gt;STEPS,"",F165*EXP(RF*T/STEPS)-E166*C166)</f>
        <v/>
      </c>
      <c r="G166" s="18" t="str">
        <f aca="false">IF($A166&gt;STEPS,"",F166+D166*C166-IF(B166&lt;=0,MAX(C166-K,0),C166*EXP(-DIV*B166)*NORMSDIST((LN(C166/K)+(RF-DIV+SIG^2/2)*B166)/(SIG*SQRT(B166)))-K*EXP(-RF*B166)*NORMSDIST((LN(C166/K)+(RF-DIV+SIG^2/2)*B166)/(SIG*SQRT(B166))-SIG*SQRT(B166))))</f>
        <v/>
      </c>
    </row>
    <row r="167" customFormat="false" ht="15" hidden="false" customHeight="false" outlineLevel="0" collapsed="false">
      <c r="A167" s="23" t="n">
        <v>161</v>
      </c>
      <c r="B167" s="24" t="str">
        <f aca="false">IF($A167&gt;STEPS,"",IF($A167=STEPS,0,T-$A167*T/STEPS))</f>
        <v/>
      </c>
      <c r="C167" s="25" t="str">
        <f aca="false">IF($A167&gt;STEPS,"",C166*EXP((MU-SIGR^2/2)*T/STEPS+SIGR*SQRT(T/STEPS)*(2*(MOD($A167*7919,1000)/1000)-1)*SQRT(3)))</f>
        <v/>
      </c>
      <c r="D167" s="24" t="str">
        <f aca="false">IF($A167&gt;STEPS,"",IF(B167&lt;=0,IF(C167&gt;K,1,0),EXP(-DIV*B167)*NORMSDIST((LN(C167/K)+(RF-DIV+SIG^2/2)*B167)/(SIG*SQRT(B167)))))</f>
        <v/>
      </c>
      <c r="E167" s="24" t="str">
        <f aca="false">IF($A167&gt;STEPS,"",D167-D166)</f>
        <v/>
      </c>
      <c r="F167" s="25" t="str">
        <f aca="false">IF($A167&gt;STEPS,"",F166*EXP(RF*T/STEPS)-E167*C167)</f>
        <v/>
      </c>
      <c r="G167" s="25" t="str">
        <f aca="false">IF($A167&gt;STEPS,"",F167+D167*C167-IF(B167&lt;=0,MAX(C167-K,0),C167*EXP(-DIV*B167)*NORMSDIST((LN(C167/K)+(RF-DIV+SIG^2/2)*B167)/(SIG*SQRT(B167)))-K*EXP(-RF*B167)*NORMSDIST((LN(C167/K)+(RF-DIV+SIG^2/2)*B167)/(SIG*SQRT(B167))-SIG*SQRT(B167))))</f>
        <v/>
      </c>
    </row>
    <row r="168" customFormat="false" ht="15" hidden="false" customHeight="false" outlineLevel="0" collapsed="false">
      <c r="A168" s="21" t="n">
        <v>162</v>
      </c>
      <c r="B168" s="22" t="str">
        <f aca="false">IF($A168&gt;STEPS,"",IF($A168=STEPS,0,T-$A168*T/STEPS))</f>
        <v/>
      </c>
      <c r="C168" s="18" t="str">
        <f aca="false">IF($A168&gt;STEPS,"",C167*EXP((MU-SIGR^2/2)*T/STEPS+SIGR*SQRT(T/STEPS)*(2*(MOD($A168*7919,1000)/1000)-1)*SQRT(3)))</f>
        <v/>
      </c>
      <c r="D168" s="22" t="str">
        <f aca="false">IF($A168&gt;STEPS,"",IF(B168&lt;=0,IF(C168&gt;K,1,0),EXP(-DIV*B168)*NORMSDIST((LN(C168/K)+(RF-DIV+SIG^2/2)*B168)/(SIG*SQRT(B168)))))</f>
        <v/>
      </c>
      <c r="E168" s="22" t="str">
        <f aca="false">IF($A168&gt;STEPS,"",D168-D167)</f>
        <v/>
      </c>
      <c r="F168" s="18" t="str">
        <f aca="false">IF($A168&gt;STEPS,"",F167*EXP(RF*T/STEPS)-E168*C168)</f>
        <v/>
      </c>
      <c r="G168" s="18" t="str">
        <f aca="false">IF($A168&gt;STEPS,"",F168+D168*C168-IF(B168&lt;=0,MAX(C168-K,0),C168*EXP(-DIV*B168)*NORMSDIST((LN(C168/K)+(RF-DIV+SIG^2/2)*B168)/(SIG*SQRT(B168)))-K*EXP(-RF*B168)*NORMSDIST((LN(C168/K)+(RF-DIV+SIG^2/2)*B168)/(SIG*SQRT(B168))-SIG*SQRT(B168))))</f>
        <v/>
      </c>
    </row>
    <row r="169" customFormat="false" ht="15" hidden="false" customHeight="false" outlineLevel="0" collapsed="false">
      <c r="A169" s="23" t="n">
        <v>163</v>
      </c>
      <c r="B169" s="24" t="str">
        <f aca="false">IF($A169&gt;STEPS,"",IF($A169=STEPS,0,T-$A169*T/STEPS))</f>
        <v/>
      </c>
      <c r="C169" s="25" t="str">
        <f aca="false">IF($A169&gt;STEPS,"",C168*EXP((MU-SIGR^2/2)*T/STEPS+SIGR*SQRT(T/STEPS)*(2*(MOD($A169*7919,1000)/1000)-1)*SQRT(3)))</f>
        <v/>
      </c>
      <c r="D169" s="24" t="str">
        <f aca="false">IF($A169&gt;STEPS,"",IF(B169&lt;=0,IF(C169&gt;K,1,0),EXP(-DIV*B169)*NORMSDIST((LN(C169/K)+(RF-DIV+SIG^2/2)*B169)/(SIG*SQRT(B169)))))</f>
        <v/>
      </c>
      <c r="E169" s="24" t="str">
        <f aca="false">IF($A169&gt;STEPS,"",D169-D168)</f>
        <v/>
      </c>
      <c r="F169" s="25" t="str">
        <f aca="false">IF($A169&gt;STEPS,"",F168*EXP(RF*T/STEPS)-E169*C169)</f>
        <v/>
      </c>
      <c r="G169" s="25" t="str">
        <f aca="false">IF($A169&gt;STEPS,"",F169+D169*C169-IF(B169&lt;=0,MAX(C169-K,0),C169*EXP(-DIV*B169)*NORMSDIST((LN(C169/K)+(RF-DIV+SIG^2/2)*B169)/(SIG*SQRT(B169)))-K*EXP(-RF*B169)*NORMSDIST((LN(C169/K)+(RF-DIV+SIG^2/2)*B169)/(SIG*SQRT(B169))-SIG*SQRT(B169))))</f>
        <v/>
      </c>
    </row>
    <row r="170" customFormat="false" ht="15" hidden="false" customHeight="false" outlineLevel="0" collapsed="false">
      <c r="A170" s="21" t="n">
        <v>164</v>
      </c>
      <c r="B170" s="22" t="str">
        <f aca="false">IF($A170&gt;STEPS,"",IF($A170=STEPS,0,T-$A170*T/STEPS))</f>
        <v/>
      </c>
      <c r="C170" s="18" t="str">
        <f aca="false">IF($A170&gt;STEPS,"",C169*EXP((MU-SIGR^2/2)*T/STEPS+SIGR*SQRT(T/STEPS)*(2*(MOD($A170*7919,1000)/1000)-1)*SQRT(3)))</f>
        <v/>
      </c>
      <c r="D170" s="22" t="str">
        <f aca="false">IF($A170&gt;STEPS,"",IF(B170&lt;=0,IF(C170&gt;K,1,0),EXP(-DIV*B170)*NORMSDIST((LN(C170/K)+(RF-DIV+SIG^2/2)*B170)/(SIG*SQRT(B170)))))</f>
        <v/>
      </c>
      <c r="E170" s="22" t="str">
        <f aca="false">IF($A170&gt;STEPS,"",D170-D169)</f>
        <v/>
      </c>
      <c r="F170" s="18" t="str">
        <f aca="false">IF($A170&gt;STEPS,"",F169*EXP(RF*T/STEPS)-E170*C170)</f>
        <v/>
      </c>
      <c r="G170" s="18" t="str">
        <f aca="false">IF($A170&gt;STEPS,"",F170+D170*C170-IF(B170&lt;=0,MAX(C170-K,0),C170*EXP(-DIV*B170)*NORMSDIST((LN(C170/K)+(RF-DIV+SIG^2/2)*B170)/(SIG*SQRT(B170)))-K*EXP(-RF*B170)*NORMSDIST((LN(C170/K)+(RF-DIV+SIG^2/2)*B170)/(SIG*SQRT(B170))-SIG*SQRT(B170))))</f>
        <v/>
      </c>
    </row>
    <row r="171" customFormat="false" ht="15" hidden="false" customHeight="false" outlineLevel="0" collapsed="false">
      <c r="A171" s="23" t="n">
        <v>165</v>
      </c>
      <c r="B171" s="24" t="str">
        <f aca="false">IF($A171&gt;STEPS,"",IF($A171=STEPS,0,T-$A171*T/STEPS))</f>
        <v/>
      </c>
      <c r="C171" s="25" t="str">
        <f aca="false">IF($A171&gt;STEPS,"",C170*EXP((MU-SIGR^2/2)*T/STEPS+SIGR*SQRT(T/STEPS)*(2*(MOD($A171*7919,1000)/1000)-1)*SQRT(3)))</f>
        <v/>
      </c>
      <c r="D171" s="24" t="str">
        <f aca="false">IF($A171&gt;STEPS,"",IF(B171&lt;=0,IF(C171&gt;K,1,0),EXP(-DIV*B171)*NORMSDIST((LN(C171/K)+(RF-DIV+SIG^2/2)*B171)/(SIG*SQRT(B171)))))</f>
        <v/>
      </c>
      <c r="E171" s="24" t="str">
        <f aca="false">IF($A171&gt;STEPS,"",D171-D170)</f>
        <v/>
      </c>
      <c r="F171" s="25" t="str">
        <f aca="false">IF($A171&gt;STEPS,"",F170*EXP(RF*T/STEPS)-E171*C171)</f>
        <v/>
      </c>
      <c r="G171" s="25" t="str">
        <f aca="false">IF($A171&gt;STEPS,"",F171+D171*C171-IF(B171&lt;=0,MAX(C171-K,0),C171*EXP(-DIV*B171)*NORMSDIST((LN(C171/K)+(RF-DIV+SIG^2/2)*B171)/(SIG*SQRT(B171)))-K*EXP(-RF*B171)*NORMSDIST((LN(C171/K)+(RF-DIV+SIG^2/2)*B171)/(SIG*SQRT(B171))-SIG*SQRT(B171))))</f>
        <v/>
      </c>
    </row>
    <row r="172" customFormat="false" ht="15" hidden="false" customHeight="false" outlineLevel="0" collapsed="false">
      <c r="A172" s="21" t="n">
        <v>166</v>
      </c>
      <c r="B172" s="22" t="str">
        <f aca="false">IF($A172&gt;STEPS,"",IF($A172=STEPS,0,T-$A172*T/STEPS))</f>
        <v/>
      </c>
      <c r="C172" s="18" t="str">
        <f aca="false">IF($A172&gt;STEPS,"",C171*EXP((MU-SIGR^2/2)*T/STEPS+SIGR*SQRT(T/STEPS)*(2*(MOD($A172*7919,1000)/1000)-1)*SQRT(3)))</f>
        <v/>
      </c>
      <c r="D172" s="22" t="str">
        <f aca="false">IF($A172&gt;STEPS,"",IF(B172&lt;=0,IF(C172&gt;K,1,0),EXP(-DIV*B172)*NORMSDIST((LN(C172/K)+(RF-DIV+SIG^2/2)*B172)/(SIG*SQRT(B172)))))</f>
        <v/>
      </c>
      <c r="E172" s="22" t="str">
        <f aca="false">IF($A172&gt;STEPS,"",D172-D171)</f>
        <v/>
      </c>
      <c r="F172" s="18" t="str">
        <f aca="false">IF($A172&gt;STEPS,"",F171*EXP(RF*T/STEPS)-E172*C172)</f>
        <v/>
      </c>
      <c r="G172" s="18" t="str">
        <f aca="false">IF($A172&gt;STEPS,"",F172+D172*C172-IF(B172&lt;=0,MAX(C172-K,0),C172*EXP(-DIV*B172)*NORMSDIST((LN(C172/K)+(RF-DIV+SIG^2/2)*B172)/(SIG*SQRT(B172)))-K*EXP(-RF*B172)*NORMSDIST((LN(C172/K)+(RF-DIV+SIG^2/2)*B172)/(SIG*SQRT(B172))-SIG*SQRT(B172))))</f>
        <v/>
      </c>
    </row>
    <row r="173" customFormat="false" ht="15" hidden="false" customHeight="false" outlineLevel="0" collapsed="false">
      <c r="A173" s="23" t="n">
        <v>167</v>
      </c>
      <c r="B173" s="24" t="str">
        <f aca="false">IF($A173&gt;STEPS,"",IF($A173=STEPS,0,T-$A173*T/STEPS))</f>
        <v/>
      </c>
      <c r="C173" s="25" t="str">
        <f aca="false">IF($A173&gt;STEPS,"",C172*EXP((MU-SIGR^2/2)*T/STEPS+SIGR*SQRT(T/STEPS)*(2*(MOD($A173*7919,1000)/1000)-1)*SQRT(3)))</f>
        <v/>
      </c>
      <c r="D173" s="24" t="str">
        <f aca="false">IF($A173&gt;STEPS,"",IF(B173&lt;=0,IF(C173&gt;K,1,0),EXP(-DIV*B173)*NORMSDIST((LN(C173/K)+(RF-DIV+SIG^2/2)*B173)/(SIG*SQRT(B173)))))</f>
        <v/>
      </c>
      <c r="E173" s="24" t="str">
        <f aca="false">IF($A173&gt;STEPS,"",D173-D172)</f>
        <v/>
      </c>
      <c r="F173" s="25" t="str">
        <f aca="false">IF($A173&gt;STEPS,"",F172*EXP(RF*T/STEPS)-E173*C173)</f>
        <v/>
      </c>
      <c r="G173" s="25" t="str">
        <f aca="false">IF($A173&gt;STEPS,"",F173+D173*C173-IF(B173&lt;=0,MAX(C173-K,0),C173*EXP(-DIV*B173)*NORMSDIST((LN(C173/K)+(RF-DIV+SIG^2/2)*B173)/(SIG*SQRT(B173)))-K*EXP(-RF*B173)*NORMSDIST((LN(C173/K)+(RF-DIV+SIG^2/2)*B173)/(SIG*SQRT(B173))-SIG*SQRT(B173))))</f>
        <v/>
      </c>
    </row>
    <row r="174" customFormat="false" ht="15" hidden="false" customHeight="false" outlineLevel="0" collapsed="false">
      <c r="A174" s="21" t="n">
        <v>168</v>
      </c>
      <c r="B174" s="22" t="str">
        <f aca="false">IF($A174&gt;STEPS,"",IF($A174=STEPS,0,T-$A174*T/STEPS))</f>
        <v/>
      </c>
      <c r="C174" s="18" t="str">
        <f aca="false">IF($A174&gt;STEPS,"",C173*EXP((MU-SIGR^2/2)*T/STEPS+SIGR*SQRT(T/STEPS)*(2*(MOD($A174*7919,1000)/1000)-1)*SQRT(3)))</f>
        <v/>
      </c>
      <c r="D174" s="22" t="str">
        <f aca="false">IF($A174&gt;STEPS,"",IF(B174&lt;=0,IF(C174&gt;K,1,0),EXP(-DIV*B174)*NORMSDIST((LN(C174/K)+(RF-DIV+SIG^2/2)*B174)/(SIG*SQRT(B174)))))</f>
        <v/>
      </c>
      <c r="E174" s="22" t="str">
        <f aca="false">IF($A174&gt;STEPS,"",D174-D173)</f>
        <v/>
      </c>
      <c r="F174" s="18" t="str">
        <f aca="false">IF($A174&gt;STEPS,"",F173*EXP(RF*T/STEPS)-E174*C174)</f>
        <v/>
      </c>
      <c r="G174" s="18" t="str">
        <f aca="false">IF($A174&gt;STEPS,"",F174+D174*C174-IF(B174&lt;=0,MAX(C174-K,0),C174*EXP(-DIV*B174)*NORMSDIST((LN(C174/K)+(RF-DIV+SIG^2/2)*B174)/(SIG*SQRT(B174)))-K*EXP(-RF*B174)*NORMSDIST((LN(C174/K)+(RF-DIV+SIG^2/2)*B174)/(SIG*SQRT(B174))-SIG*SQRT(B174))))</f>
        <v/>
      </c>
    </row>
    <row r="175" customFormat="false" ht="15" hidden="false" customHeight="false" outlineLevel="0" collapsed="false">
      <c r="A175" s="23" t="n">
        <v>169</v>
      </c>
      <c r="B175" s="24" t="str">
        <f aca="false">IF($A175&gt;STEPS,"",IF($A175=STEPS,0,T-$A175*T/STEPS))</f>
        <v/>
      </c>
      <c r="C175" s="25" t="str">
        <f aca="false">IF($A175&gt;STEPS,"",C174*EXP((MU-SIGR^2/2)*T/STEPS+SIGR*SQRT(T/STEPS)*(2*(MOD($A175*7919,1000)/1000)-1)*SQRT(3)))</f>
        <v/>
      </c>
      <c r="D175" s="24" t="str">
        <f aca="false">IF($A175&gt;STEPS,"",IF(B175&lt;=0,IF(C175&gt;K,1,0),EXP(-DIV*B175)*NORMSDIST((LN(C175/K)+(RF-DIV+SIG^2/2)*B175)/(SIG*SQRT(B175)))))</f>
        <v/>
      </c>
      <c r="E175" s="24" t="str">
        <f aca="false">IF($A175&gt;STEPS,"",D175-D174)</f>
        <v/>
      </c>
      <c r="F175" s="25" t="str">
        <f aca="false">IF($A175&gt;STEPS,"",F174*EXP(RF*T/STEPS)-E175*C175)</f>
        <v/>
      </c>
      <c r="G175" s="25" t="str">
        <f aca="false">IF($A175&gt;STEPS,"",F175+D175*C175-IF(B175&lt;=0,MAX(C175-K,0),C175*EXP(-DIV*B175)*NORMSDIST((LN(C175/K)+(RF-DIV+SIG^2/2)*B175)/(SIG*SQRT(B175)))-K*EXP(-RF*B175)*NORMSDIST((LN(C175/K)+(RF-DIV+SIG^2/2)*B175)/(SIG*SQRT(B175))-SIG*SQRT(B175))))</f>
        <v/>
      </c>
    </row>
    <row r="176" customFormat="false" ht="15" hidden="false" customHeight="false" outlineLevel="0" collapsed="false">
      <c r="A176" s="21" t="n">
        <v>170</v>
      </c>
      <c r="B176" s="22" t="str">
        <f aca="false">IF($A176&gt;STEPS,"",IF($A176=STEPS,0,T-$A176*T/STEPS))</f>
        <v/>
      </c>
      <c r="C176" s="18" t="str">
        <f aca="false">IF($A176&gt;STEPS,"",C175*EXP((MU-SIGR^2/2)*T/STEPS+SIGR*SQRT(T/STEPS)*(2*(MOD($A176*7919,1000)/1000)-1)*SQRT(3)))</f>
        <v/>
      </c>
      <c r="D176" s="22" t="str">
        <f aca="false">IF($A176&gt;STEPS,"",IF(B176&lt;=0,IF(C176&gt;K,1,0),EXP(-DIV*B176)*NORMSDIST((LN(C176/K)+(RF-DIV+SIG^2/2)*B176)/(SIG*SQRT(B176)))))</f>
        <v/>
      </c>
      <c r="E176" s="22" t="str">
        <f aca="false">IF($A176&gt;STEPS,"",D176-D175)</f>
        <v/>
      </c>
      <c r="F176" s="18" t="str">
        <f aca="false">IF($A176&gt;STEPS,"",F175*EXP(RF*T/STEPS)-E176*C176)</f>
        <v/>
      </c>
      <c r="G176" s="18" t="str">
        <f aca="false">IF($A176&gt;STEPS,"",F176+D176*C176-IF(B176&lt;=0,MAX(C176-K,0),C176*EXP(-DIV*B176)*NORMSDIST((LN(C176/K)+(RF-DIV+SIG^2/2)*B176)/(SIG*SQRT(B176)))-K*EXP(-RF*B176)*NORMSDIST((LN(C176/K)+(RF-DIV+SIG^2/2)*B176)/(SIG*SQRT(B176))-SIG*SQRT(B176))))</f>
        <v/>
      </c>
    </row>
    <row r="177" customFormat="false" ht="15" hidden="false" customHeight="false" outlineLevel="0" collapsed="false">
      <c r="A177" s="23" t="n">
        <v>171</v>
      </c>
      <c r="B177" s="24" t="str">
        <f aca="false">IF($A177&gt;STEPS,"",IF($A177=STEPS,0,T-$A177*T/STEPS))</f>
        <v/>
      </c>
      <c r="C177" s="25" t="str">
        <f aca="false">IF($A177&gt;STEPS,"",C176*EXP((MU-SIGR^2/2)*T/STEPS+SIGR*SQRT(T/STEPS)*(2*(MOD($A177*7919,1000)/1000)-1)*SQRT(3)))</f>
        <v/>
      </c>
      <c r="D177" s="24" t="str">
        <f aca="false">IF($A177&gt;STEPS,"",IF(B177&lt;=0,IF(C177&gt;K,1,0),EXP(-DIV*B177)*NORMSDIST((LN(C177/K)+(RF-DIV+SIG^2/2)*B177)/(SIG*SQRT(B177)))))</f>
        <v/>
      </c>
      <c r="E177" s="24" t="str">
        <f aca="false">IF($A177&gt;STEPS,"",D177-D176)</f>
        <v/>
      </c>
      <c r="F177" s="25" t="str">
        <f aca="false">IF($A177&gt;STEPS,"",F176*EXP(RF*T/STEPS)-E177*C177)</f>
        <v/>
      </c>
      <c r="G177" s="25" t="str">
        <f aca="false">IF($A177&gt;STEPS,"",F177+D177*C177-IF(B177&lt;=0,MAX(C177-K,0),C177*EXP(-DIV*B177)*NORMSDIST((LN(C177/K)+(RF-DIV+SIG^2/2)*B177)/(SIG*SQRT(B177)))-K*EXP(-RF*B177)*NORMSDIST((LN(C177/K)+(RF-DIV+SIG^2/2)*B177)/(SIG*SQRT(B177))-SIG*SQRT(B177))))</f>
        <v/>
      </c>
    </row>
    <row r="178" customFormat="false" ht="15" hidden="false" customHeight="false" outlineLevel="0" collapsed="false">
      <c r="A178" s="21" t="n">
        <v>172</v>
      </c>
      <c r="B178" s="22" t="str">
        <f aca="false">IF($A178&gt;STEPS,"",IF($A178=STEPS,0,T-$A178*T/STEPS))</f>
        <v/>
      </c>
      <c r="C178" s="18" t="str">
        <f aca="false">IF($A178&gt;STEPS,"",C177*EXP((MU-SIGR^2/2)*T/STEPS+SIGR*SQRT(T/STEPS)*(2*(MOD($A178*7919,1000)/1000)-1)*SQRT(3)))</f>
        <v/>
      </c>
      <c r="D178" s="22" t="str">
        <f aca="false">IF($A178&gt;STEPS,"",IF(B178&lt;=0,IF(C178&gt;K,1,0),EXP(-DIV*B178)*NORMSDIST((LN(C178/K)+(RF-DIV+SIG^2/2)*B178)/(SIG*SQRT(B178)))))</f>
        <v/>
      </c>
      <c r="E178" s="22" t="str">
        <f aca="false">IF($A178&gt;STEPS,"",D178-D177)</f>
        <v/>
      </c>
      <c r="F178" s="18" t="str">
        <f aca="false">IF($A178&gt;STEPS,"",F177*EXP(RF*T/STEPS)-E178*C178)</f>
        <v/>
      </c>
      <c r="G178" s="18" t="str">
        <f aca="false">IF($A178&gt;STEPS,"",F178+D178*C178-IF(B178&lt;=0,MAX(C178-K,0),C178*EXP(-DIV*B178)*NORMSDIST((LN(C178/K)+(RF-DIV+SIG^2/2)*B178)/(SIG*SQRT(B178)))-K*EXP(-RF*B178)*NORMSDIST((LN(C178/K)+(RF-DIV+SIG^2/2)*B178)/(SIG*SQRT(B178))-SIG*SQRT(B178))))</f>
        <v/>
      </c>
    </row>
    <row r="179" customFormat="false" ht="15" hidden="false" customHeight="false" outlineLevel="0" collapsed="false">
      <c r="A179" s="23" t="n">
        <v>173</v>
      </c>
      <c r="B179" s="24" t="str">
        <f aca="false">IF($A179&gt;STEPS,"",IF($A179=STEPS,0,T-$A179*T/STEPS))</f>
        <v/>
      </c>
      <c r="C179" s="25" t="str">
        <f aca="false">IF($A179&gt;STEPS,"",C178*EXP((MU-SIGR^2/2)*T/STEPS+SIGR*SQRT(T/STEPS)*(2*(MOD($A179*7919,1000)/1000)-1)*SQRT(3)))</f>
        <v/>
      </c>
      <c r="D179" s="24" t="str">
        <f aca="false">IF($A179&gt;STEPS,"",IF(B179&lt;=0,IF(C179&gt;K,1,0),EXP(-DIV*B179)*NORMSDIST((LN(C179/K)+(RF-DIV+SIG^2/2)*B179)/(SIG*SQRT(B179)))))</f>
        <v/>
      </c>
      <c r="E179" s="24" t="str">
        <f aca="false">IF($A179&gt;STEPS,"",D179-D178)</f>
        <v/>
      </c>
      <c r="F179" s="25" t="str">
        <f aca="false">IF($A179&gt;STEPS,"",F178*EXP(RF*T/STEPS)-E179*C179)</f>
        <v/>
      </c>
      <c r="G179" s="25" t="str">
        <f aca="false">IF($A179&gt;STEPS,"",F179+D179*C179-IF(B179&lt;=0,MAX(C179-K,0),C179*EXP(-DIV*B179)*NORMSDIST((LN(C179/K)+(RF-DIV+SIG^2/2)*B179)/(SIG*SQRT(B179)))-K*EXP(-RF*B179)*NORMSDIST((LN(C179/K)+(RF-DIV+SIG^2/2)*B179)/(SIG*SQRT(B179))-SIG*SQRT(B179))))</f>
        <v/>
      </c>
    </row>
    <row r="180" customFormat="false" ht="15" hidden="false" customHeight="false" outlineLevel="0" collapsed="false">
      <c r="A180" s="21" t="n">
        <v>174</v>
      </c>
      <c r="B180" s="22" t="str">
        <f aca="false">IF($A180&gt;STEPS,"",IF($A180=STEPS,0,T-$A180*T/STEPS))</f>
        <v/>
      </c>
      <c r="C180" s="18" t="str">
        <f aca="false">IF($A180&gt;STEPS,"",C179*EXP((MU-SIGR^2/2)*T/STEPS+SIGR*SQRT(T/STEPS)*(2*(MOD($A180*7919,1000)/1000)-1)*SQRT(3)))</f>
        <v/>
      </c>
      <c r="D180" s="22" t="str">
        <f aca="false">IF($A180&gt;STEPS,"",IF(B180&lt;=0,IF(C180&gt;K,1,0),EXP(-DIV*B180)*NORMSDIST((LN(C180/K)+(RF-DIV+SIG^2/2)*B180)/(SIG*SQRT(B180)))))</f>
        <v/>
      </c>
      <c r="E180" s="22" t="str">
        <f aca="false">IF($A180&gt;STEPS,"",D180-D179)</f>
        <v/>
      </c>
      <c r="F180" s="18" t="str">
        <f aca="false">IF($A180&gt;STEPS,"",F179*EXP(RF*T/STEPS)-E180*C180)</f>
        <v/>
      </c>
      <c r="G180" s="18" t="str">
        <f aca="false">IF($A180&gt;STEPS,"",F180+D180*C180-IF(B180&lt;=0,MAX(C180-K,0),C180*EXP(-DIV*B180)*NORMSDIST((LN(C180/K)+(RF-DIV+SIG^2/2)*B180)/(SIG*SQRT(B180)))-K*EXP(-RF*B180)*NORMSDIST((LN(C180/K)+(RF-DIV+SIG^2/2)*B180)/(SIG*SQRT(B180))-SIG*SQRT(B180))))</f>
        <v/>
      </c>
    </row>
    <row r="181" customFormat="false" ht="15" hidden="false" customHeight="false" outlineLevel="0" collapsed="false">
      <c r="A181" s="23" t="n">
        <v>175</v>
      </c>
      <c r="B181" s="24" t="str">
        <f aca="false">IF($A181&gt;STEPS,"",IF($A181=STEPS,0,T-$A181*T/STEPS))</f>
        <v/>
      </c>
      <c r="C181" s="25" t="str">
        <f aca="false">IF($A181&gt;STEPS,"",C180*EXP((MU-SIGR^2/2)*T/STEPS+SIGR*SQRT(T/STEPS)*(2*(MOD($A181*7919,1000)/1000)-1)*SQRT(3)))</f>
        <v/>
      </c>
      <c r="D181" s="24" t="str">
        <f aca="false">IF($A181&gt;STEPS,"",IF(B181&lt;=0,IF(C181&gt;K,1,0),EXP(-DIV*B181)*NORMSDIST((LN(C181/K)+(RF-DIV+SIG^2/2)*B181)/(SIG*SQRT(B181)))))</f>
        <v/>
      </c>
      <c r="E181" s="24" t="str">
        <f aca="false">IF($A181&gt;STEPS,"",D181-D180)</f>
        <v/>
      </c>
      <c r="F181" s="25" t="str">
        <f aca="false">IF($A181&gt;STEPS,"",F180*EXP(RF*T/STEPS)-E181*C181)</f>
        <v/>
      </c>
      <c r="G181" s="25" t="str">
        <f aca="false">IF($A181&gt;STEPS,"",F181+D181*C181-IF(B181&lt;=0,MAX(C181-K,0),C181*EXP(-DIV*B181)*NORMSDIST((LN(C181/K)+(RF-DIV+SIG^2/2)*B181)/(SIG*SQRT(B181)))-K*EXP(-RF*B181)*NORMSDIST((LN(C181/K)+(RF-DIV+SIG^2/2)*B181)/(SIG*SQRT(B181))-SIG*SQRT(B181))))</f>
        <v/>
      </c>
    </row>
    <row r="182" customFormat="false" ht="15" hidden="false" customHeight="false" outlineLevel="0" collapsed="false">
      <c r="A182" s="21" t="n">
        <v>176</v>
      </c>
      <c r="B182" s="22" t="str">
        <f aca="false">IF($A182&gt;STEPS,"",IF($A182=STEPS,0,T-$A182*T/STEPS))</f>
        <v/>
      </c>
      <c r="C182" s="18" t="str">
        <f aca="false">IF($A182&gt;STEPS,"",C181*EXP((MU-SIGR^2/2)*T/STEPS+SIGR*SQRT(T/STEPS)*(2*(MOD($A182*7919,1000)/1000)-1)*SQRT(3)))</f>
        <v/>
      </c>
      <c r="D182" s="22" t="str">
        <f aca="false">IF($A182&gt;STEPS,"",IF(B182&lt;=0,IF(C182&gt;K,1,0),EXP(-DIV*B182)*NORMSDIST((LN(C182/K)+(RF-DIV+SIG^2/2)*B182)/(SIG*SQRT(B182)))))</f>
        <v/>
      </c>
      <c r="E182" s="22" t="str">
        <f aca="false">IF($A182&gt;STEPS,"",D182-D181)</f>
        <v/>
      </c>
      <c r="F182" s="18" t="str">
        <f aca="false">IF($A182&gt;STEPS,"",F181*EXP(RF*T/STEPS)-E182*C182)</f>
        <v/>
      </c>
      <c r="G182" s="18" t="str">
        <f aca="false">IF($A182&gt;STEPS,"",F182+D182*C182-IF(B182&lt;=0,MAX(C182-K,0),C182*EXP(-DIV*B182)*NORMSDIST((LN(C182/K)+(RF-DIV+SIG^2/2)*B182)/(SIG*SQRT(B182)))-K*EXP(-RF*B182)*NORMSDIST((LN(C182/K)+(RF-DIV+SIG^2/2)*B182)/(SIG*SQRT(B182))-SIG*SQRT(B182))))</f>
        <v/>
      </c>
    </row>
    <row r="183" customFormat="false" ht="15" hidden="false" customHeight="false" outlineLevel="0" collapsed="false">
      <c r="A183" s="23" t="n">
        <v>177</v>
      </c>
      <c r="B183" s="24" t="str">
        <f aca="false">IF($A183&gt;STEPS,"",IF($A183=STEPS,0,T-$A183*T/STEPS))</f>
        <v/>
      </c>
      <c r="C183" s="25" t="str">
        <f aca="false">IF($A183&gt;STEPS,"",C182*EXP((MU-SIGR^2/2)*T/STEPS+SIGR*SQRT(T/STEPS)*(2*(MOD($A183*7919,1000)/1000)-1)*SQRT(3)))</f>
        <v/>
      </c>
      <c r="D183" s="24" t="str">
        <f aca="false">IF($A183&gt;STEPS,"",IF(B183&lt;=0,IF(C183&gt;K,1,0),EXP(-DIV*B183)*NORMSDIST((LN(C183/K)+(RF-DIV+SIG^2/2)*B183)/(SIG*SQRT(B183)))))</f>
        <v/>
      </c>
      <c r="E183" s="24" t="str">
        <f aca="false">IF($A183&gt;STEPS,"",D183-D182)</f>
        <v/>
      </c>
      <c r="F183" s="25" t="str">
        <f aca="false">IF($A183&gt;STEPS,"",F182*EXP(RF*T/STEPS)-E183*C183)</f>
        <v/>
      </c>
      <c r="G183" s="25" t="str">
        <f aca="false">IF($A183&gt;STEPS,"",F183+D183*C183-IF(B183&lt;=0,MAX(C183-K,0),C183*EXP(-DIV*B183)*NORMSDIST((LN(C183/K)+(RF-DIV+SIG^2/2)*B183)/(SIG*SQRT(B183)))-K*EXP(-RF*B183)*NORMSDIST((LN(C183/K)+(RF-DIV+SIG^2/2)*B183)/(SIG*SQRT(B183))-SIG*SQRT(B183))))</f>
        <v/>
      </c>
    </row>
    <row r="184" customFormat="false" ht="15" hidden="false" customHeight="false" outlineLevel="0" collapsed="false">
      <c r="A184" s="21" t="n">
        <v>178</v>
      </c>
      <c r="B184" s="22" t="str">
        <f aca="false">IF($A184&gt;STEPS,"",IF($A184=STEPS,0,T-$A184*T/STEPS))</f>
        <v/>
      </c>
      <c r="C184" s="18" t="str">
        <f aca="false">IF($A184&gt;STEPS,"",C183*EXP((MU-SIGR^2/2)*T/STEPS+SIGR*SQRT(T/STEPS)*(2*(MOD($A184*7919,1000)/1000)-1)*SQRT(3)))</f>
        <v/>
      </c>
      <c r="D184" s="22" t="str">
        <f aca="false">IF($A184&gt;STEPS,"",IF(B184&lt;=0,IF(C184&gt;K,1,0),EXP(-DIV*B184)*NORMSDIST((LN(C184/K)+(RF-DIV+SIG^2/2)*B184)/(SIG*SQRT(B184)))))</f>
        <v/>
      </c>
      <c r="E184" s="22" t="str">
        <f aca="false">IF($A184&gt;STEPS,"",D184-D183)</f>
        <v/>
      </c>
      <c r="F184" s="18" t="str">
        <f aca="false">IF($A184&gt;STEPS,"",F183*EXP(RF*T/STEPS)-E184*C184)</f>
        <v/>
      </c>
      <c r="G184" s="18" t="str">
        <f aca="false">IF($A184&gt;STEPS,"",F184+D184*C184-IF(B184&lt;=0,MAX(C184-K,0),C184*EXP(-DIV*B184)*NORMSDIST((LN(C184/K)+(RF-DIV+SIG^2/2)*B184)/(SIG*SQRT(B184)))-K*EXP(-RF*B184)*NORMSDIST((LN(C184/K)+(RF-DIV+SIG^2/2)*B184)/(SIG*SQRT(B184))-SIG*SQRT(B184))))</f>
        <v/>
      </c>
    </row>
    <row r="185" customFormat="false" ht="15" hidden="false" customHeight="false" outlineLevel="0" collapsed="false">
      <c r="A185" s="23" t="n">
        <v>179</v>
      </c>
      <c r="B185" s="24" t="str">
        <f aca="false">IF($A185&gt;STEPS,"",IF($A185=STEPS,0,T-$A185*T/STEPS))</f>
        <v/>
      </c>
      <c r="C185" s="25" t="str">
        <f aca="false">IF($A185&gt;STEPS,"",C184*EXP((MU-SIGR^2/2)*T/STEPS+SIGR*SQRT(T/STEPS)*(2*(MOD($A185*7919,1000)/1000)-1)*SQRT(3)))</f>
        <v/>
      </c>
      <c r="D185" s="24" t="str">
        <f aca="false">IF($A185&gt;STEPS,"",IF(B185&lt;=0,IF(C185&gt;K,1,0),EXP(-DIV*B185)*NORMSDIST((LN(C185/K)+(RF-DIV+SIG^2/2)*B185)/(SIG*SQRT(B185)))))</f>
        <v/>
      </c>
      <c r="E185" s="24" t="str">
        <f aca="false">IF($A185&gt;STEPS,"",D185-D184)</f>
        <v/>
      </c>
      <c r="F185" s="25" t="str">
        <f aca="false">IF($A185&gt;STEPS,"",F184*EXP(RF*T/STEPS)-E185*C185)</f>
        <v/>
      </c>
      <c r="G185" s="25" t="str">
        <f aca="false">IF($A185&gt;STEPS,"",F185+D185*C185-IF(B185&lt;=0,MAX(C185-K,0),C185*EXP(-DIV*B185)*NORMSDIST((LN(C185/K)+(RF-DIV+SIG^2/2)*B185)/(SIG*SQRT(B185)))-K*EXP(-RF*B185)*NORMSDIST((LN(C185/K)+(RF-DIV+SIG^2/2)*B185)/(SIG*SQRT(B185))-SIG*SQRT(B185))))</f>
        <v/>
      </c>
    </row>
    <row r="186" customFormat="false" ht="15" hidden="false" customHeight="false" outlineLevel="0" collapsed="false">
      <c r="A186" s="21" t="n">
        <v>180</v>
      </c>
      <c r="B186" s="22" t="str">
        <f aca="false">IF($A186&gt;STEPS,"",IF($A186=STEPS,0,T-$A186*T/STEPS))</f>
        <v/>
      </c>
      <c r="C186" s="18" t="str">
        <f aca="false">IF($A186&gt;STEPS,"",C185*EXP((MU-SIGR^2/2)*T/STEPS+SIGR*SQRT(T/STEPS)*(2*(MOD($A186*7919,1000)/1000)-1)*SQRT(3)))</f>
        <v/>
      </c>
      <c r="D186" s="22" t="str">
        <f aca="false">IF($A186&gt;STEPS,"",IF(B186&lt;=0,IF(C186&gt;K,1,0),EXP(-DIV*B186)*NORMSDIST((LN(C186/K)+(RF-DIV+SIG^2/2)*B186)/(SIG*SQRT(B186)))))</f>
        <v/>
      </c>
      <c r="E186" s="22" t="str">
        <f aca="false">IF($A186&gt;STEPS,"",D186-D185)</f>
        <v/>
      </c>
      <c r="F186" s="18" t="str">
        <f aca="false">IF($A186&gt;STEPS,"",F185*EXP(RF*T/STEPS)-E186*C186)</f>
        <v/>
      </c>
      <c r="G186" s="18" t="str">
        <f aca="false">IF($A186&gt;STEPS,"",F186+D186*C186-IF(B186&lt;=0,MAX(C186-K,0),C186*EXP(-DIV*B186)*NORMSDIST((LN(C186/K)+(RF-DIV+SIG^2/2)*B186)/(SIG*SQRT(B186)))-K*EXP(-RF*B186)*NORMSDIST((LN(C186/K)+(RF-DIV+SIG^2/2)*B186)/(SIG*SQRT(B186))-SIG*SQRT(B186))))</f>
        <v/>
      </c>
    </row>
    <row r="187" customFormat="false" ht="15" hidden="false" customHeight="false" outlineLevel="0" collapsed="false">
      <c r="A187" s="23" t="n">
        <v>181</v>
      </c>
      <c r="B187" s="24" t="str">
        <f aca="false">IF($A187&gt;STEPS,"",IF($A187=STEPS,0,T-$A187*T/STEPS))</f>
        <v/>
      </c>
      <c r="C187" s="25" t="str">
        <f aca="false">IF($A187&gt;STEPS,"",C186*EXP((MU-SIGR^2/2)*T/STEPS+SIGR*SQRT(T/STEPS)*(2*(MOD($A187*7919,1000)/1000)-1)*SQRT(3)))</f>
        <v/>
      </c>
      <c r="D187" s="24" t="str">
        <f aca="false">IF($A187&gt;STEPS,"",IF(B187&lt;=0,IF(C187&gt;K,1,0),EXP(-DIV*B187)*NORMSDIST((LN(C187/K)+(RF-DIV+SIG^2/2)*B187)/(SIG*SQRT(B187)))))</f>
        <v/>
      </c>
      <c r="E187" s="24" t="str">
        <f aca="false">IF($A187&gt;STEPS,"",D187-D186)</f>
        <v/>
      </c>
      <c r="F187" s="25" t="str">
        <f aca="false">IF($A187&gt;STEPS,"",F186*EXP(RF*T/STEPS)-E187*C187)</f>
        <v/>
      </c>
      <c r="G187" s="25" t="str">
        <f aca="false">IF($A187&gt;STEPS,"",F187+D187*C187-IF(B187&lt;=0,MAX(C187-K,0),C187*EXP(-DIV*B187)*NORMSDIST((LN(C187/K)+(RF-DIV+SIG^2/2)*B187)/(SIG*SQRT(B187)))-K*EXP(-RF*B187)*NORMSDIST((LN(C187/K)+(RF-DIV+SIG^2/2)*B187)/(SIG*SQRT(B187))-SIG*SQRT(B187))))</f>
        <v/>
      </c>
    </row>
    <row r="188" customFormat="false" ht="15" hidden="false" customHeight="false" outlineLevel="0" collapsed="false">
      <c r="A188" s="21" t="n">
        <v>182</v>
      </c>
      <c r="B188" s="22" t="str">
        <f aca="false">IF($A188&gt;STEPS,"",IF($A188=STEPS,0,T-$A188*T/STEPS))</f>
        <v/>
      </c>
      <c r="C188" s="18" t="str">
        <f aca="false">IF($A188&gt;STEPS,"",C187*EXP((MU-SIGR^2/2)*T/STEPS+SIGR*SQRT(T/STEPS)*(2*(MOD($A188*7919,1000)/1000)-1)*SQRT(3)))</f>
        <v/>
      </c>
      <c r="D188" s="22" t="str">
        <f aca="false">IF($A188&gt;STEPS,"",IF(B188&lt;=0,IF(C188&gt;K,1,0),EXP(-DIV*B188)*NORMSDIST((LN(C188/K)+(RF-DIV+SIG^2/2)*B188)/(SIG*SQRT(B188)))))</f>
        <v/>
      </c>
      <c r="E188" s="22" t="str">
        <f aca="false">IF($A188&gt;STEPS,"",D188-D187)</f>
        <v/>
      </c>
      <c r="F188" s="18" t="str">
        <f aca="false">IF($A188&gt;STEPS,"",F187*EXP(RF*T/STEPS)-E188*C188)</f>
        <v/>
      </c>
      <c r="G188" s="18" t="str">
        <f aca="false">IF($A188&gt;STEPS,"",F188+D188*C188-IF(B188&lt;=0,MAX(C188-K,0),C188*EXP(-DIV*B188)*NORMSDIST((LN(C188/K)+(RF-DIV+SIG^2/2)*B188)/(SIG*SQRT(B188)))-K*EXP(-RF*B188)*NORMSDIST((LN(C188/K)+(RF-DIV+SIG^2/2)*B188)/(SIG*SQRT(B188))-SIG*SQRT(B188))))</f>
        <v/>
      </c>
    </row>
    <row r="189" customFormat="false" ht="15" hidden="false" customHeight="false" outlineLevel="0" collapsed="false">
      <c r="A189" s="23" t="n">
        <v>183</v>
      </c>
      <c r="B189" s="24" t="str">
        <f aca="false">IF($A189&gt;STEPS,"",IF($A189=STEPS,0,T-$A189*T/STEPS))</f>
        <v/>
      </c>
      <c r="C189" s="25" t="str">
        <f aca="false">IF($A189&gt;STEPS,"",C188*EXP((MU-SIGR^2/2)*T/STEPS+SIGR*SQRT(T/STEPS)*(2*(MOD($A189*7919,1000)/1000)-1)*SQRT(3)))</f>
        <v/>
      </c>
      <c r="D189" s="24" t="str">
        <f aca="false">IF($A189&gt;STEPS,"",IF(B189&lt;=0,IF(C189&gt;K,1,0),EXP(-DIV*B189)*NORMSDIST((LN(C189/K)+(RF-DIV+SIG^2/2)*B189)/(SIG*SQRT(B189)))))</f>
        <v/>
      </c>
      <c r="E189" s="24" t="str">
        <f aca="false">IF($A189&gt;STEPS,"",D189-D188)</f>
        <v/>
      </c>
      <c r="F189" s="25" t="str">
        <f aca="false">IF($A189&gt;STEPS,"",F188*EXP(RF*T/STEPS)-E189*C189)</f>
        <v/>
      </c>
      <c r="G189" s="25" t="str">
        <f aca="false">IF($A189&gt;STEPS,"",F189+D189*C189-IF(B189&lt;=0,MAX(C189-K,0),C189*EXP(-DIV*B189)*NORMSDIST((LN(C189/K)+(RF-DIV+SIG^2/2)*B189)/(SIG*SQRT(B189)))-K*EXP(-RF*B189)*NORMSDIST((LN(C189/K)+(RF-DIV+SIG^2/2)*B189)/(SIG*SQRT(B189))-SIG*SQRT(B189))))</f>
        <v/>
      </c>
    </row>
    <row r="190" customFormat="false" ht="15" hidden="false" customHeight="false" outlineLevel="0" collapsed="false">
      <c r="A190" s="21" t="n">
        <v>184</v>
      </c>
      <c r="B190" s="22" t="str">
        <f aca="false">IF($A190&gt;STEPS,"",IF($A190=STEPS,0,T-$A190*T/STEPS))</f>
        <v/>
      </c>
      <c r="C190" s="18" t="str">
        <f aca="false">IF($A190&gt;STEPS,"",C189*EXP((MU-SIGR^2/2)*T/STEPS+SIGR*SQRT(T/STEPS)*(2*(MOD($A190*7919,1000)/1000)-1)*SQRT(3)))</f>
        <v/>
      </c>
      <c r="D190" s="22" t="str">
        <f aca="false">IF($A190&gt;STEPS,"",IF(B190&lt;=0,IF(C190&gt;K,1,0),EXP(-DIV*B190)*NORMSDIST((LN(C190/K)+(RF-DIV+SIG^2/2)*B190)/(SIG*SQRT(B190)))))</f>
        <v/>
      </c>
      <c r="E190" s="22" t="str">
        <f aca="false">IF($A190&gt;STEPS,"",D190-D189)</f>
        <v/>
      </c>
      <c r="F190" s="18" t="str">
        <f aca="false">IF($A190&gt;STEPS,"",F189*EXP(RF*T/STEPS)-E190*C190)</f>
        <v/>
      </c>
      <c r="G190" s="18" t="str">
        <f aca="false">IF($A190&gt;STEPS,"",F190+D190*C190-IF(B190&lt;=0,MAX(C190-K,0),C190*EXP(-DIV*B190)*NORMSDIST((LN(C190/K)+(RF-DIV+SIG^2/2)*B190)/(SIG*SQRT(B190)))-K*EXP(-RF*B190)*NORMSDIST((LN(C190/K)+(RF-DIV+SIG^2/2)*B190)/(SIG*SQRT(B190))-SIG*SQRT(B190))))</f>
        <v/>
      </c>
    </row>
    <row r="191" customFormat="false" ht="15" hidden="false" customHeight="false" outlineLevel="0" collapsed="false">
      <c r="A191" s="23" t="n">
        <v>185</v>
      </c>
      <c r="B191" s="24" t="str">
        <f aca="false">IF($A191&gt;STEPS,"",IF($A191=STEPS,0,T-$A191*T/STEPS))</f>
        <v/>
      </c>
      <c r="C191" s="25" t="str">
        <f aca="false">IF($A191&gt;STEPS,"",C190*EXP((MU-SIGR^2/2)*T/STEPS+SIGR*SQRT(T/STEPS)*(2*(MOD($A191*7919,1000)/1000)-1)*SQRT(3)))</f>
        <v/>
      </c>
      <c r="D191" s="24" t="str">
        <f aca="false">IF($A191&gt;STEPS,"",IF(B191&lt;=0,IF(C191&gt;K,1,0),EXP(-DIV*B191)*NORMSDIST((LN(C191/K)+(RF-DIV+SIG^2/2)*B191)/(SIG*SQRT(B191)))))</f>
        <v/>
      </c>
      <c r="E191" s="24" t="str">
        <f aca="false">IF($A191&gt;STEPS,"",D191-D190)</f>
        <v/>
      </c>
      <c r="F191" s="25" t="str">
        <f aca="false">IF($A191&gt;STEPS,"",F190*EXP(RF*T/STEPS)-E191*C191)</f>
        <v/>
      </c>
      <c r="G191" s="25" t="str">
        <f aca="false">IF($A191&gt;STEPS,"",F191+D191*C191-IF(B191&lt;=0,MAX(C191-K,0),C191*EXP(-DIV*B191)*NORMSDIST((LN(C191/K)+(RF-DIV+SIG^2/2)*B191)/(SIG*SQRT(B191)))-K*EXP(-RF*B191)*NORMSDIST((LN(C191/K)+(RF-DIV+SIG^2/2)*B191)/(SIG*SQRT(B191))-SIG*SQRT(B191))))</f>
        <v/>
      </c>
    </row>
    <row r="192" customFormat="false" ht="15" hidden="false" customHeight="false" outlineLevel="0" collapsed="false">
      <c r="A192" s="21" t="n">
        <v>186</v>
      </c>
      <c r="B192" s="22" t="str">
        <f aca="false">IF($A192&gt;STEPS,"",IF($A192=STEPS,0,T-$A192*T/STEPS))</f>
        <v/>
      </c>
      <c r="C192" s="18" t="str">
        <f aca="false">IF($A192&gt;STEPS,"",C191*EXP((MU-SIGR^2/2)*T/STEPS+SIGR*SQRT(T/STEPS)*(2*(MOD($A192*7919,1000)/1000)-1)*SQRT(3)))</f>
        <v/>
      </c>
      <c r="D192" s="22" t="str">
        <f aca="false">IF($A192&gt;STEPS,"",IF(B192&lt;=0,IF(C192&gt;K,1,0),EXP(-DIV*B192)*NORMSDIST((LN(C192/K)+(RF-DIV+SIG^2/2)*B192)/(SIG*SQRT(B192)))))</f>
        <v/>
      </c>
      <c r="E192" s="22" t="str">
        <f aca="false">IF($A192&gt;STEPS,"",D192-D191)</f>
        <v/>
      </c>
      <c r="F192" s="18" t="str">
        <f aca="false">IF($A192&gt;STEPS,"",F191*EXP(RF*T/STEPS)-E192*C192)</f>
        <v/>
      </c>
      <c r="G192" s="18" t="str">
        <f aca="false">IF($A192&gt;STEPS,"",F192+D192*C192-IF(B192&lt;=0,MAX(C192-K,0),C192*EXP(-DIV*B192)*NORMSDIST((LN(C192/K)+(RF-DIV+SIG^2/2)*B192)/(SIG*SQRT(B192)))-K*EXP(-RF*B192)*NORMSDIST((LN(C192/K)+(RF-DIV+SIG^2/2)*B192)/(SIG*SQRT(B192))-SIG*SQRT(B192))))</f>
        <v/>
      </c>
    </row>
    <row r="193" customFormat="false" ht="15" hidden="false" customHeight="false" outlineLevel="0" collapsed="false">
      <c r="A193" s="23" t="n">
        <v>187</v>
      </c>
      <c r="B193" s="24" t="str">
        <f aca="false">IF($A193&gt;STEPS,"",IF($A193=STEPS,0,T-$A193*T/STEPS))</f>
        <v/>
      </c>
      <c r="C193" s="25" t="str">
        <f aca="false">IF($A193&gt;STEPS,"",C192*EXP((MU-SIGR^2/2)*T/STEPS+SIGR*SQRT(T/STEPS)*(2*(MOD($A193*7919,1000)/1000)-1)*SQRT(3)))</f>
        <v/>
      </c>
      <c r="D193" s="24" t="str">
        <f aca="false">IF($A193&gt;STEPS,"",IF(B193&lt;=0,IF(C193&gt;K,1,0),EXP(-DIV*B193)*NORMSDIST((LN(C193/K)+(RF-DIV+SIG^2/2)*B193)/(SIG*SQRT(B193)))))</f>
        <v/>
      </c>
      <c r="E193" s="24" t="str">
        <f aca="false">IF($A193&gt;STEPS,"",D193-D192)</f>
        <v/>
      </c>
      <c r="F193" s="25" t="str">
        <f aca="false">IF($A193&gt;STEPS,"",F192*EXP(RF*T/STEPS)-E193*C193)</f>
        <v/>
      </c>
      <c r="G193" s="25" t="str">
        <f aca="false">IF($A193&gt;STEPS,"",F193+D193*C193-IF(B193&lt;=0,MAX(C193-K,0),C193*EXP(-DIV*B193)*NORMSDIST((LN(C193/K)+(RF-DIV+SIG^2/2)*B193)/(SIG*SQRT(B193)))-K*EXP(-RF*B193)*NORMSDIST((LN(C193/K)+(RF-DIV+SIG^2/2)*B193)/(SIG*SQRT(B193))-SIG*SQRT(B193))))</f>
        <v/>
      </c>
    </row>
    <row r="194" customFormat="false" ht="15" hidden="false" customHeight="false" outlineLevel="0" collapsed="false">
      <c r="A194" s="21" t="n">
        <v>188</v>
      </c>
      <c r="B194" s="22" t="str">
        <f aca="false">IF($A194&gt;STEPS,"",IF($A194=STEPS,0,T-$A194*T/STEPS))</f>
        <v/>
      </c>
      <c r="C194" s="18" t="str">
        <f aca="false">IF($A194&gt;STEPS,"",C193*EXP((MU-SIGR^2/2)*T/STEPS+SIGR*SQRT(T/STEPS)*(2*(MOD($A194*7919,1000)/1000)-1)*SQRT(3)))</f>
        <v/>
      </c>
      <c r="D194" s="22" t="str">
        <f aca="false">IF($A194&gt;STEPS,"",IF(B194&lt;=0,IF(C194&gt;K,1,0),EXP(-DIV*B194)*NORMSDIST((LN(C194/K)+(RF-DIV+SIG^2/2)*B194)/(SIG*SQRT(B194)))))</f>
        <v/>
      </c>
      <c r="E194" s="22" t="str">
        <f aca="false">IF($A194&gt;STEPS,"",D194-D193)</f>
        <v/>
      </c>
      <c r="F194" s="18" t="str">
        <f aca="false">IF($A194&gt;STEPS,"",F193*EXP(RF*T/STEPS)-E194*C194)</f>
        <v/>
      </c>
      <c r="G194" s="18" t="str">
        <f aca="false">IF($A194&gt;STEPS,"",F194+D194*C194-IF(B194&lt;=0,MAX(C194-K,0),C194*EXP(-DIV*B194)*NORMSDIST((LN(C194/K)+(RF-DIV+SIG^2/2)*B194)/(SIG*SQRT(B194)))-K*EXP(-RF*B194)*NORMSDIST((LN(C194/K)+(RF-DIV+SIG^2/2)*B194)/(SIG*SQRT(B194))-SIG*SQRT(B194))))</f>
        <v/>
      </c>
    </row>
    <row r="195" customFormat="false" ht="15" hidden="false" customHeight="false" outlineLevel="0" collapsed="false">
      <c r="A195" s="23" t="n">
        <v>189</v>
      </c>
      <c r="B195" s="24" t="str">
        <f aca="false">IF($A195&gt;STEPS,"",IF($A195=STEPS,0,T-$A195*T/STEPS))</f>
        <v/>
      </c>
      <c r="C195" s="25" t="str">
        <f aca="false">IF($A195&gt;STEPS,"",C194*EXP((MU-SIGR^2/2)*T/STEPS+SIGR*SQRT(T/STEPS)*(2*(MOD($A195*7919,1000)/1000)-1)*SQRT(3)))</f>
        <v/>
      </c>
      <c r="D195" s="24" t="str">
        <f aca="false">IF($A195&gt;STEPS,"",IF(B195&lt;=0,IF(C195&gt;K,1,0),EXP(-DIV*B195)*NORMSDIST((LN(C195/K)+(RF-DIV+SIG^2/2)*B195)/(SIG*SQRT(B195)))))</f>
        <v/>
      </c>
      <c r="E195" s="24" t="str">
        <f aca="false">IF($A195&gt;STEPS,"",D195-D194)</f>
        <v/>
      </c>
      <c r="F195" s="25" t="str">
        <f aca="false">IF($A195&gt;STEPS,"",F194*EXP(RF*T/STEPS)-E195*C195)</f>
        <v/>
      </c>
      <c r="G195" s="25" t="str">
        <f aca="false">IF($A195&gt;STEPS,"",F195+D195*C195-IF(B195&lt;=0,MAX(C195-K,0),C195*EXP(-DIV*B195)*NORMSDIST((LN(C195/K)+(RF-DIV+SIG^2/2)*B195)/(SIG*SQRT(B195)))-K*EXP(-RF*B195)*NORMSDIST((LN(C195/K)+(RF-DIV+SIG^2/2)*B195)/(SIG*SQRT(B195))-SIG*SQRT(B195))))</f>
        <v/>
      </c>
    </row>
    <row r="196" customFormat="false" ht="15" hidden="false" customHeight="false" outlineLevel="0" collapsed="false">
      <c r="A196" s="21" t="n">
        <v>190</v>
      </c>
      <c r="B196" s="22" t="str">
        <f aca="false">IF($A196&gt;STEPS,"",IF($A196=STEPS,0,T-$A196*T/STEPS))</f>
        <v/>
      </c>
      <c r="C196" s="18" t="str">
        <f aca="false">IF($A196&gt;STEPS,"",C195*EXP((MU-SIGR^2/2)*T/STEPS+SIGR*SQRT(T/STEPS)*(2*(MOD($A196*7919,1000)/1000)-1)*SQRT(3)))</f>
        <v/>
      </c>
      <c r="D196" s="22" t="str">
        <f aca="false">IF($A196&gt;STEPS,"",IF(B196&lt;=0,IF(C196&gt;K,1,0),EXP(-DIV*B196)*NORMSDIST((LN(C196/K)+(RF-DIV+SIG^2/2)*B196)/(SIG*SQRT(B196)))))</f>
        <v/>
      </c>
      <c r="E196" s="22" t="str">
        <f aca="false">IF($A196&gt;STEPS,"",D196-D195)</f>
        <v/>
      </c>
      <c r="F196" s="18" t="str">
        <f aca="false">IF($A196&gt;STEPS,"",F195*EXP(RF*T/STEPS)-E196*C196)</f>
        <v/>
      </c>
      <c r="G196" s="18" t="str">
        <f aca="false">IF($A196&gt;STEPS,"",F196+D196*C196-IF(B196&lt;=0,MAX(C196-K,0),C196*EXP(-DIV*B196)*NORMSDIST((LN(C196/K)+(RF-DIV+SIG^2/2)*B196)/(SIG*SQRT(B196)))-K*EXP(-RF*B196)*NORMSDIST((LN(C196/K)+(RF-DIV+SIG^2/2)*B196)/(SIG*SQRT(B196))-SIG*SQRT(B196))))</f>
        <v/>
      </c>
    </row>
    <row r="197" customFormat="false" ht="15" hidden="false" customHeight="false" outlineLevel="0" collapsed="false">
      <c r="A197" s="23" t="n">
        <v>191</v>
      </c>
      <c r="B197" s="24" t="str">
        <f aca="false">IF($A197&gt;STEPS,"",IF($A197=STEPS,0,T-$A197*T/STEPS))</f>
        <v/>
      </c>
      <c r="C197" s="25" t="str">
        <f aca="false">IF($A197&gt;STEPS,"",C196*EXP((MU-SIGR^2/2)*T/STEPS+SIGR*SQRT(T/STEPS)*(2*(MOD($A197*7919,1000)/1000)-1)*SQRT(3)))</f>
        <v/>
      </c>
      <c r="D197" s="24" t="str">
        <f aca="false">IF($A197&gt;STEPS,"",IF(B197&lt;=0,IF(C197&gt;K,1,0),EXP(-DIV*B197)*NORMSDIST((LN(C197/K)+(RF-DIV+SIG^2/2)*B197)/(SIG*SQRT(B197)))))</f>
        <v/>
      </c>
      <c r="E197" s="24" t="str">
        <f aca="false">IF($A197&gt;STEPS,"",D197-D196)</f>
        <v/>
      </c>
      <c r="F197" s="25" t="str">
        <f aca="false">IF($A197&gt;STEPS,"",F196*EXP(RF*T/STEPS)-E197*C197)</f>
        <v/>
      </c>
      <c r="G197" s="25" t="str">
        <f aca="false">IF($A197&gt;STEPS,"",F197+D197*C197-IF(B197&lt;=0,MAX(C197-K,0),C197*EXP(-DIV*B197)*NORMSDIST((LN(C197/K)+(RF-DIV+SIG^2/2)*B197)/(SIG*SQRT(B197)))-K*EXP(-RF*B197)*NORMSDIST((LN(C197/K)+(RF-DIV+SIG^2/2)*B197)/(SIG*SQRT(B197))-SIG*SQRT(B197))))</f>
        <v/>
      </c>
    </row>
    <row r="198" customFormat="false" ht="15" hidden="false" customHeight="false" outlineLevel="0" collapsed="false">
      <c r="A198" s="21" t="n">
        <v>192</v>
      </c>
      <c r="B198" s="22" t="str">
        <f aca="false">IF($A198&gt;STEPS,"",IF($A198=STEPS,0,T-$A198*T/STEPS))</f>
        <v/>
      </c>
      <c r="C198" s="18" t="str">
        <f aca="false">IF($A198&gt;STEPS,"",C197*EXP((MU-SIGR^2/2)*T/STEPS+SIGR*SQRT(T/STEPS)*(2*(MOD($A198*7919,1000)/1000)-1)*SQRT(3)))</f>
        <v/>
      </c>
      <c r="D198" s="22" t="str">
        <f aca="false">IF($A198&gt;STEPS,"",IF(B198&lt;=0,IF(C198&gt;K,1,0),EXP(-DIV*B198)*NORMSDIST((LN(C198/K)+(RF-DIV+SIG^2/2)*B198)/(SIG*SQRT(B198)))))</f>
        <v/>
      </c>
      <c r="E198" s="22" t="str">
        <f aca="false">IF($A198&gt;STEPS,"",D198-D197)</f>
        <v/>
      </c>
      <c r="F198" s="18" t="str">
        <f aca="false">IF($A198&gt;STEPS,"",F197*EXP(RF*T/STEPS)-E198*C198)</f>
        <v/>
      </c>
      <c r="G198" s="18" t="str">
        <f aca="false">IF($A198&gt;STEPS,"",F198+D198*C198-IF(B198&lt;=0,MAX(C198-K,0),C198*EXP(-DIV*B198)*NORMSDIST((LN(C198/K)+(RF-DIV+SIG^2/2)*B198)/(SIG*SQRT(B198)))-K*EXP(-RF*B198)*NORMSDIST((LN(C198/K)+(RF-DIV+SIG^2/2)*B198)/(SIG*SQRT(B198))-SIG*SQRT(B198))))</f>
        <v/>
      </c>
    </row>
    <row r="199" customFormat="false" ht="15" hidden="false" customHeight="false" outlineLevel="0" collapsed="false">
      <c r="A199" s="23" t="n">
        <v>193</v>
      </c>
      <c r="B199" s="24" t="str">
        <f aca="false">IF($A199&gt;STEPS,"",IF($A199=STEPS,0,T-$A199*T/STEPS))</f>
        <v/>
      </c>
      <c r="C199" s="25" t="str">
        <f aca="false">IF($A199&gt;STEPS,"",C198*EXP((MU-SIGR^2/2)*T/STEPS+SIGR*SQRT(T/STEPS)*(2*(MOD($A199*7919,1000)/1000)-1)*SQRT(3)))</f>
        <v/>
      </c>
      <c r="D199" s="24" t="str">
        <f aca="false">IF($A199&gt;STEPS,"",IF(B199&lt;=0,IF(C199&gt;K,1,0),EXP(-DIV*B199)*NORMSDIST((LN(C199/K)+(RF-DIV+SIG^2/2)*B199)/(SIG*SQRT(B199)))))</f>
        <v/>
      </c>
      <c r="E199" s="24" t="str">
        <f aca="false">IF($A199&gt;STEPS,"",D199-D198)</f>
        <v/>
      </c>
      <c r="F199" s="25" t="str">
        <f aca="false">IF($A199&gt;STEPS,"",F198*EXP(RF*T/STEPS)-E199*C199)</f>
        <v/>
      </c>
      <c r="G199" s="25" t="str">
        <f aca="false">IF($A199&gt;STEPS,"",F199+D199*C199-IF(B199&lt;=0,MAX(C199-K,0),C199*EXP(-DIV*B199)*NORMSDIST((LN(C199/K)+(RF-DIV+SIG^2/2)*B199)/(SIG*SQRT(B199)))-K*EXP(-RF*B199)*NORMSDIST((LN(C199/K)+(RF-DIV+SIG^2/2)*B199)/(SIG*SQRT(B199))-SIG*SQRT(B199))))</f>
        <v/>
      </c>
    </row>
    <row r="200" customFormat="false" ht="15" hidden="false" customHeight="false" outlineLevel="0" collapsed="false">
      <c r="A200" s="21" t="n">
        <v>194</v>
      </c>
      <c r="B200" s="22" t="str">
        <f aca="false">IF($A200&gt;STEPS,"",IF($A200=STEPS,0,T-$A200*T/STEPS))</f>
        <v/>
      </c>
      <c r="C200" s="18" t="str">
        <f aca="false">IF($A200&gt;STEPS,"",C199*EXP((MU-SIGR^2/2)*T/STEPS+SIGR*SQRT(T/STEPS)*(2*(MOD($A200*7919,1000)/1000)-1)*SQRT(3)))</f>
        <v/>
      </c>
      <c r="D200" s="22" t="str">
        <f aca="false">IF($A200&gt;STEPS,"",IF(B200&lt;=0,IF(C200&gt;K,1,0),EXP(-DIV*B200)*NORMSDIST((LN(C200/K)+(RF-DIV+SIG^2/2)*B200)/(SIG*SQRT(B200)))))</f>
        <v/>
      </c>
      <c r="E200" s="22" t="str">
        <f aca="false">IF($A200&gt;STEPS,"",D200-D199)</f>
        <v/>
      </c>
      <c r="F200" s="18" t="str">
        <f aca="false">IF($A200&gt;STEPS,"",F199*EXP(RF*T/STEPS)-E200*C200)</f>
        <v/>
      </c>
      <c r="G200" s="18" t="str">
        <f aca="false">IF($A200&gt;STEPS,"",F200+D200*C200-IF(B200&lt;=0,MAX(C200-K,0),C200*EXP(-DIV*B200)*NORMSDIST((LN(C200/K)+(RF-DIV+SIG^2/2)*B200)/(SIG*SQRT(B200)))-K*EXP(-RF*B200)*NORMSDIST((LN(C200/K)+(RF-DIV+SIG^2/2)*B200)/(SIG*SQRT(B200))-SIG*SQRT(B200))))</f>
        <v/>
      </c>
    </row>
    <row r="201" customFormat="false" ht="15" hidden="false" customHeight="false" outlineLevel="0" collapsed="false">
      <c r="A201" s="23" t="n">
        <v>195</v>
      </c>
      <c r="B201" s="24" t="str">
        <f aca="false">IF($A201&gt;STEPS,"",IF($A201=STEPS,0,T-$A201*T/STEPS))</f>
        <v/>
      </c>
      <c r="C201" s="25" t="str">
        <f aca="false">IF($A201&gt;STEPS,"",C200*EXP((MU-SIGR^2/2)*T/STEPS+SIGR*SQRT(T/STEPS)*(2*(MOD($A201*7919,1000)/1000)-1)*SQRT(3)))</f>
        <v/>
      </c>
      <c r="D201" s="24" t="str">
        <f aca="false">IF($A201&gt;STEPS,"",IF(B201&lt;=0,IF(C201&gt;K,1,0),EXP(-DIV*B201)*NORMSDIST((LN(C201/K)+(RF-DIV+SIG^2/2)*B201)/(SIG*SQRT(B201)))))</f>
        <v/>
      </c>
      <c r="E201" s="24" t="str">
        <f aca="false">IF($A201&gt;STEPS,"",D201-D200)</f>
        <v/>
      </c>
      <c r="F201" s="25" t="str">
        <f aca="false">IF($A201&gt;STEPS,"",F200*EXP(RF*T/STEPS)-E201*C201)</f>
        <v/>
      </c>
      <c r="G201" s="25" t="str">
        <f aca="false">IF($A201&gt;STEPS,"",F201+D201*C201-IF(B201&lt;=0,MAX(C201-K,0),C201*EXP(-DIV*B201)*NORMSDIST((LN(C201/K)+(RF-DIV+SIG^2/2)*B201)/(SIG*SQRT(B201)))-K*EXP(-RF*B201)*NORMSDIST((LN(C201/K)+(RF-DIV+SIG^2/2)*B201)/(SIG*SQRT(B201))-SIG*SQRT(B201))))</f>
        <v/>
      </c>
    </row>
    <row r="202" customFormat="false" ht="15" hidden="false" customHeight="false" outlineLevel="0" collapsed="false">
      <c r="A202" s="21" t="n">
        <v>196</v>
      </c>
      <c r="B202" s="22" t="str">
        <f aca="false">IF($A202&gt;STEPS,"",IF($A202=STEPS,0,T-$A202*T/STEPS))</f>
        <v/>
      </c>
      <c r="C202" s="18" t="str">
        <f aca="false">IF($A202&gt;STEPS,"",C201*EXP((MU-SIGR^2/2)*T/STEPS+SIGR*SQRT(T/STEPS)*(2*(MOD($A202*7919,1000)/1000)-1)*SQRT(3)))</f>
        <v/>
      </c>
      <c r="D202" s="22" t="str">
        <f aca="false">IF($A202&gt;STEPS,"",IF(B202&lt;=0,IF(C202&gt;K,1,0),EXP(-DIV*B202)*NORMSDIST((LN(C202/K)+(RF-DIV+SIG^2/2)*B202)/(SIG*SQRT(B202)))))</f>
        <v/>
      </c>
      <c r="E202" s="22" t="str">
        <f aca="false">IF($A202&gt;STEPS,"",D202-D201)</f>
        <v/>
      </c>
      <c r="F202" s="18" t="str">
        <f aca="false">IF($A202&gt;STEPS,"",F201*EXP(RF*T/STEPS)-E202*C202)</f>
        <v/>
      </c>
      <c r="G202" s="18" t="str">
        <f aca="false">IF($A202&gt;STEPS,"",F202+D202*C202-IF(B202&lt;=0,MAX(C202-K,0),C202*EXP(-DIV*B202)*NORMSDIST((LN(C202/K)+(RF-DIV+SIG^2/2)*B202)/(SIG*SQRT(B202)))-K*EXP(-RF*B202)*NORMSDIST((LN(C202/K)+(RF-DIV+SIG^2/2)*B202)/(SIG*SQRT(B202))-SIG*SQRT(B202))))</f>
        <v/>
      </c>
    </row>
    <row r="203" customFormat="false" ht="15" hidden="false" customHeight="false" outlineLevel="0" collapsed="false">
      <c r="A203" s="23" t="n">
        <v>197</v>
      </c>
      <c r="B203" s="24" t="str">
        <f aca="false">IF($A203&gt;STEPS,"",IF($A203=STEPS,0,T-$A203*T/STEPS))</f>
        <v/>
      </c>
      <c r="C203" s="25" t="str">
        <f aca="false">IF($A203&gt;STEPS,"",C202*EXP((MU-SIGR^2/2)*T/STEPS+SIGR*SQRT(T/STEPS)*(2*(MOD($A203*7919,1000)/1000)-1)*SQRT(3)))</f>
        <v/>
      </c>
      <c r="D203" s="24" t="str">
        <f aca="false">IF($A203&gt;STEPS,"",IF(B203&lt;=0,IF(C203&gt;K,1,0),EXP(-DIV*B203)*NORMSDIST((LN(C203/K)+(RF-DIV+SIG^2/2)*B203)/(SIG*SQRT(B203)))))</f>
        <v/>
      </c>
      <c r="E203" s="24" t="str">
        <f aca="false">IF($A203&gt;STEPS,"",D203-D202)</f>
        <v/>
      </c>
      <c r="F203" s="25" t="str">
        <f aca="false">IF($A203&gt;STEPS,"",F202*EXP(RF*T/STEPS)-E203*C203)</f>
        <v/>
      </c>
      <c r="G203" s="25" t="str">
        <f aca="false">IF($A203&gt;STEPS,"",F203+D203*C203-IF(B203&lt;=0,MAX(C203-K,0),C203*EXP(-DIV*B203)*NORMSDIST((LN(C203/K)+(RF-DIV+SIG^2/2)*B203)/(SIG*SQRT(B203)))-K*EXP(-RF*B203)*NORMSDIST((LN(C203/K)+(RF-DIV+SIG^2/2)*B203)/(SIG*SQRT(B203))-SIG*SQRT(B203))))</f>
        <v/>
      </c>
    </row>
    <row r="204" customFormat="false" ht="15" hidden="false" customHeight="false" outlineLevel="0" collapsed="false">
      <c r="A204" s="21" t="n">
        <v>198</v>
      </c>
      <c r="B204" s="22" t="str">
        <f aca="false">IF($A204&gt;STEPS,"",IF($A204=STEPS,0,T-$A204*T/STEPS))</f>
        <v/>
      </c>
      <c r="C204" s="18" t="str">
        <f aca="false">IF($A204&gt;STEPS,"",C203*EXP((MU-SIGR^2/2)*T/STEPS+SIGR*SQRT(T/STEPS)*(2*(MOD($A204*7919,1000)/1000)-1)*SQRT(3)))</f>
        <v/>
      </c>
      <c r="D204" s="22" t="str">
        <f aca="false">IF($A204&gt;STEPS,"",IF(B204&lt;=0,IF(C204&gt;K,1,0),EXP(-DIV*B204)*NORMSDIST((LN(C204/K)+(RF-DIV+SIG^2/2)*B204)/(SIG*SQRT(B204)))))</f>
        <v/>
      </c>
      <c r="E204" s="22" t="str">
        <f aca="false">IF($A204&gt;STEPS,"",D204-D203)</f>
        <v/>
      </c>
      <c r="F204" s="18" t="str">
        <f aca="false">IF($A204&gt;STEPS,"",F203*EXP(RF*T/STEPS)-E204*C204)</f>
        <v/>
      </c>
      <c r="G204" s="18" t="str">
        <f aca="false">IF($A204&gt;STEPS,"",F204+D204*C204-IF(B204&lt;=0,MAX(C204-K,0),C204*EXP(-DIV*B204)*NORMSDIST((LN(C204/K)+(RF-DIV+SIG^2/2)*B204)/(SIG*SQRT(B204)))-K*EXP(-RF*B204)*NORMSDIST((LN(C204/K)+(RF-DIV+SIG^2/2)*B204)/(SIG*SQRT(B204))-SIG*SQRT(B204))))</f>
        <v/>
      </c>
    </row>
    <row r="205" customFormat="false" ht="15" hidden="false" customHeight="false" outlineLevel="0" collapsed="false">
      <c r="A205" s="23" t="n">
        <v>199</v>
      </c>
      <c r="B205" s="24" t="str">
        <f aca="false">IF($A205&gt;STEPS,"",IF($A205=STEPS,0,T-$A205*T/STEPS))</f>
        <v/>
      </c>
      <c r="C205" s="25" t="str">
        <f aca="false">IF($A205&gt;STEPS,"",C204*EXP((MU-SIGR^2/2)*T/STEPS+SIGR*SQRT(T/STEPS)*(2*(MOD($A205*7919,1000)/1000)-1)*SQRT(3)))</f>
        <v/>
      </c>
      <c r="D205" s="24" t="str">
        <f aca="false">IF($A205&gt;STEPS,"",IF(B205&lt;=0,IF(C205&gt;K,1,0),EXP(-DIV*B205)*NORMSDIST((LN(C205/K)+(RF-DIV+SIG^2/2)*B205)/(SIG*SQRT(B205)))))</f>
        <v/>
      </c>
      <c r="E205" s="24" t="str">
        <f aca="false">IF($A205&gt;STEPS,"",D205-D204)</f>
        <v/>
      </c>
      <c r="F205" s="25" t="str">
        <f aca="false">IF($A205&gt;STEPS,"",F204*EXP(RF*T/STEPS)-E205*C205)</f>
        <v/>
      </c>
      <c r="G205" s="25" t="str">
        <f aca="false">IF($A205&gt;STEPS,"",F205+D205*C205-IF(B205&lt;=0,MAX(C205-K,0),C205*EXP(-DIV*B205)*NORMSDIST((LN(C205/K)+(RF-DIV+SIG^2/2)*B205)/(SIG*SQRT(B205)))-K*EXP(-RF*B205)*NORMSDIST((LN(C205/K)+(RF-DIV+SIG^2/2)*B205)/(SIG*SQRT(B205))-SIG*SQRT(B205))))</f>
        <v/>
      </c>
    </row>
    <row r="206" customFormat="false" ht="15" hidden="false" customHeight="false" outlineLevel="0" collapsed="false">
      <c r="A206" s="21" t="n">
        <v>200</v>
      </c>
      <c r="B206" s="22" t="str">
        <f aca="false">IF($A206&gt;STEPS,"",IF($A206=STEPS,0,T-$A206*T/STEPS))</f>
        <v/>
      </c>
      <c r="C206" s="18" t="str">
        <f aca="false">IF($A206&gt;STEPS,"",C205*EXP((MU-SIGR^2/2)*T/STEPS+SIGR*SQRT(T/STEPS)*(2*(MOD($A206*7919,1000)/1000)-1)*SQRT(3)))</f>
        <v/>
      </c>
      <c r="D206" s="22" t="str">
        <f aca="false">IF($A206&gt;STEPS,"",IF(B206&lt;=0,IF(C206&gt;K,1,0),EXP(-DIV*B206)*NORMSDIST((LN(C206/K)+(RF-DIV+SIG^2/2)*B206)/(SIG*SQRT(B206)))))</f>
        <v/>
      </c>
      <c r="E206" s="22" t="str">
        <f aca="false">IF($A206&gt;STEPS,"",D206-D205)</f>
        <v/>
      </c>
      <c r="F206" s="18" t="str">
        <f aca="false">IF($A206&gt;STEPS,"",F205*EXP(RF*T/STEPS)-E206*C206)</f>
        <v/>
      </c>
      <c r="G206" s="18" t="str">
        <f aca="false">IF($A206&gt;STEPS,"",F206+D206*C206-IF(B206&lt;=0,MAX(C206-K,0),C206*EXP(-DIV*B206)*NORMSDIST((LN(C206/K)+(RF-DIV+SIG^2/2)*B206)/(SIG*SQRT(B206)))-K*EXP(-RF*B206)*NORMSDIST((LN(C206/K)+(RF-DIV+SIG^2/2)*B206)/(SIG*SQRT(B206))-SIG*SQRT(B206))))</f>
        <v/>
      </c>
    </row>
    <row r="207" customFormat="false" ht="15" hidden="false" customHeight="false" outlineLevel="0" collapsed="false">
      <c r="A207" s="23" t="n">
        <v>201</v>
      </c>
      <c r="B207" s="24" t="str">
        <f aca="false">IF($A207&gt;STEPS,"",IF($A207=STEPS,0,T-$A207*T/STEPS))</f>
        <v/>
      </c>
      <c r="C207" s="25" t="str">
        <f aca="false">IF($A207&gt;STEPS,"",C206*EXP((MU-SIGR^2/2)*T/STEPS+SIGR*SQRT(T/STEPS)*(2*(MOD($A207*7919,1000)/1000)-1)*SQRT(3)))</f>
        <v/>
      </c>
      <c r="D207" s="24" t="str">
        <f aca="false">IF($A207&gt;STEPS,"",IF(B207&lt;=0,IF(C207&gt;K,1,0),EXP(-DIV*B207)*NORMSDIST((LN(C207/K)+(RF-DIV+SIG^2/2)*B207)/(SIG*SQRT(B207)))))</f>
        <v/>
      </c>
      <c r="E207" s="24" t="str">
        <f aca="false">IF($A207&gt;STEPS,"",D207-D206)</f>
        <v/>
      </c>
      <c r="F207" s="25" t="str">
        <f aca="false">IF($A207&gt;STEPS,"",F206*EXP(RF*T/STEPS)-E207*C207)</f>
        <v/>
      </c>
      <c r="G207" s="25" t="str">
        <f aca="false">IF($A207&gt;STEPS,"",F207+D207*C207-IF(B207&lt;=0,MAX(C207-K,0),C207*EXP(-DIV*B207)*NORMSDIST((LN(C207/K)+(RF-DIV+SIG^2/2)*B207)/(SIG*SQRT(B207)))-K*EXP(-RF*B207)*NORMSDIST((LN(C207/K)+(RF-DIV+SIG^2/2)*B207)/(SIG*SQRT(B207))-SIG*SQRT(B207))))</f>
        <v/>
      </c>
    </row>
    <row r="208" customFormat="false" ht="15" hidden="false" customHeight="false" outlineLevel="0" collapsed="false">
      <c r="A208" s="21" t="n">
        <v>202</v>
      </c>
      <c r="B208" s="22" t="str">
        <f aca="false">IF($A208&gt;STEPS,"",IF($A208=STEPS,0,T-$A208*T/STEPS))</f>
        <v/>
      </c>
      <c r="C208" s="18" t="str">
        <f aca="false">IF($A208&gt;STEPS,"",C207*EXP((MU-SIGR^2/2)*T/STEPS+SIGR*SQRT(T/STEPS)*(2*(MOD($A208*7919,1000)/1000)-1)*SQRT(3)))</f>
        <v/>
      </c>
      <c r="D208" s="22" t="str">
        <f aca="false">IF($A208&gt;STEPS,"",IF(B208&lt;=0,IF(C208&gt;K,1,0),EXP(-DIV*B208)*NORMSDIST((LN(C208/K)+(RF-DIV+SIG^2/2)*B208)/(SIG*SQRT(B208)))))</f>
        <v/>
      </c>
      <c r="E208" s="22" t="str">
        <f aca="false">IF($A208&gt;STEPS,"",D208-D207)</f>
        <v/>
      </c>
      <c r="F208" s="18" t="str">
        <f aca="false">IF($A208&gt;STEPS,"",F207*EXP(RF*T/STEPS)-E208*C208)</f>
        <v/>
      </c>
      <c r="G208" s="18" t="str">
        <f aca="false">IF($A208&gt;STEPS,"",F208+D208*C208-IF(B208&lt;=0,MAX(C208-K,0),C208*EXP(-DIV*B208)*NORMSDIST((LN(C208/K)+(RF-DIV+SIG^2/2)*B208)/(SIG*SQRT(B208)))-K*EXP(-RF*B208)*NORMSDIST((LN(C208/K)+(RF-DIV+SIG^2/2)*B208)/(SIG*SQRT(B208))-SIG*SQRT(B208))))</f>
        <v/>
      </c>
    </row>
    <row r="209" customFormat="false" ht="15" hidden="false" customHeight="false" outlineLevel="0" collapsed="false">
      <c r="A209" s="23" t="n">
        <v>203</v>
      </c>
      <c r="B209" s="24" t="str">
        <f aca="false">IF($A209&gt;STEPS,"",IF($A209=STEPS,0,T-$A209*T/STEPS))</f>
        <v/>
      </c>
      <c r="C209" s="25" t="str">
        <f aca="false">IF($A209&gt;STEPS,"",C208*EXP((MU-SIGR^2/2)*T/STEPS+SIGR*SQRT(T/STEPS)*(2*(MOD($A209*7919,1000)/1000)-1)*SQRT(3)))</f>
        <v/>
      </c>
      <c r="D209" s="24" t="str">
        <f aca="false">IF($A209&gt;STEPS,"",IF(B209&lt;=0,IF(C209&gt;K,1,0),EXP(-DIV*B209)*NORMSDIST((LN(C209/K)+(RF-DIV+SIG^2/2)*B209)/(SIG*SQRT(B209)))))</f>
        <v/>
      </c>
      <c r="E209" s="24" t="str">
        <f aca="false">IF($A209&gt;STEPS,"",D209-D208)</f>
        <v/>
      </c>
      <c r="F209" s="25" t="str">
        <f aca="false">IF($A209&gt;STEPS,"",F208*EXP(RF*T/STEPS)-E209*C209)</f>
        <v/>
      </c>
      <c r="G209" s="25" t="str">
        <f aca="false">IF($A209&gt;STEPS,"",F209+D209*C209-IF(B209&lt;=0,MAX(C209-K,0),C209*EXP(-DIV*B209)*NORMSDIST((LN(C209/K)+(RF-DIV+SIG^2/2)*B209)/(SIG*SQRT(B209)))-K*EXP(-RF*B209)*NORMSDIST((LN(C209/K)+(RF-DIV+SIG^2/2)*B209)/(SIG*SQRT(B209))-SIG*SQRT(B209))))</f>
        <v/>
      </c>
    </row>
    <row r="210" customFormat="false" ht="15" hidden="false" customHeight="false" outlineLevel="0" collapsed="false">
      <c r="A210" s="21" t="n">
        <v>204</v>
      </c>
      <c r="B210" s="22" t="str">
        <f aca="false">IF($A210&gt;STEPS,"",IF($A210=STEPS,0,T-$A210*T/STEPS))</f>
        <v/>
      </c>
      <c r="C210" s="18" t="str">
        <f aca="false">IF($A210&gt;STEPS,"",C209*EXP((MU-SIGR^2/2)*T/STEPS+SIGR*SQRT(T/STEPS)*(2*(MOD($A210*7919,1000)/1000)-1)*SQRT(3)))</f>
        <v/>
      </c>
      <c r="D210" s="22" t="str">
        <f aca="false">IF($A210&gt;STEPS,"",IF(B210&lt;=0,IF(C210&gt;K,1,0),EXP(-DIV*B210)*NORMSDIST((LN(C210/K)+(RF-DIV+SIG^2/2)*B210)/(SIG*SQRT(B210)))))</f>
        <v/>
      </c>
      <c r="E210" s="22" t="str">
        <f aca="false">IF($A210&gt;STEPS,"",D210-D209)</f>
        <v/>
      </c>
      <c r="F210" s="18" t="str">
        <f aca="false">IF($A210&gt;STEPS,"",F209*EXP(RF*T/STEPS)-E210*C210)</f>
        <v/>
      </c>
      <c r="G210" s="18" t="str">
        <f aca="false">IF($A210&gt;STEPS,"",F210+D210*C210-IF(B210&lt;=0,MAX(C210-K,0),C210*EXP(-DIV*B210)*NORMSDIST((LN(C210/K)+(RF-DIV+SIG^2/2)*B210)/(SIG*SQRT(B210)))-K*EXP(-RF*B210)*NORMSDIST((LN(C210/K)+(RF-DIV+SIG^2/2)*B210)/(SIG*SQRT(B210))-SIG*SQRT(B210))))</f>
        <v/>
      </c>
    </row>
    <row r="211" customFormat="false" ht="15" hidden="false" customHeight="false" outlineLevel="0" collapsed="false">
      <c r="A211" s="23" t="n">
        <v>205</v>
      </c>
      <c r="B211" s="24" t="str">
        <f aca="false">IF($A211&gt;STEPS,"",IF($A211=STEPS,0,T-$A211*T/STEPS))</f>
        <v/>
      </c>
      <c r="C211" s="25" t="str">
        <f aca="false">IF($A211&gt;STEPS,"",C210*EXP((MU-SIGR^2/2)*T/STEPS+SIGR*SQRT(T/STEPS)*(2*(MOD($A211*7919,1000)/1000)-1)*SQRT(3)))</f>
        <v/>
      </c>
      <c r="D211" s="24" t="str">
        <f aca="false">IF($A211&gt;STEPS,"",IF(B211&lt;=0,IF(C211&gt;K,1,0),EXP(-DIV*B211)*NORMSDIST((LN(C211/K)+(RF-DIV+SIG^2/2)*B211)/(SIG*SQRT(B211)))))</f>
        <v/>
      </c>
      <c r="E211" s="24" t="str">
        <f aca="false">IF($A211&gt;STEPS,"",D211-D210)</f>
        <v/>
      </c>
      <c r="F211" s="25" t="str">
        <f aca="false">IF($A211&gt;STEPS,"",F210*EXP(RF*T/STEPS)-E211*C211)</f>
        <v/>
      </c>
      <c r="G211" s="25" t="str">
        <f aca="false">IF($A211&gt;STEPS,"",F211+D211*C211-IF(B211&lt;=0,MAX(C211-K,0),C211*EXP(-DIV*B211)*NORMSDIST((LN(C211/K)+(RF-DIV+SIG^2/2)*B211)/(SIG*SQRT(B211)))-K*EXP(-RF*B211)*NORMSDIST((LN(C211/K)+(RF-DIV+SIG^2/2)*B211)/(SIG*SQRT(B211))-SIG*SQRT(B211))))</f>
        <v/>
      </c>
    </row>
    <row r="212" customFormat="false" ht="15" hidden="false" customHeight="false" outlineLevel="0" collapsed="false">
      <c r="A212" s="21" t="n">
        <v>206</v>
      </c>
      <c r="B212" s="22" t="str">
        <f aca="false">IF($A212&gt;STEPS,"",IF($A212=STEPS,0,T-$A212*T/STEPS))</f>
        <v/>
      </c>
      <c r="C212" s="18" t="str">
        <f aca="false">IF($A212&gt;STEPS,"",C211*EXP((MU-SIGR^2/2)*T/STEPS+SIGR*SQRT(T/STEPS)*(2*(MOD($A212*7919,1000)/1000)-1)*SQRT(3)))</f>
        <v/>
      </c>
      <c r="D212" s="22" t="str">
        <f aca="false">IF($A212&gt;STEPS,"",IF(B212&lt;=0,IF(C212&gt;K,1,0),EXP(-DIV*B212)*NORMSDIST((LN(C212/K)+(RF-DIV+SIG^2/2)*B212)/(SIG*SQRT(B212)))))</f>
        <v/>
      </c>
      <c r="E212" s="22" t="str">
        <f aca="false">IF($A212&gt;STEPS,"",D212-D211)</f>
        <v/>
      </c>
      <c r="F212" s="18" t="str">
        <f aca="false">IF($A212&gt;STEPS,"",F211*EXP(RF*T/STEPS)-E212*C212)</f>
        <v/>
      </c>
      <c r="G212" s="18" t="str">
        <f aca="false">IF($A212&gt;STEPS,"",F212+D212*C212-IF(B212&lt;=0,MAX(C212-K,0),C212*EXP(-DIV*B212)*NORMSDIST((LN(C212/K)+(RF-DIV+SIG^2/2)*B212)/(SIG*SQRT(B212)))-K*EXP(-RF*B212)*NORMSDIST((LN(C212/K)+(RF-DIV+SIG^2/2)*B212)/(SIG*SQRT(B212))-SIG*SQRT(B212))))</f>
        <v/>
      </c>
    </row>
    <row r="213" customFormat="false" ht="15" hidden="false" customHeight="false" outlineLevel="0" collapsed="false">
      <c r="A213" s="23" t="n">
        <v>207</v>
      </c>
      <c r="B213" s="24" t="str">
        <f aca="false">IF($A213&gt;STEPS,"",IF($A213=STEPS,0,T-$A213*T/STEPS))</f>
        <v/>
      </c>
      <c r="C213" s="25" t="str">
        <f aca="false">IF($A213&gt;STEPS,"",C212*EXP((MU-SIGR^2/2)*T/STEPS+SIGR*SQRT(T/STEPS)*(2*(MOD($A213*7919,1000)/1000)-1)*SQRT(3)))</f>
        <v/>
      </c>
      <c r="D213" s="24" t="str">
        <f aca="false">IF($A213&gt;STEPS,"",IF(B213&lt;=0,IF(C213&gt;K,1,0),EXP(-DIV*B213)*NORMSDIST((LN(C213/K)+(RF-DIV+SIG^2/2)*B213)/(SIG*SQRT(B213)))))</f>
        <v/>
      </c>
      <c r="E213" s="24" t="str">
        <f aca="false">IF($A213&gt;STEPS,"",D213-D212)</f>
        <v/>
      </c>
      <c r="F213" s="25" t="str">
        <f aca="false">IF($A213&gt;STEPS,"",F212*EXP(RF*T/STEPS)-E213*C213)</f>
        <v/>
      </c>
      <c r="G213" s="25" t="str">
        <f aca="false">IF($A213&gt;STEPS,"",F213+D213*C213-IF(B213&lt;=0,MAX(C213-K,0),C213*EXP(-DIV*B213)*NORMSDIST((LN(C213/K)+(RF-DIV+SIG^2/2)*B213)/(SIG*SQRT(B213)))-K*EXP(-RF*B213)*NORMSDIST((LN(C213/K)+(RF-DIV+SIG^2/2)*B213)/(SIG*SQRT(B213))-SIG*SQRT(B213))))</f>
        <v/>
      </c>
    </row>
    <row r="214" customFormat="false" ht="15" hidden="false" customHeight="false" outlineLevel="0" collapsed="false">
      <c r="A214" s="21" t="n">
        <v>208</v>
      </c>
      <c r="B214" s="22" t="str">
        <f aca="false">IF($A214&gt;STEPS,"",IF($A214=STEPS,0,T-$A214*T/STEPS))</f>
        <v/>
      </c>
      <c r="C214" s="18" t="str">
        <f aca="false">IF($A214&gt;STEPS,"",C213*EXP((MU-SIGR^2/2)*T/STEPS+SIGR*SQRT(T/STEPS)*(2*(MOD($A214*7919,1000)/1000)-1)*SQRT(3)))</f>
        <v/>
      </c>
      <c r="D214" s="22" t="str">
        <f aca="false">IF($A214&gt;STEPS,"",IF(B214&lt;=0,IF(C214&gt;K,1,0),EXP(-DIV*B214)*NORMSDIST((LN(C214/K)+(RF-DIV+SIG^2/2)*B214)/(SIG*SQRT(B214)))))</f>
        <v/>
      </c>
      <c r="E214" s="22" t="str">
        <f aca="false">IF($A214&gt;STEPS,"",D214-D213)</f>
        <v/>
      </c>
      <c r="F214" s="18" t="str">
        <f aca="false">IF($A214&gt;STEPS,"",F213*EXP(RF*T/STEPS)-E214*C214)</f>
        <v/>
      </c>
      <c r="G214" s="18" t="str">
        <f aca="false">IF($A214&gt;STEPS,"",F214+D214*C214-IF(B214&lt;=0,MAX(C214-K,0),C214*EXP(-DIV*B214)*NORMSDIST((LN(C214/K)+(RF-DIV+SIG^2/2)*B214)/(SIG*SQRT(B214)))-K*EXP(-RF*B214)*NORMSDIST((LN(C214/K)+(RF-DIV+SIG^2/2)*B214)/(SIG*SQRT(B214))-SIG*SQRT(B214))))</f>
        <v/>
      </c>
    </row>
    <row r="215" customFormat="false" ht="15" hidden="false" customHeight="false" outlineLevel="0" collapsed="false">
      <c r="A215" s="23" t="n">
        <v>209</v>
      </c>
      <c r="B215" s="24" t="str">
        <f aca="false">IF($A215&gt;STEPS,"",IF($A215=STEPS,0,T-$A215*T/STEPS))</f>
        <v/>
      </c>
      <c r="C215" s="25" t="str">
        <f aca="false">IF($A215&gt;STEPS,"",C214*EXP((MU-SIGR^2/2)*T/STEPS+SIGR*SQRT(T/STEPS)*(2*(MOD($A215*7919,1000)/1000)-1)*SQRT(3)))</f>
        <v/>
      </c>
      <c r="D215" s="24" t="str">
        <f aca="false">IF($A215&gt;STEPS,"",IF(B215&lt;=0,IF(C215&gt;K,1,0),EXP(-DIV*B215)*NORMSDIST((LN(C215/K)+(RF-DIV+SIG^2/2)*B215)/(SIG*SQRT(B215)))))</f>
        <v/>
      </c>
      <c r="E215" s="24" t="str">
        <f aca="false">IF($A215&gt;STEPS,"",D215-D214)</f>
        <v/>
      </c>
      <c r="F215" s="25" t="str">
        <f aca="false">IF($A215&gt;STEPS,"",F214*EXP(RF*T/STEPS)-E215*C215)</f>
        <v/>
      </c>
      <c r="G215" s="25" t="str">
        <f aca="false">IF($A215&gt;STEPS,"",F215+D215*C215-IF(B215&lt;=0,MAX(C215-K,0),C215*EXP(-DIV*B215)*NORMSDIST((LN(C215/K)+(RF-DIV+SIG^2/2)*B215)/(SIG*SQRT(B215)))-K*EXP(-RF*B215)*NORMSDIST((LN(C215/K)+(RF-DIV+SIG^2/2)*B215)/(SIG*SQRT(B215))-SIG*SQRT(B215))))</f>
        <v/>
      </c>
    </row>
    <row r="216" customFormat="false" ht="15" hidden="false" customHeight="false" outlineLevel="0" collapsed="false">
      <c r="A216" s="21" t="n">
        <v>210</v>
      </c>
      <c r="B216" s="22" t="str">
        <f aca="false">IF($A216&gt;STEPS,"",IF($A216=STEPS,0,T-$A216*T/STEPS))</f>
        <v/>
      </c>
      <c r="C216" s="18" t="str">
        <f aca="false">IF($A216&gt;STEPS,"",C215*EXP((MU-SIGR^2/2)*T/STEPS+SIGR*SQRT(T/STEPS)*(2*(MOD($A216*7919,1000)/1000)-1)*SQRT(3)))</f>
        <v/>
      </c>
      <c r="D216" s="22" t="str">
        <f aca="false">IF($A216&gt;STEPS,"",IF(B216&lt;=0,IF(C216&gt;K,1,0),EXP(-DIV*B216)*NORMSDIST((LN(C216/K)+(RF-DIV+SIG^2/2)*B216)/(SIG*SQRT(B216)))))</f>
        <v/>
      </c>
      <c r="E216" s="22" t="str">
        <f aca="false">IF($A216&gt;STEPS,"",D216-D215)</f>
        <v/>
      </c>
      <c r="F216" s="18" t="str">
        <f aca="false">IF($A216&gt;STEPS,"",F215*EXP(RF*T/STEPS)-E216*C216)</f>
        <v/>
      </c>
      <c r="G216" s="18" t="str">
        <f aca="false">IF($A216&gt;STEPS,"",F216+D216*C216-IF(B216&lt;=0,MAX(C216-K,0),C216*EXP(-DIV*B216)*NORMSDIST((LN(C216/K)+(RF-DIV+SIG^2/2)*B216)/(SIG*SQRT(B216)))-K*EXP(-RF*B216)*NORMSDIST((LN(C216/K)+(RF-DIV+SIG^2/2)*B216)/(SIG*SQRT(B216))-SIG*SQRT(B216))))</f>
        <v/>
      </c>
    </row>
    <row r="217" customFormat="false" ht="15" hidden="false" customHeight="false" outlineLevel="0" collapsed="false">
      <c r="A217" s="23" t="n">
        <v>211</v>
      </c>
      <c r="B217" s="24" t="str">
        <f aca="false">IF($A217&gt;STEPS,"",IF($A217=STEPS,0,T-$A217*T/STEPS))</f>
        <v/>
      </c>
      <c r="C217" s="25" t="str">
        <f aca="false">IF($A217&gt;STEPS,"",C216*EXP((MU-SIGR^2/2)*T/STEPS+SIGR*SQRT(T/STEPS)*(2*(MOD($A217*7919,1000)/1000)-1)*SQRT(3)))</f>
        <v/>
      </c>
      <c r="D217" s="24" t="str">
        <f aca="false">IF($A217&gt;STEPS,"",IF(B217&lt;=0,IF(C217&gt;K,1,0),EXP(-DIV*B217)*NORMSDIST((LN(C217/K)+(RF-DIV+SIG^2/2)*B217)/(SIG*SQRT(B217)))))</f>
        <v/>
      </c>
      <c r="E217" s="24" t="str">
        <f aca="false">IF($A217&gt;STEPS,"",D217-D216)</f>
        <v/>
      </c>
      <c r="F217" s="25" t="str">
        <f aca="false">IF($A217&gt;STEPS,"",F216*EXP(RF*T/STEPS)-E217*C217)</f>
        <v/>
      </c>
      <c r="G217" s="25" t="str">
        <f aca="false">IF($A217&gt;STEPS,"",F217+D217*C217-IF(B217&lt;=0,MAX(C217-K,0),C217*EXP(-DIV*B217)*NORMSDIST((LN(C217/K)+(RF-DIV+SIG^2/2)*B217)/(SIG*SQRT(B217)))-K*EXP(-RF*B217)*NORMSDIST((LN(C217/K)+(RF-DIV+SIG^2/2)*B217)/(SIG*SQRT(B217))-SIG*SQRT(B217))))</f>
        <v/>
      </c>
    </row>
    <row r="218" customFormat="false" ht="15" hidden="false" customHeight="false" outlineLevel="0" collapsed="false">
      <c r="A218" s="21" t="n">
        <v>212</v>
      </c>
      <c r="B218" s="22" t="str">
        <f aca="false">IF($A218&gt;STEPS,"",IF($A218=STEPS,0,T-$A218*T/STEPS))</f>
        <v/>
      </c>
      <c r="C218" s="18" t="str">
        <f aca="false">IF($A218&gt;STEPS,"",C217*EXP((MU-SIGR^2/2)*T/STEPS+SIGR*SQRT(T/STEPS)*(2*(MOD($A218*7919,1000)/1000)-1)*SQRT(3)))</f>
        <v/>
      </c>
      <c r="D218" s="22" t="str">
        <f aca="false">IF($A218&gt;STEPS,"",IF(B218&lt;=0,IF(C218&gt;K,1,0),EXP(-DIV*B218)*NORMSDIST((LN(C218/K)+(RF-DIV+SIG^2/2)*B218)/(SIG*SQRT(B218)))))</f>
        <v/>
      </c>
      <c r="E218" s="22" t="str">
        <f aca="false">IF($A218&gt;STEPS,"",D218-D217)</f>
        <v/>
      </c>
      <c r="F218" s="18" t="str">
        <f aca="false">IF($A218&gt;STEPS,"",F217*EXP(RF*T/STEPS)-E218*C218)</f>
        <v/>
      </c>
      <c r="G218" s="18" t="str">
        <f aca="false">IF($A218&gt;STEPS,"",F218+D218*C218-IF(B218&lt;=0,MAX(C218-K,0),C218*EXP(-DIV*B218)*NORMSDIST((LN(C218/K)+(RF-DIV+SIG^2/2)*B218)/(SIG*SQRT(B218)))-K*EXP(-RF*B218)*NORMSDIST((LN(C218/K)+(RF-DIV+SIG^2/2)*B218)/(SIG*SQRT(B218))-SIG*SQRT(B218))))</f>
        <v/>
      </c>
    </row>
    <row r="219" customFormat="false" ht="15" hidden="false" customHeight="false" outlineLevel="0" collapsed="false">
      <c r="A219" s="23" t="n">
        <v>213</v>
      </c>
      <c r="B219" s="24" t="str">
        <f aca="false">IF($A219&gt;STEPS,"",IF($A219=STEPS,0,T-$A219*T/STEPS))</f>
        <v/>
      </c>
      <c r="C219" s="25" t="str">
        <f aca="false">IF($A219&gt;STEPS,"",C218*EXP((MU-SIGR^2/2)*T/STEPS+SIGR*SQRT(T/STEPS)*(2*(MOD($A219*7919,1000)/1000)-1)*SQRT(3)))</f>
        <v/>
      </c>
      <c r="D219" s="24" t="str">
        <f aca="false">IF($A219&gt;STEPS,"",IF(B219&lt;=0,IF(C219&gt;K,1,0),EXP(-DIV*B219)*NORMSDIST((LN(C219/K)+(RF-DIV+SIG^2/2)*B219)/(SIG*SQRT(B219)))))</f>
        <v/>
      </c>
      <c r="E219" s="24" t="str">
        <f aca="false">IF($A219&gt;STEPS,"",D219-D218)</f>
        <v/>
      </c>
      <c r="F219" s="25" t="str">
        <f aca="false">IF($A219&gt;STEPS,"",F218*EXP(RF*T/STEPS)-E219*C219)</f>
        <v/>
      </c>
      <c r="G219" s="25" t="str">
        <f aca="false">IF($A219&gt;STEPS,"",F219+D219*C219-IF(B219&lt;=0,MAX(C219-K,0),C219*EXP(-DIV*B219)*NORMSDIST((LN(C219/K)+(RF-DIV+SIG^2/2)*B219)/(SIG*SQRT(B219)))-K*EXP(-RF*B219)*NORMSDIST((LN(C219/K)+(RF-DIV+SIG^2/2)*B219)/(SIG*SQRT(B219))-SIG*SQRT(B219))))</f>
        <v/>
      </c>
    </row>
    <row r="220" customFormat="false" ht="15" hidden="false" customHeight="false" outlineLevel="0" collapsed="false">
      <c r="A220" s="21" t="n">
        <v>214</v>
      </c>
      <c r="B220" s="22" t="str">
        <f aca="false">IF($A220&gt;STEPS,"",IF($A220=STEPS,0,T-$A220*T/STEPS))</f>
        <v/>
      </c>
      <c r="C220" s="18" t="str">
        <f aca="false">IF($A220&gt;STEPS,"",C219*EXP((MU-SIGR^2/2)*T/STEPS+SIGR*SQRT(T/STEPS)*(2*(MOD($A220*7919,1000)/1000)-1)*SQRT(3)))</f>
        <v/>
      </c>
      <c r="D220" s="22" t="str">
        <f aca="false">IF($A220&gt;STEPS,"",IF(B220&lt;=0,IF(C220&gt;K,1,0),EXP(-DIV*B220)*NORMSDIST((LN(C220/K)+(RF-DIV+SIG^2/2)*B220)/(SIG*SQRT(B220)))))</f>
        <v/>
      </c>
      <c r="E220" s="22" t="str">
        <f aca="false">IF($A220&gt;STEPS,"",D220-D219)</f>
        <v/>
      </c>
      <c r="F220" s="18" t="str">
        <f aca="false">IF($A220&gt;STEPS,"",F219*EXP(RF*T/STEPS)-E220*C220)</f>
        <v/>
      </c>
      <c r="G220" s="18" t="str">
        <f aca="false">IF($A220&gt;STEPS,"",F220+D220*C220-IF(B220&lt;=0,MAX(C220-K,0),C220*EXP(-DIV*B220)*NORMSDIST((LN(C220/K)+(RF-DIV+SIG^2/2)*B220)/(SIG*SQRT(B220)))-K*EXP(-RF*B220)*NORMSDIST((LN(C220/K)+(RF-DIV+SIG^2/2)*B220)/(SIG*SQRT(B220))-SIG*SQRT(B220))))</f>
        <v/>
      </c>
    </row>
    <row r="221" customFormat="false" ht="15" hidden="false" customHeight="false" outlineLevel="0" collapsed="false">
      <c r="A221" s="23" t="n">
        <v>215</v>
      </c>
      <c r="B221" s="24" t="str">
        <f aca="false">IF($A221&gt;STEPS,"",IF($A221=STEPS,0,T-$A221*T/STEPS))</f>
        <v/>
      </c>
      <c r="C221" s="25" t="str">
        <f aca="false">IF($A221&gt;STEPS,"",C220*EXP((MU-SIGR^2/2)*T/STEPS+SIGR*SQRT(T/STEPS)*(2*(MOD($A221*7919,1000)/1000)-1)*SQRT(3)))</f>
        <v/>
      </c>
      <c r="D221" s="24" t="str">
        <f aca="false">IF($A221&gt;STEPS,"",IF(B221&lt;=0,IF(C221&gt;K,1,0),EXP(-DIV*B221)*NORMSDIST((LN(C221/K)+(RF-DIV+SIG^2/2)*B221)/(SIG*SQRT(B221)))))</f>
        <v/>
      </c>
      <c r="E221" s="24" t="str">
        <f aca="false">IF($A221&gt;STEPS,"",D221-D220)</f>
        <v/>
      </c>
      <c r="F221" s="25" t="str">
        <f aca="false">IF($A221&gt;STEPS,"",F220*EXP(RF*T/STEPS)-E221*C221)</f>
        <v/>
      </c>
      <c r="G221" s="25" t="str">
        <f aca="false">IF($A221&gt;STEPS,"",F221+D221*C221-IF(B221&lt;=0,MAX(C221-K,0),C221*EXP(-DIV*B221)*NORMSDIST((LN(C221/K)+(RF-DIV+SIG^2/2)*B221)/(SIG*SQRT(B221)))-K*EXP(-RF*B221)*NORMSDIST((LN(C221/K)+(RF-DIV+SIG^2/2)*B221)/(SIG*SQRT(B221))-SIG*SQRT(B221))))</f>
        <v/>
      </c>
    </row>
    <row r="222" customFormat="false" ht="15" hidden="false" customHeight="false" outlineLevel="0" collapsed="false">
      <c r="A222" s="21" t="n">
        <v>216</v>
      </c>
      <c r="B222" s="22" t="str">
        <f aca="false">IF($A222&gt;STEPS,"",IF($A222=STEPS,0,T-$A222*T/STEPS))</f>
        <v/>
      </c>
      <c r="C222" s="18" t="str">
        <f aca="false">IF($A222&gt;STEPS,"",C221*EXP((MU-SIGR^2/2)*T/STEPS+SIGR*SQRT(T/STEPS)*(2*(MOD($A222*7919,1000)/1000)-1)*SQRT(3)))</f>
        <v/>
      </c>
      <c r="D222" s="22" t="str">
        <f aca="false">IF($A222&gt;STEPS,"",IF(B222&lt;=0,IF(C222&gt;K,1,0),EXP(-DIV*B222)*NORMSDIST((LN(C222/K)+(RF-DIV+SIG^2/2)*B222)/(SIG*SQRT(B222)))))</f>
        <v/>
      </c>
      <c r="E222" s="22" t="str">
        <f aca="false">IF($A222&gt;STEPS,"",D222-D221)</f>
        <v/>
      </c>
      <c r="F222" s="18" t="str">
        <f aca="false">IF($A222&gt;STEPS,"",F221*EXP(RF*T/STEPS)-E222*C222)</f>
        <v/>
      </c>
      <c r="G222" s="18" t="str">
        <f aca="false">IF($A222&gt;STEPS,"",F222+D222*C222-IF(B222&lt;=0,MAX(C222-K,0),C222*EXP(-DIV*B222)*NORMSDIST((LN(C222/K)+(RF-DIV+SIG^2/2)*B222)/(SIG*SQRT(B222)))-K*EXP(-RF*B222)*NORMSDIST((LN(C222/K)+(RF-DIV+SIG^2/2)*B222)/(SIG*SQRT(B222))-SIG*SQRT(B222))))</f>
        <v/>
      </c>
    </row>
    <row r="223" customFormat="false" ht="15" hidden="false" customHeight="false" outlineLevel="0" collapsed="false">
      <c r="A223" s="23" t="n">
        <v>217</v>
      </c>
      <c r="B223" s="24" t="str">
        <f aca="false">IF($A223&gt;STEPS,"",IF($A223=STEPS,0,T-$A223*T/STEPS))</f>
        <v/>
      </c>
      <c r="C223" s="25" t="str">
        <f aca="false">IF($A223&gt;STEPS,"",C222*EXP((MU-SIGR^2/2)*T/STEPS+SIGR*SQRT(T/STEPS)*(2*(MOD($A223*7919,1000)/1000)-1)*SQRT(3)))</f>
        <v/>
      </c>
      <c r="D223" s="24" t="str">
        <f aca="false">IF($A223&gt;STEPS,"",IF(B223&lt;=0,IF(C223&gt;K,1,0),EXP(-DIV*B223)*NORMSDIST((LN(C223/K)+(RF-DIV+SIG^2/2)*B223)/(SIG*SQRT(B223)))))</f>
        <v/>
      </c>
      <c r="E223" s="24" t="str">
        <f aca="false">IF($A223&gt;STEPS,"",D223-D222)</f>
        <v/>
      </c>
      <c r="F223" s="25" t="str">
        <f aca="false">IF($A223&gt;STEPS,"",F222*EXP(RF*T/STEPS)-E223*C223)</f>
        <v/>
      </c>
      <c r="G223" s="25" t="str">
        <f aca="false">IF($A223&gt;STEPS,"",F223+D223*C223-IF(B223&lt;=0,MAX(C223-K,0),C223*EXP(-DIV*B223)*NORMSDIST((LN(C223/K)+(RF-DIV+SIG^2/2)*B223)/(SIG*SQRT(B223)))-K*EXP(-RF*B223)*NORMSDIST((LN(C223/K)+(RF-DIV+SIG^2/2)*B223)/(SIG*SQRT(B223))-SIG*SQRT(B223))))</f>
        <v/>
      </c>
    </row>
    <row r="224" customFormat="false" ht="15" hidden="false" customHeight="false" outlineLevel="0" collapsed="false">
      <c r="A224" s="21" t="n">
        <v>218</v>
      </c>
      <c r="B224" s="22" t="str">
        <f aca="false">IF($A224&gt;STEPS,"",IF($A224=STEPS,0,T-$A224*T/STEPS))</f>
        <v/>
      </c>
      <c r="C224" s="18" t="str">
        <f aca="false">IF($A224&gt;STEPS,"",C223*EXP((MU-SIGR^2/2)*T/STEPS+SIGR*SQRT(T/STEPS)*(2*(MOD($A224*7919,1000)/1000)-1)*SQRT(3)))</f>
        <v/>
      </c>
      <c r="D224" s="22" t="str">
        <f aca="false">IF($A224&gt;STEPS,"",IF(B224&lt;=0,IF(C224&gt;K,1,0),EXP(-DIV*B224)*NORMSDIST((LN(C224/K)+(RF-DIV+SIG^2/2)*B224)/(SIG*SQRT(B224)))))</f>
        <v/>
      </c>
      <c r="E224" s="22" t="str">
        <f aca="false">IF($A224&gt;STEPS,"",D224-D223)</f>
        <v/>
      </c>
      <c r="F224" s="18" t="str">
        <f aca="false">IF($A224&gt;STEPS,"",F223*EXP(RF*T/STEPS)-E224*C224)</f>
        <v/>
      </c>
      <c r="G224" s="18" t="str">
        <f aca="false">IF($A224&gt;STEPS,"",F224+D224*C224-IF(B224&lt;=0,MAX(C224-K,0),C224*EXP(-DIV*B224)*NORMSDIST((LN(C224/K)+(RF-DIV+SIG^2/2)*B224)/(SIG*SQRT(B224)))-K*EXP(-RF*B224)*NORMSDIST((LN(C224/K)+(RF-DIV+SIG^2/2)*B224)/(SIG*SQRT(B224))-SIG*SQRT(B224))))</f>
        <v/>
      </c>
    </row>
    <row r="225" customFormat="false" ht="15" hidden="false" customHeight="false" outlineLevel="0" collapsed="false">
      <c r="A225" s="23" t="n">
        <v>219</v>
      </c>
      <c r="B225" s="24" t="str">
        <f aca="false">IF($A225&gt;STEPS,"",IF($A225=STEPS,0,T-$A225*T/STEPS))</f>
        <v/>
      </c>
      <c r="C225" s="25" t="str">
        <f aca="false">IF($A225&gt;STEPS,"",C224*EXP((MU-SIGR^2/2)*T/STEPS+SIGR*SQRT(T/STEPS)*(2*(MOD($A225*7919,1000)/1000)-1)*SQRT(3)))</f>
        <v/>
      </c>
      <c r="D225" s="24" t="str">
        <f aca="false">IF($A225&gt;STEPS,"",IF(B225&lt;=0,IF(C225&gt;K,1,0),EXP(-DIV*B225)*NORMSDIST((LN(C225/K)+(RF-DIV+SIG^2/2)*B225)/(SIG*SQRT(B225)))))</f>
        <v/>
      </c>
      <c r="E225" s="24" t="str">
        <f aca="false">IF($A225&gt;STEPS,"",D225-D224)</f>
        <v/>
      </c>
      <c r="F225" s="25" t="str">
        <f aca="false">IF($A225&gt;STEPS,"",F224*EXP(RF*T/STEPS)-E225*C225)</f>
        <v/>
      </c>
      <c r="G225" s="25" t="str">
        <f aca="false">IF($A225&gt;STEPS,"",F225+D225*C225-IF(B225&lt;=0,MAX(C225-K,0),C225*EXP(-DIV*B225)*NORMSDIST((LN(C225/K)+(RF-DIV+SIG^2/2)*B225)/(SIG*SQRT(B225)))-K*EXP(-RF*B225)*NORMSDIST((LN(C225/K)+(RF-DIV+SIG^2/2)*B225)/(SIG*SQRT(B225))-SIG*SQRT(B225))))</f>
        <v/>
      </c>
    </row>
    <row r="226" customFormat="false" ht="15" hidden="false" customHeight="false" outlineLevel="0" collapsed="false">
      <c r="A226" s="21" t="n">
        <v>220</v>
      </c>
      <c r="B226" s="22" t="str">
        <f aca="false">IF($A226&gt;STEPS,"",IF($A226=STEPS,0,T-$A226*T/STEPS))</f>
        <v/>
      </c>
      <c r="C226" s="18" t="str">
        <f aca="false">IF($A226&gt;STEPS,"",C225*EXP((MU-SIGR^2/2)*T/STEPS+SIGR*SQRT(T/STEPS)*(2*(MOD($A226*7919,1000)/1000)-1)*SQRT(3)))</f>
        <v/>
      </c>
      <c r="D226" s="22" t="str">
        <f aca="false">IF($A226&gt;STEPS,"",IF(B226&lt;=0,IF(C226&gt;K,1,0),EXP(-DIV*B226)*NORMSDIST((LN(C226/K)+(RF-DIV+SIG^2/2)*B226)/(SIG*SQRT(B226)))))</f>
        <v/>
      </c>
      <c r="E226" s="22" t="str">
        <f aca="false">IF($A226&gt;STEPS,"",D226-D225)</f>
        <v/>
      </c>
      <c r="F226" s="18" t="str">
        <f aca="false">IF($A226&gt;STEPS,"",F225*EXP(RF*T/STEPS)-E226*C226)</f>
        <v/>
      </c>
      <c r="G226" s="18" t="str">
        <f aca="false">IF($A226&gt;STEPS,"",F226+D226*C226-IF(B226&lt;=0,MAX(C226-K,0),C226*EXP(-DIV*B226)*NORMSDIST((LN(C226/K)+(RF-DIV+SIG^2/2)*B226)/(SIG*SQRT(B226)))-K*EXP(-RF*B226)*NORMSDIST((LN(C226/K)+(RF-DIV+SIG^2/2)*B226)/(SIG*SQRT(B226))-SIG*SQRT(B226))))</f>
        <v/>
      </c>
    </row>
    <row r="227" customFormat="false" ht="15" hidden="false" customHeight="false" outlineLevel="0" collapsed="false">
      <c r="A227" s="23" t="n">
        <v>221</v>
      </c>
      <c r="B227" s="24" t="str">
        <f aca="false">IF($A227&gt;STEPS,"",IF($A227=STEPS,0,T-$A227*T/STEPS))</f>
        <v/>
      </c>
      <c r="C227" s="25" t="str">
        <f aca="false">IF($A227&gt;STEPS,"",C226*EXP((MU-SIGR^2/2)*T/STEPS+SIGR*SQRT(T/STEPS)*(2*(MOD($A227*7919,1000)/1000)-1)*SQRT(3)))</f>
        <v/>
      </c>
      <c r="D227" s="24" t="str">
        <f aca="false">IF($A227&gt;STEPS,"",IF(B227&lt;=0,IF(C227&gt;K,1,0),EXP(-DIV*B227)*NORMSDIST((LN(C227/K)+(RF-DIV+SIG^2/2)*B227)/(SIG*SQRT(B227)))))</f>
        <v/>
      </c>
      <c r="E227" s="24" t="str">
        <f aca="false">IF($A227&gt;STEPS,"",D227-D226)</f>
        <v/>
      </c>
      <c r="F227" s="25" t="str">
        <f aca="false">IF($A227&gt;STEPS,"",F226*EXP(RF*T/STEPS)-E227*C227)</f>
        <v/>
      </c>
      <c r="G227" s="25" t="str">
        <f aca="false">IF($A227&gt;STEPS,"",F227+D227*C227-IF(B227&lt;=0,MAX(C227-K,0),C227*EXP(-DIV*B227)*NORMSDIST((LN(C227/K)+(RF-DIV+SIG^2/2)*B227)/(SIG*SQRT(B227)))-K*EXP(-RF*B227)*NORMSDIST((LN(C227/K)+(RF-DIV+SIG^2/2)*B227)/(SIG*SQRT(B227))-SIG*SQRT(B227))))</f>
        <v/>
      </c>
    </row>
    <row r="228" customFormat="false" ht="15" hidden="false" customHeight="false" outlineLevel="0" collapsed="false">
      <c r="A228" s="21" t="n">
        <v>222</v>
      </c>
      <c r="B228" s="22" t="str">
        <f aca="false">IF($A228&gt;STEPS,"",IF($A228=STEPS,0,T-$A228*T/STEPS))</f>
        <v/>
      </c>
      <c r="C228" s="18" t="str">
        <f aca="false">IF($A228&gt;STEPS,"",C227*EXP((MU-SIGR^2/2)*T/STEPS+SIGR*SQRT(T/STEPS)*(2*(MOD($A228*7919,1000)/1000)-1)*SQRT(3)))</f>
        <v/>
      </c>
      <c r="D228" s="22" t="str">
        <f aca="false">IF($A228&gt;STEPS,"",IF(B228&lt;=0,IF(C228&gt;K,1,0),EXP(-DIV*B228)*NORMSDIST((LN(C228/K)+(RF-DIV+SIG^2/2)*B228)/(SIG*SQRT(B228)))))</f>
        <v/>
      </c>
      <c r="E228" s="22" t="str">
        <f aca="false">IF($A228&gt;STEPS,"",D228-D227)</f>
        <v/>
      </c>
      <c r="F228" s="18" t="str">
        <f aca="false">IF($A228&gt;STEPS,"",F227*EXP(RF*T/STEPS)-E228*C228)</f>
        <v/>
      </c>
      <c r="G228" s="18" t="str">
        <f aca="false">IF($A228&gt;STEPS,"",F228+D228*C228-IF(B228&lt;=0,MAX(C228-K,0),C228*EXP(-DIV*B228)*NORMSDIST((LN(C228/K)+(RF-DIV+SIG^2/2)*B228)/(SIG*SQRT(B228)))-K*EXP(-RF*B228)*NORMSDIST((LN(C228/K)+(RF-DIV+SIG^2/2)*B228)/(SIG*SQRT(B228))-SIG*SQRT(B228))))</f>
        <v/>
      </c>
    </row>
    <row r="229" customFormat="false" ht="15" hidden="false" customHeight="false" outlineLevel="0" collapsed="false">
      <c r="A229" s="23" t="n">
        <v>223</v>
      </c>
      <c r="B229" s="24" t="str">
        <f aca="false">IF($A229&gt;STEPS,"",IF($A229=STEPS,0,T-$A229*T/STEPS))</f>
        <v/>
      </c>
      <c r="C229" s="25" t="str">
        <f aca="false">IF($A229&gt;STEPS,"",C228*EXP((MU-SIGR^2/2)*T/STEPS+SIGR*SQRT(T/STEPS)*(2*(MOD($A229*7919,1000)/1000)-1)*SQRT(3)))</f>
        <v/>
      </c>
      <c r="D229" s="24" t="str">
        <f aca="false">IF($A229&gt;STEPS,"",IF(B229&lt;=0,IF(C229&gt;K,1,0),EXP(-DIV*B229)*NORMSDIST((LN(C229/K)+(RF-DIV+SIG^2/2)*B229)/(SIG*SQRT(B229)))))</f>
        <v/>
      </c>
      <c r="E229" s="24" t="str">
        <f aca="false">IF($A229&gt;STEPS,"",D229-D228)</f>
        <v/>
      </c>
      <c r="F229" s="25" t="str">
        <f aca="false">IF($A229&gt;STEPS,"",F228*EXP(RF*T/STEPS)-E229*C229)</f>
        <v/>
      </c>
      <c r="G229" s="25" t="str">
        <f aca="false">IF($A229&gt;STEPS,"",F229+D229*C229-IF(B229&lt;=0,MAX(C229-K,0),C229*EXP(-DIV*B229)*NORMSDIST((LN(C229/K)+(RF-DIV+SIG^2/2)*B229)/(SIG*SQRT(B229)))-K*EXP(-RF*B229)*NORMSDIST((LN(C229/K)+(RF-DIV+SIG^2/2)*B229)/(SIG*SQRT(B229))-SIG*SQRT(B229))))</f>
        <v/>
      </c>
    </row>
    <row r="230" customFormat="false" ht="15" hidden="false" customHeight="false" outlineLevel="0" collapsed="false">
      <c r="A230" s="21" t="n">
        <v>224</v>
      </c>
      <c r="B230" s="22" t="str">
        <f aca="false">IF($A230&gt;STEPS,"",IF($A230=STEPS,0,T-$A230*T/STEPS))</f>
        <v/>
      </c>
      <c r="C230" s="18" t="str">
        <f aca="false">IF($A230&gt;STEPS,"",C229*EXP((MU-SIGR^2/2)*T/STEPS+SIGR*SQRT(T/STEPS)*(2*(MOD($A230*7919,1000)/1000)-1)*SQRT(3)))</f>
        <v/>
      </c>
      <c r="D230" s="22" t="str">
        <f aca="false">IF($A230&gt;STEPS,"",IF(B230&lt;=0,IF(C230&gt;K,1,0),EXP(-DIV*B230)*NORMSDIST((LN(C230/K)+(RF-DIV+SIG^2/2)*B230)/(SIG*SQRT(B230)))))</f>
        <v/>
      </c>
      <c r="E230" s="22" t="str">
        <f aca="false">IF($A230&gt;STEPS,"",D230-D229)</f>
        <v/>
      </c>
      <c r="F230" s="18" t="str">
        <f aca="false">IF($A230&gt;STEPS,"",F229*EXP(RF*T/STEPS)-E230*C230)</f>
        <v/>
      </c>
      <c r="G230" s="18" t="str">
        <f aca="false">IF($A230&gt;STEPS,"",F230+D230*C230-IF(B230&lt;=0,MAX(C230-K,0),C230*EXP(-DIV*B230)*NORMSDIST((LN(C230/K)+(RF-DIV+SIG^2/2)*B230)/(SIG*SQRT(B230)))-K*EXP(-RF*B230)*NORMSDIST((LN(C230/K)+(RF-DIV+SIG^2/2)*B230)/(SIG*SQRT(B230))-SIG*SQRT(B230))))</f>
        <v/>
      </c>
    </row>
    <row r="231" customFormat="false" ht="15" hidden="false" customHeight="false" outlineLevel="0" collapsed="false">
      <c r="A231" s="23" t="n">
        <v>225</v>
      </c>
      <c r="B231" s="24" t="str">
        <f aca="false">IF($A231&gt;STEPS,"",IF($A231=STEPS,0,T-$A231*T/STEPS))</f>
        <v/>
      </c>
      <c r="C231" s="25" t="str">
        <f aca="false">IF($A231&gt;STEPS,"",C230*EXP((MU-SIGR^2/2)*T/STEPS+SIGR*SQRT(T/STEPS)*(2*(MOD($A231*7919,1000)/1000)-1)*SQRT(3)))</f>
        <v/>
      </c>
      <c r="D231" s="24" t="str">
        <f aca="false">IF($A231&gt;STEPS,"",IF(B231&lt;=0,IF(C231&gt;K,1,0),EXP(-DIV*B231)*NORMSDIST((LN(C231/K)+(RF-DIV+SIG^2/2)*B231)/(SIG*SQRT(B231)))))</f>
        <v/>
      </c>
      <c r="E231" s="24" t="str">
        <f aca="false">IF($A231&gt;STEPS,"",D231-D230)</f>
        <v/>
      </c>
      <c r="F231" s="25" t="str">
        <f aca="false">IF($A231&gt;STEPS,"",F230*EXP(RF*T/STEPS)-E231*C231)</f>
        <v/>
      </c>
      <c r="G231" s="25" t="str">
        <f aca="false">IF($A231&gt;STEPS,"",F231+D231*C231-IF(B231&lt;=0,MAX(C231-K,0),C231*EXP(-DIV*B231)*NORMSDIST((LN(C231/K)+(RF-DIV+SIG^2/2)*B231)/(SIG*SQRT(B231)))-K*EXP(-RF*B231)*NORMSDIST((LN(C231/K)+(RF-DIV+SIG^2/2)*B231)/(SIG*SQRT(B231))-SIG*SQRT(B231))))</f>
        <v/>
      </c>
    </row>
    <row r="232" customFormat="false" ht="15" hidden="false" customHeight="false" outlineLevel="0" collapsed="false">
      <c r="A232" s="21" t="n">
        <v>226</v>
      </c>
      <c r="B232" s="22" t="str">
        <f aca="false">IF($A232&gt;STEPS,"",IF($A232=STEPS,0,T-$A232*T/STEPS))</f>
        <v/>
      </c>
      <c r="C232" s="18" t="str">
        <f aca="false">IF($A232&gt;STEPS,"",C231*EXP((MU-SIGR^2/2)*T/STEPS+SIGR*SQRT(T/STEPS)*(2*(MOD($A232*7919,1000)/1000)-1)*SQRT(3)))</f>
        <v/>
      </c>
      <c r="D232" s="22" t="str">
        <f aca="false">IF($A232&gt;STEPS,"",IF(B232&lt;=0,IF(C232&gt;K,1,0),EXP(-DIV*B232)*NORMSDIST((LN(C232/K)+(RF-DIV+SIG^2/2)*B232)/(SIG*SQRT(B232)))))</f>
        <v/>
      </c>
      <c r="E232" s="22" t="str">
        <f aca="false">IF($A232&gt;STEPS,"",D232-D231)</f>
        <v/>
      </c>
      <c r="F232" s="18" t="str">
        <f aca="false">IF($A232&gt;STEPS,"",F231*EXP(RF*T/STEPS)-E232*C232)</f>
        <v/>
      </c>
      <c r="G232" s="18" t="str">
        <f aca="false">IF($A232&gt;STEPS,"",F232+D232*C232-IF(B232&lt;=0,MAX(C232-K,0),C232*EXP(-DIV*B232)*NORMSDIST((LN(C232/K)+(RF-DIV+SIG^2/2)*B232)/(SIG*SQRT(B232)))-K*EXP(-RF*B232)*NORMSDIST((LN(C232/K)+(RF-DIV+SIG^2/2)*B232)/(SIG*SQRT(B232))-SIG*SQRT(B232))))</f>
        <v/>
      </c>
    </row>
    <row r="233" customFormat="false" ht="15" hidden="false" customHeight="false" outlineLevel="0" collapsed="false">
      <c r="A233" s="23" t="n">
        <v>227</v>
      </c>
      <c r="B233" s="24" t="str">
        <f aca="false">IF($A233&gt;STEPS,"",IF($A233=STEPS,0,T-$A233*T/STEPS))</f>
        <v/>
      </c>
      <c r="C233" s="25" t="str">
        <f aca="false">IF($A233&gt;STEPS,"",C232*EXP((MU-SIGR^2/2)*T/STEPS+SIGR*SQRT(T/STEPS)*(2*(MOD($A233*7919,1000)/1000)-1)*SQRT(3)))</f>
        <v/>
      </c>
      <c r="D233" s="24" t="str">
        <f aca="false">IF($A233&gt;STEPS,"",IF(B233&lt;=0,IF(C233&gt;K,1,0),EXP(-DIV*B233)*NORMSDIST((LN(C233/K)+(RF-DIV+SIG^2/2)*B233)/(SIG*SQRT(B233)))))</f>
        <v/>
      </c>
      <c r="E233" s="24" t="str">
        <f aca="false">IF($A233&gt;STEPS,"",D233-D232)</f>
        <v/>
      </c>
      <c r="F233" s="25" t="str">
        <f aca="false">IF($A233&gt;STEPS,"",F232*EXP(RF*T/STEPS)-E233*C233)</f>
        <v/>
      </c>
      <c r="G233" s="25" t="str">
        <f aca="false">IF($A233&gt;STEPS,"",F233+D233*C233-IF(B233&lt;=0,MAX(C233-K,0),C233*EXP(-DIV*B233)*NORMSDIST((LN(C233/K)+(RF-DIV+SIG^2/2)*B233)/(SIG*SQRT(B233)))-K*EXP(-RF*B233)*NORMSDIST((LN(C233/K)+(RF-DIV+SIG^2/2)*B233)/(SIG*SQRT(B233))-SIG*SQRT(B233))))</f>
        <v/>
      </c>
    </row>
    <row r="234" customFormat="false" ht="15" hidden="false" customHeight="false" outlineLevel="0" collapsed="false">
      <c r="A234" s="21" t="n">
        <v>228</v>
      </c>
      <c r="B234" s="22" t="str">
        <f aca="false">IF($A234&gt;STEPS,"",IF($A234=STEPS,0,T-$A234*T/STEPS))</f>
        <v/>
      </c>
      <c r="C234" s="18" t="str">
        <f aca="false">IF($A234&gt;STEPS,"",C233*EXP((MU-SIGR^2/2)*T/STEPS+SIGR*SQRT(T/STEPS)*(2*(MOD($A234*7919,1000)/1000)-1)*SQRT(3)))</f>
        <v/>
      </c>
      <c r="D234" s="22" t="str">
        <f aca="false">IF($A234&gt;STEPS,"",IF(B234&lt;=0,IF(C234&gt;K,1,0),EXP(-DIV*B234)*NORMSDIST((LN(C234/K)+(RF-DIV+SIG^2/2)*B234)/(SIG*SQRT(B234)))))</f>
        <v/>
      </c>
      <c r="E234" s="22" t="str">
        <f aca="false">IF($A234&gt;STEPS,"",D234-D233)</f>
        <v/>
      </c>
      <c r="F234" s="18" t="str">
        <f aca="false">IF($A234&gt;STEPS,"",F233*EXP(RF*T/STEPS)-E234*C234)</f>
        <v/>
      </c>
      <c r="G234" s="18" t="str">
        <f aca="false">IF($A234&gt;STEPS,"",F234+D234*C234-IF(B234&lt;=0,MAX(C234-K,0),C234*EXP(-DIV*B234)*NORMSDIST((LN(C234/K)+(RF-DIV+SIG^2/2)*B234)/(SIG*SQRT(B234)))-K*EXP(-RF*B234)*NORMSDIST((LN(C234/K)+(RF-DIV+SIG^2/2)*B234)/(SIG*SQRT(B234))-SIG*SQRT(B234))))</f>
        <v/>
      </c>
    </row>
    <row r="235" customFormat="false" ht="15" hidden="false" customHeight="false" outlineLevel="0" collapsed="false">
      <c r="A235" s="23" t="n">
        <v>229</v>
      </c>
      <c r="B235" s="24" t="str">
        <f aca="false">IF($A235&gt;STEPS,"",IF($A235=STEPS,0,T-$A235*T/STEPS))</f>
        <v/>
      </c>
      <c r="C235" s="25" t="str">
        <f aca="false">IF($A235&gt;STEPS,"",C234*EXP((MU-SIGR^2/2)*T/STEPS+SIGR*SQRT(T/STEPS)*(2*(MOD($A235*7919,1000)/1000)-1)*SQRT(3)))</f>
        <v/>
      </c>
      <c r="D235" s="24" t="str">
        <f aca="false">IF($A235&gt;STEPS,"",IF(B235&lt;=0,IF(C235&gt;K,1,0),EXP(-DIV*B235)*NORMSDIST((LN(C235/K)+(RF-DIV+SIG^2/2)*B235)/(SIG*SQRT(B235)))))</f>
        <v/>
      </c>
      <c r="E235" s="24" t="str">
        <f aca="false">IF($A235&gt;STEPS,"",D235-D234)</f>
        <v/>
      </c>
      <c r="F235" s="25" t="str">
        <f aca="false">IF($A235&gt;STEPS,"",F234*EXP(RF*T/STEPS)-E235*C235)</f>
        <v/>
      </c>
      <c r="G235" s="25" t="str">
        <f aca="false">IF($A235&gt;STEPS,"",F235+D235*C235-IF(B235&lt;=0,MAX(C235-K,0),C235*EXP(-DIV*B235)*NORMSDIST((LN(C235/K)+(RF-DIV+SIG^2/2)*B235)/(SIG*SQRT(B235)))-K*EXP(-RF*B235)*NORMSDIST((LN(C235/K)+(RF-DIV+SIG^2/2)*B235)/(SIG*SQRT(B235))-SIG*SQRT(B235))))</f>
        <v/>
      </c>
    </row>
    <row r="236" customFormat="false" ht="15" hidden="false" customHeight="false" outlineLevel="0" collapsed="false">
      <c r="A236" s="21" t="n">
        <v>230</v>
      </c>
      <c r="B236" s="22" t="str">
        <f aca="false">IF($A236&gt;STEPS,"",IF($A236=STEPS,0,T-$A236*T/STEPS))</f>
        <v/>
      </c>
      <c r="C236" s="18" t="str">
        <f aca="false">IF($A236&gt;STEPS,"",C235*EXP((MU-SIGR^2/2)*T/STEPS+SIGR*SQRT(T/STEPS)*(2*(MOD($A236*7919,1000)/1000)-1)*SQRT(3)))</f>
        <v/>
      </c>
      <c r="D236" s="22" t="str">
        <f aca="false">IF($A236&gt;STEPS,"",IF(B236&lt;=0,IF(C236&gt;K,1,0),EXP(-DIV*B236)*NORMSDIST((LN(C236/K)+(RF-DIV+SIG^2/2)*B236)/(SIG*SQRT(B236)))))</f>
        <v/>
      </c>
      <c r="E236" s="22" t="str">
        <f aca="false">IF($A236&gt;STEPS,"",D236-D235)</f>
        <v/>
      </c>
      <c r="F236" s="18" t="str">
        <f aca="false">IF($A236&gt;STEPS,"",F235*EXP(RF*T/STEPS)-E236*C236)</f>
        <v/>
      </c>
      <c r="G236" s="18" t="str">
        <f aca="false">IF($A236&gt;STEPS,"",F236+D236*C236-IF(B236&lt;=0,MAX(C236-K,0),C236*EXP(-DIV*B236)*NORMSDIST((LN(C236/K)+(RF-DIV+SIG^2/2)*B236)/(SIG*SQRT(B236)))-K*EXP(-RF*B236)*NORMSDIST((LN(C236/K)+(RF-DIV+SIG^2/2)*B236)/(SIG*SQRT(B236))-SIG*SQRT(B236))))</f>
        <v/>
      </c>
    </row>
    <row r="237" customFormat="false" ht="15" hidden="false" customHeight="false" outlineLevel="0" collapsed="false">
      <c r="A237" s="23" t="n">
        <v>231</v>
      </c>
      <c r="B237" s="24" t="str">
        <f aca="false">IF($A237&gt;STEPS,"",IF($A237=STEPS,0,T-$A237*T/STEPS))</f>
        <v/>
      </c>
      <c r="C237" s="25" t="str">
        <f aca="false">IF($A237&gt;STEPS,"",C236*EXP((MU-SIGR^2/2)*T/STEPS+SIGR*SQRT(T/STEPS)*(2*(MOD($A237*7919,1000)/1000)-1)*SQRT(3)))</f>
        <v/>
      </c>
      <c r="D237" s="24" t="str">
        <f aca="false">IF($A237&gt;STEPS,"",IF(B237&lt;=0,IF(C237&gt;K,1,0),EXP(-DIV*B237)*NORMSDIST((LN(C237/K)+(RF-DIV+SIG^2/2)*B237)/(SIG*SQRT(B237)))))</f>
        <v/>
      </c>
      <c r="E237" s="24" t="str">
        <f aca="false">IF($A237&gt;STEPS,"",D237-D236)</f>
        <v/>
      </c>
      <c r="F237" s="25" t="str">
        <f aca="false">IF($A237&gt;STEPS,"",F236*EXP(RF*T/STEPS)-E237*C237)</f>
        <v/>
      </c>
      <c r="G237" s="25" t="str">
        <f aca="false">IF($A237&gt;STEPS,"",F237+D237*C237-IF(B237&lt;=0,MAX(C237-K,0),C237*EXP(-DIV*B237)*NORMSDIST((LN(C237/K)+(RF-DIV+SIG^2/2)*B237)/(SIG*SQRT(B237)))-K*EXP(-RF*B237)*NORMSDIST((LN(C237/K)+(RF-DIV+SIG^2/2)*B237)/(SIG*SQRT(B237))-SIG*SQRT(B237))))</f>
        <v/>
      </c>
    </row>
    <row r="238" customFormat="false" ht="15" hidden="false" customHeight="false" outlineLevel="0" collapsed="false">
      <c r="A238" s="21" t="n">
        <v>232</v>
      </c>
      <c r="B238" s="22" t="str">
        <f aca="false">IF($A238&gt;STEPS,"",IF($A238=STEPS,0,T-$A238*T/STEPS))</f>
        <v/>
      </c>
      <c r="C238" s="18" t="str">
        <f aca="false">IF($A238&gt;STEPS,"",C237*EXP((MU-SIGR^2/2)*T/STEPS+SIGR*SQRT(T/STEPS)*(2*(MOD($A238*7919,1000)/1000)-1)*SQRT(3)))</f>
        <v/>
      </c>
      <c r="D238" s="22" t="str">
        <f aca="false">IF($A238&gt;STEPS,"",IF(B238&lt;=0,IF(C238&gt;K,1,0),EXP(-DIV*B238)*NORMSDIST((LN(C238/K)+(RF-DIV+SIG^2/2)*B238)/(SIG*SQRT(B238)))))</f>
        <v/>
      </c>
      <c r="E238" s="22" t="str">
        <f aca="false">IF($A238&gt;STEPS,"",D238-D237)</f>
        <v/>
      </c>
      <c r="F238" s="18" t="str">
        <f aca="false">IF($A238&gt;STEPS,"",F237*EXP(RF*T/STEPS)-E238*C238)</f>
        <v/>
      </c>
      <c r="G238" s="18" t="str">
        <f aca="false">IF($A238&gt;STEPS,"",F238+D238*C238-IF(B238&lt;=0,MAX(C238-K,0),C238*EXP(-DIV*B238)*NORMSDIST((LN(C238/K)+(RF-DIV+SIG^2/2)*B238)/(SIG*SQRT(B238)))-K*EXP(-RF*B238)*NORMSDIST((LN(C238/K)+(RF-DIV+SIG^2/2)*B238)/(SIG*SQRT(B238))-SIG*SQRT(B238))))</f>
        <v/>
      </c>
    </row>
    <row r="239" customFormat="false" ht="15" hidden="false" customHeight="false" outlineLevel="0" collapsed="false">
      <c r="A239" s="23" t="n">
        <v>233</v>
      </c>
      <c r="B239" s="24" t="str">
        <f aca="false">IF($A239&gt;STEPS,"",IF($A239=STEPS,0,T-$A239*T/STEPS))</f>
        <v/>
      </c>
      <c r="C239" s="25" t="str">
        <f aca="false">IF($A239&gt;STEPS,"",C238*EXP((MU-SIGR^2/2)*T/STEPS+SIGR*SQRT(T/STEPS)*(2*(MOD($A239*7919,1000)/1000)-1)*SQRT(3)))</f>
        <v/>
      </c>
      <c r="D239" s="24" t="str">
        <f aca="false">IF($A239&gt;STEPS,"",IF(B239&lt;=0,IF(C239&gt;K,1,0),EXP(-DIV*B239)*NORMSDIST((LN(C239/K)+(RF-DIV+SIG^2/2)*B239)/(SIG*SQRT(B239)))))</f>
        <v/>
      </c>
      <c r="E239" s="24" t="str">
        <f aca="false">IF($A239&gt;STEPS,"",D239-D238)</f>
        <v/>
      </c>
      <c r="F239" s="25" t="str">
        <f aca="false">IF($A239&gt;STEPS,"",F238*EXP(RF*T/STEPS)-E239*C239)</f>
        <v/>
      </c>
      <c r="G239" s="25" t="str">
        <f aca="false">IF($A239&gt;STEPS,"",F239+D239*C239-IF(B239&lt;=0,MAX(C239-K,0),C239*EXP(-DIV*B239)*NORMSDIST((LN(C239/K)+(RF-DIV+SIG^2/2)*B239)/(SIG*SQRT(B239)))-K*EXP(-RF*B239)*NORMSDIST((LN(C239/K)+(RF-DIV+SIG^2/2)*B239)/(SIG*SQRT(B239))-SIG*SQRT(B239))))</f>
        <v/>
      </c>
    </row>
    <row r="240" customFormat="false" ht="15" hidden="false" customHeight="false" outlineLevel="0" collapsed="false">
      <c r="A240" s="21" t="n">
        <v>234</v>
      </c>
      <c r="B240" s="22" t="str">
        <f aca="false">IF($A240&gt;STEPS,"",IF($A240=STEPS,0,T-$A240*T/STEPS))</f>
        <v/>
      </c>
      <c r="C240" s="18" t="str">
        <f aca="false">IF($A240&gt;STEPS,"",C239*EXP((MU-SIGR^2/2)*T/STEPS+SIGR*SQRT(T/STEPS)*(2*(MOD($A240*7919,1000)/1000)-1)*SQRT(3)))</f>
        <v/>
      </c>
      <c r="D240" s="22" t="str">
        <f aca="false">IF($A240&gt;STEPS,"",IF(B240&lt;=0,IF(C240&gt;K,1,0),EXP(-DIV*B240)*NORMSDIST((LN(C240/K)+(RF-DIV+SIG^2/2)*B240)/(SIG*SQRT(B240)))))</f>
        <v/>
      </c>
      <c r="E240" s="22" t="str">
        <f aca="false">IF($A240&gt;STEPS,"",D240-D239)</f>
        <v/>
      </c>
      <c r="F240" s="18" t="str">
        <f aca="false">IF($A240&gt;STEPS,"",F239*EXP(RF*T/STEPS)-E240*C240)</f>
        <v/>
      </c>
      <c r="G240" s="18" t="str">
        <f aca="false">IF($A240&gt;STEPS,"",F240+D240*C240-IF(B240&lt;=0,MAX(C240-K,0),C240*EXP(-DIV*B240)*NORMSDIST((LN(C240/K)+(RF-DIV+SIG^2/2)*B240)/(SIG*SQRT(B240)))-K*EXP(-RF*B240)*NORMSDIST((LN(C240/K)+(RF-DIV+SIG^2/2)*B240)/(SIG*SQRT(B240))-SIG*SQRT(B240))))</f>
        <v/>
      </c>
    </row>
    <row r="241" customFormat="false" ht="15" hidden="false" customHeight="false" outlineLevel="0" collapsed="false">
      <c r="A241" s="23" t="n">
        <v>235</v>
      </c>
      <c r="B241" s="24" t="str">
        <f aca="false">IF($A241&gt;STEPS,"",IF($A241=STEPS,0,T-$A241*T/STEPS))</f>
        <v/>
      </c>
      <c r="C241" s="25" t="str">
        <f aca="false">IF($A241&gt;STEPS,"",C240*EXP((MU-SIGR^2/2)*T/STEPS+SIGR*SQRT(T/STEPS)*(2*(MOD($A241*7919,1000)/1000)-1)*SQRT(3)))</f>
        <v/>
      </c>
      <c r="D241" s="24" t="str">
        <f aca="false">IF($A241&gt;STEPS,"",IF(B241&lt;=0,IF(C241&gt;K,1,0),EXP(-DIV*B241)*NORMSDIST((LN(C241/K)+(RF-DIV+SIG^2/2)*B241)/(SIG*SQRT(B241)))))</f>
        <v/>
      </c>
      <c r="E241" s="24" t="str">
        <f aca="false">IF($A241&gt;STEPS,"",D241-D240)</f>
        <v/>
      </c>
      <c r="F241" s="25" t="str">
        <f aca="false">IF($A241&gt;STEPS,"",F240*EXP(RF*T/STEPS)-E241*C241)</f>
        <v/>
      </c>
      <c r="G241" s="25" t="str">
        <f aca="false">IF($A241&gt;STEPS,"",F241+D241*C241-IF(B241&lt;=0,MAX(C241-K,0),C241*EXP(-DIV*B241)*NORMSDIST((LN(C241/K)+(RF-DIV+SIG^2/2)*B241)/(SIG*SQRT(B241)))-K*EXP(-RF*B241)*NORMSDIST((LN(C241/K)+(RF-DIV+SIG^2/2)*B241)/(SIG*SQRT(B241))-SIG*SQRT(B241))))</f>
        <v/>
      </c>
    </row>
    <row r="242" customFormat="false" ht="15" hidden="false" customHeight="false" outlineLevel="0" collapsed="false">
      <c r="A242" s="21" t="n">
        <v>236</v>
      </c>
      <c r="B242" s="22" t="str">
        <f aca="false">IF($A242&gt;STEPS,"",IF($A242=STEPS,0,T-$A242*T/STEPS))</f>
        <v/>
      </c>
      <c r="C242" s="18" t="str">
        <f aca="false">IF($A242&gt;STEPS,"",C241*EXP((MU-SIGR^2/2)*T/STEPS+SIGR*SQRT(T/STEPS)*(2*(MOD($A242*7919,1000)/1000)-1)*SQRT(3)))</f>
        <v/>
      </c>
      <c r="D242" s="22" t="str">
        <f aca="false">IF($A242&gt;STEPS,"",IF(B242&lt;=0,IF(C242&gt;K,1,0),EXP(-DIV*B242)*NORMSDIST((LN(C242/K)+(RF-DIV+SIG^2/2)*B242)/(SIG*SQRT(B242)))))</f>
        <v/>
      </c>
      <c r="E242" s="22" t="str">
        <f aca="false">IF($A242&gt;STEPS,"",D242-D241)</f>
        <v/>
      </c>
      <c r="F242" s="18" t="str">
        <f aca="false">IF($A242&gt;STEPS,"",F241*EXP(RF*T/STEPS)-E242*C242)</f>
        <v/>
      </c>
      <c r="G242" s="18" t="str">
        <f aca="false">IF($A242&gt;STEPS,"",F242+D242*C242-IF(B242&lt;=0,MAX(C242-K,0),C242*EXP(-DIV*B242)*NORMSDIST((LN(C242/K)+(RF-DIV+SIG^2/2)*B242)/(SIG*SQRT(B242)))-K*EXP(-RF*B242)*NORMSDIST((LN(C242/K)+(RF-DIV+SIG^2/2)*B242)/(SIG*SQRT(B242))-SIG*SQRT(B242))))</f>
        <v/>
      </c>
    </row>
    <row r="243" customFormat="false" ht="15" hidden="false" customHeight="false" outlineLevel="0" collapsed="false">
      <c r="A243" s="23" t="n">
        <v>237</v>
      </c>
      <c r="B243" s="24" t="str">
        <f aca="false">IF($A243&gt;STEPS,"",IF($A243=STEPS,0,T-$A243*T/STEPS))</f>
        <v/>
      </c>
      <c r="C243" s="25" t="str">
        <f aca="false">IF($A243&gt;STEPS,"",C242*EXP((MU-SIGR^2/2)*T/STEPS+SIGR*SQRT(T/STEPS)*(2*(MOD($A243*7919,1000)/1000)-1)*SQRT(3)))</f>
        <v/>
      </c>
      <c r="D243" s="24" t="str">
        <f aca="false">IF($A243&gt;STEPS,"",IF(B243&lt;=0,IF(C243&gt;K,1,0),EXP(-DIV*B243)*NORMSDIST((LN(C243/K)+(RF-DIV+SIG^2/2)*B243)/(SIG*SQRT(B243)))))</f>
        <v/>
      </c>
      <c r="E243" s="24" t="str">
        <f aca="false">IF($A243&gt;STEPS,"",D243-D242)</f>
        <v/>
      </c>
      <c r="F243" s="25" t="str">
        <f aca="false">IF($A243&gt;STEPS,"",F242*EXP(RF*T/STEPS)-E243*C243)</f>
        <v/>
      </c>
      <c r="G243" s="25" t="str">
        <f aca="false">IF($A243&gt;STEPS,"",F243+D243*C243-IF(B243&lt;=0,MAX(C243-K,0),C243*EXP(-DIV*B243)*NORMSDIST((LN(C243/K)+(RF-DIV+SIG^2/2)*B243)/(SIG*SQRT(B243)))-K*EXP(-RF*B243)*NORMSDIST((LN(C243/K)+(RF-DIV+SIG^2/2)*B243)/(SIG*SQRT(B243))-SIG*SQRT(B243))))</f>
        <v/>
      </c>
    </row>
    <row r="244" customFormat="false" ht="15" hidden="false" customHeight="false" outlineLevel="0" collapsed="false">
      <c r="A244" s="21" t="n">
        <v>238</v>
      </c>
      <c r="B244" s="22" t="str">
        <f aca="false">IF($A244&gt;STEPS,"",IF($A244=STEPS,0,T-$A244*T/STEPS))</f>
        <v/>
      </c>
      <c r="C244" s="18" t="str">
        <f aca="false">IF($A244&gt;STEPS,"",C243*EXP((MU-SIGR^2/2)*T/STEPS+SIGR*SQRT(T/STEPS)*(2*(MOD($A244*7919,1000)/1000)-1)*SQRT(3)))</f>
        <v/>
      </c>
      <c r="D244" s="22" t="str">
        <f aca="false">IF($A244&gt;STEPS,"",IF(B244&lt;=0,IF(C244&gt;K,1,0),EXP(-DIV*B244)*NORMSDIST((LN(C244/K)+(RF-DIV+SIG^2/2)*B244)/(SIG*SQRT(B244)))))</f>
        <v/>
      </c>
      <c r="E244" s="22" t="str">
        <f aca="false">IF($A244&gt;STEPS,"",D244-D243)</f>
        <v/>
      </c>
      <c r="F244" s="18" t="str">
        <f aca="false">IF($A244&gt;STEPS,"",F243*EXP(RF*T/STEPS)-E244*C244)</f>
        <v/>
      </c>
      <c r="G244" s="18" t="str">
        <f aca="false">IF($A244&gt;STEPS,"",F244+D244*C244-IF(B244&lt;=0,MAX(C244-K,0),C244*EXP(-DIV*B244)*NORMSDIST((LN(C244/K)+(RF-DIV+SIG^2/2)*B244)/(SIG*SQRT(B244)))-K*EXP(-RF*B244)*NORMSDIST((LN(C244/K)+(RF-DIV+SIG^2/2)*B244)/(SIG*SQRT(B244))-SIG*SQRT(B244))))</f>
        <v/>
      </c>
    </row>
    <row r="245" customFormat="false" ht="15" hidden="false" customHeight="false" outlineLevel="0" collapsed="false">
      <c r="A245" s="23" t="n">
        <v>239</v>
      </c>
      <c r="B245" s="24" t="str">
        <f aca="false">IF($A245&gt;STEPS,"",IF($A245=STEPS,0,T-$A245*T/STEPS))</f>
        <v/>
      </c>
      <c r="C245" s="25" t="str">
        <f aca="false">IF($A245&gt;STEPS,"",C244*EXP((MU-SIGR^2/2)*T/STEPS+SIGR*SQRT(T/STEPS)*(2*(MOD($A245*7919,1000)/1000)-1)*SQRT(3)))</f>
        <v/>
      </c>
      <c r="D245" s="24" t="str">
        <f aca="false">IF($A245&gt;STEPS,"",IF(B245&lt;=0,IF(C245&gt;K,1,0),EXP(-DIV*B245)*NORMSDIST((LN(C245/K)+(RF-DIV+SIG^2/2)*B245)/(SIG*SQRT(B245)))))</f>
        <v/>
      </c>
      <c r="E245" s="24" t="str">
        <f aca="false">IF($A245&gt;STEPS,"",D245-D244)</f>
        <v/>
      </c>
      <c r="F245" s="25" t="str">
        <f aca="false">IF($A245&gt;STEPS,"",F244*EXP(RF*T/STEPS)-E245*C245)</f>
        <v/>
      </c>
      <c r="G245" s="25" t="str">
        <f aca="false">IF($A245&gt;STEPS,"",F245+D245*C245-IF(B245&lt;=0,MAX(C245-K,0),C245*EXP(-DIV*B245)*NORMSDIST((LN(C245/K)+(RF-DIV+SIG^2/2)*B245)/(SIG*SQRT(B245)))-K*EXP(-RF*B245)*NORMSDIST((LN(C245/K)+(RF-DIV+SIG^2/2)*B245)/(SIG*SQRT(B245))-SIG*SQRT(B245))))</f>
        <v/>
      </c>
    </row>
    <row r="246" customFormat="false" ht="15" hidden="false" customHeight="false" outlineLevel="0" collapsed="false">
      <c r="A246" s="21" t="n">
        <v>240</v>
      </c>
      <c r="B246" s="22" t="str">
        <f aca="false">IF($A246&gt;STEPS,"",IF($A246=STEPS,0,T-$A246*T/STEPS))</f>
        <v/>
      </c>
      <c r="C246" s="18" t="str">
        <f aca="false">IF($A246&gt;STEPS,"",C245*EXP((MU-SIGR^2/2)*T/STEPS+SIGR*SQRT(T/STEPS)*(2*(MOD($A246*7919,1000)/1000)-1)*SQRT(3)))</f>
        <v/>
      </c>
      <c r="D246" s="22" t="str">
        <f aca="false">IF($A246&gt;STEPS,"",IF(B246&lt;=0,IF(C246&gt;K,1,0),EXP(-DIV*B246)*NORMSDIST((LN(C246/K)+(RF-DIV+SIG^2/2)*B246)/(SIG*SQRT(B246)))))</f>
        <v/>
      </c>
      <c r="E246" s="22" t="str">
        <f aca="false">IF($A246&gt;STEPS,"",D246-D245)</f>
        <v/>
      </c>
      <c r="F246" s="18" t="str">
        <f aca="false">IF($A246&gt;STEPS,"",F245*EXP(RF*T/STEPS)-E246*C246)</f>
        <v/>
      </c>
      <c r="G246" s="18" t="str">
        <f aca="false">IF($A246&gt;STEPS,"",F246+D246*C246-IF(B246&lt;=0,MAX(C246-K,0),C246*EXP(-DIV*B246)*NORMSDIST((LN(C246/K)+(RF-DIV+SIG^2/2)*B246)/(SIG*SQRT(B246)))-K*EXP(-RF*B246)*NORMSDIST((LN(C246/K)+(RF-DIV+SIG^2/2)*B246)/(SIG*SQRT(B246))-SIG*SQRT(B246))))</f>
        <v/>
      </c>
    </row>
    <row r="247" customFormat="false" ht="15" hidden="false" customHeight="false" outlineLevel="0" collapsed="false">
      <c r="A247" s="23" t="n">
        <v>241</v>
      </c>
      <c r="B247" s="24" t="str">
        <f aca="false">IF($A247&gt;STEPS,"",IF($A247=STEPS,0,T-$A247*T/STEPS))</f>
        <v/>
      </c>
      <c r="C247" s="25" t="str">
        <f aca="false">IF($A247&gt;STEPS,"",C246*EXP((MU-SIGR^2/2)*T/STEPS+SIGR*SQRT(T/STEPS)*(2*(MOD($A247*7919,1000)/1000)-1)*SQRT(3)))</f>
        <v/>
      </c>
      <c r="D247" s="24" t="str">
        <f aca="false">IF($A247&gt;STEPS,"",IF(B247&lt;=0,IF(C247&gt;K,1,0),EXP(-DIV*B247)*NORMSDIST((LN(C247/K)+(RF-DIV+SIG^2/2)*B247)/(SIG*SQRT(B247)))))</f>
        <v/>
      </c>
      <c r="E247" s="24" t="str">
        <f aca="false">IF($A247&gt;STEPS,"",D247-D246)</f>
        <v/>
      </c>
      <c r="F247" s="25" t="str">
        <f aca="false">IF($A247&gt;STEPS,"",F246*EXP(RF*T/STEPS)-E247*C247)</f>
        <v/>
      </c>
      <c r="G247" s="25" t="str">
        <f aca="false">IF($A247&gt;STEPS,"",F247+D247*C247-IF(B247&lt;=0,MAX(C247-K,0),C247*EXP(-DIV*B247)*NORMSDIST((LN(C247/K)+(RF-DIV+SIG^2/2)*B247)/(SIG*SQRT(B247)))-K*EXP(-RF*B247)*NORMSDIST((LN(C247/K)+(RF-DIV+SIG^2/2)*B247)/(SIG*SQRT(B247))-SIG*SQRT(B247))))</f>
        <v/>
      </c>
    </row>
    <row r="248" customFormat="false" ht="15" hidden="false" customHeight="false" outlineLevel="0" collapsed="false">
      <c r="A248" s="21" t="n">
        <v>242</v>
      </c>
      <c r="B248" s="22" t="str">
        <f aca="false">IF($A248&gt;STEPS,"",IF($A248=STEPS,0,T-$A248*T/STEPS))</f>
        <v/>
      </c>
      <c r="C248" s="18" t="str">
        <f aca="false">IF($A248&gt;STEPS,"",C247*EXP((MU-SIGR^2/2)*T/STEPS+SIGR*SQRT(T/STEPS)*(2*(MOD($A248*7919,1000)/1000)-1)*SQRT(3)))</f>
        <v/>
      </c>
      <c r="D248" s="22" t="str">
        <f aca="false">IF($A248&gt;STEPS,"",IF(B248&lt;=0,IF(C248&gt;K,1,0),EXP(-DIV*B248)*NORMSDIST((LN(C248/K)+(RF-DIV+SIG^2/2)*B248)/(SIG*SQRT(B248)))))</f>
        <v/>
      </c>
      <c r="E248" s="22" t="str">
        <f aca="false">IF($A248&gt;STEPS,"",D248-D247)</f>
        <v/>
      </c>
      <c r="F248" s="18" t="str">
        <f aca="false">IF($A248&gt;STEPS,"",F247*EXP(RF*T/STEPS)-E248*C248)</f>
        <v/>
      </c>
      <c r="G248" s="18" t="str">
        <f aca="false">IF($A248&gt;STEPS,"",F248+D248*C248-IF(B248&lt;=0,MAX(C248-K,0),C248*EXP(-DIV*B248)*NORMSDIST((LN(C248/K)+(RF-DIV+SIG^2/2)*B248)/(SIG*SQRT(B248)))-K*EXP(-RF*B248)*NORMSDIST((LN(C248/K)+(RF-DIV+SIG^2/2)*B248)/(SIG*SQRT(B248))-SIG*SQRT(B248))))</f>
        <v/>
      </c>
    </row>
    <row r="249" customFormat="false" ht="15" hidden="false" customHeight="false" outlineLevel="0" collapsed="false">
      <c r="A249" s="23" t="n">
        <v>243</v>
      </c>
      <c r="B249" s="24" t="str">
        <f aca="false">IF($A249&gt;STEPS,"",IF($A249=STEPS,0,T-$A249*T/STEPS))</f>
        <v/>
      </c>
      <c r="C249" s="25" t="str">
        <f aca="false">IF($A249&gt;STEPS,"",C248*EXP((MU-SIGR^2/2)*T/STEPS+SIGR*SQRT(T/STEPS)*(2*(MOD($A249*7919,1000)/1000)-1)*SQRT(3)))</f>
        <v/>
      </c>
      <c r="D249" s="24" t="str">
        <f aca="false">IF($A249&gt;STEPS,"",IF(B249&lt;=0,IF(C249&gt;K,1,0),EXP(-DIV*B249)*NORMSDIST((LN(C249/K)+(RF-DIV+SIG^2/2)*B249)/(SIG*SQRT(B249)))))</f>
        <v/>
      </c>
      <c r="E249" s="24" t="str">
        <f aca="false">IF($A249&gt;STEPS,"",D249-D248)</f>
        <v/>
      </c>
      <c r="F249" s="25" t="str">
        <f aca="false">IF($A249&gt;STEPS,"",F248*EXP(RF*T/STEPS)-E249*C249)</f>
        <v/>
      </c>
      <c r="G249" s="25" t="str">
        <f aca="false">IF($A249&gt;STEPS,"",F249+D249*C249-IF(B249&lt;=0,MAX(C249-K,0),C249*EXP(-DIV*B249)*NORMSDIST((LN(C249/K)+(RF-DIV+SIG^2/2)*B249)/(SIG*SQRT(B249)))-K*EXP(-RF*B249)*NORMSDIST((LN(C249/K)+(RF-DIV+SIG^2/2)*B249)/(SIG*SQRT(B249))-SIG*SQRT(B249))))</f>
        <v/>
      </c>
    </row>
    <row r="250" customFormat="false" ht="15" hidden="false" customHeight="false" outlineLevel="0" collapsed="false">
      <c r="A250" s="21" t="n">
        <v>244</v>
      </c>
      <c r="B250" s="22" t="str">
        <f aca="false">IF($A250&gt;STEPS,"",IF($A250=STEPS,0,T-$A250*T/STEPS))</f>
        <v/>
      </c>
      <c r="C250" s="18" t="str">
        <f aca="false">IF($A250&gt;STEPS,"",C249*EXP((MU-SIGR^2/2)*T/STEPS+SIGR*SQRT(T/STEPS)*(2*(MOD($A250*7919,1000)/1000)-1)*SQRT(3)))</f>
        <v/>
      </c>
      <c r="D250" s="22" t="str">
        <f aca="false">IF($A250&gt;STEPS,"",IF(B250&lt;=0,IF(C250&gt;K,1,0),EXP(-DIV*B250)*NORMSDIST((LN(C250/K)+(RF-DIV+SIG^2/2)*B250)/(SIG*SQRT(B250)))))</f>
        <v/>
      </c>
      <c r="E250" s="22" t="str">
        <f aca="false">IF($A250&gt;STEPS,"",D250-D249)</f>
        <v/>
      </c>
      <c r="F250" s="18" t="str">
        <f aca="false">IF($A250&gt;STEPS,"",F249*EXP(RF*T/STEPS)-E250*C250)</f>
        <v/>
      </c>
      <c r="G250" s="18" t="str">
        <f aca="false">IF($A250&gt;STEPS,"",F250+D250*C250-IF(B250&lt;=0,MAX(C250-K,0),C250*EXP(-DIV*B250)*NORMSDIST((LN(C250/K)+(RF-DIV+SIG^2/2)*B250)/(SIG*SQRT(B250)))-K*EXP(-RF*B250)*NORMSDIST((LN(C250/K)+(RF-DIV+SIG^2/2)*B250)/(SIG*SQRT(B250))-SIG*SQRT(B250))))</f>
        <v/>
      </c>
    </row>
    <row r="251" customFormat="false" ht="15" hidden="false" customHeight="false" outlineLevel="0" collapsed="false">
      <c r="A251" s="23" t="n">
        <v>245</v>
      </c>
      <c r="B251" s="24" t="str">
        <f aca="false">IF($A251&gt;STEPS,"",IF($A251=STEPS,0,T-$A251*T/STEPS))</f>
        <v/>
      </c>
      <c r="C251" s="25" t="str">
        <f aca="false">IF($A251&gt;STEPS,"",C250*EXP((MU-SIGR^2/2)*T/STEPS+SIGR*SQRT(T/STEPS)*(2*(MOD($A251*7919,1000)/1000)-1)*SQRT(3)))</f>
        <v/>
      </c>
      <c r="D251" s="24" t="str">
        <f aca="false">IF($A251&gt;STEPS,"",IF(B251&lt;=0,IF(C251&gt;K,1,0),EXP(-DIV*B251)*NORMSDIST((LN(C251/K)+(RF-DIV+SIG^2/2)*B251)/(SIG*SQRT(B251)))))</f>
        <v/>
      </c>
      <c r="E251" s="24" t="str">
        <f aca="false">IF($A251&gt;STEPS,"",D251-D250)</f>
        <v/>
      </c>
      <c r="F251" s="25" t="str">
        <f aca="false">IF($A251&gt;STEPS,"",F250*EXP(RF*T/STEPS)-E251*C251)</f>
        <v/>
      </c>
      <c r="G251" s="25" t="str">
        <f aca="false">IF($A251&gt;STEPS,"",F251+D251*C251-IF(B251&lt;=0,MAX(C251-K,0),C251*EXP(-DIV*B251)*NORMSDIST((LN(C251/K)+(RF-DIV+SIG^2/2)*B251)/(SIG*SQRT(B251)))-K*EXP(-RF*B251)*NORMSDIST((LN(C251/K)+(RF-DIV+SIG^2/2)*B251)/(SIG*SQRT(B251))-SIG*SQRT(B251))))</f>
        <v/>
      </c>
    </row>
    <row r="252" customFormat="false" ht="15" hidden="false" customHeight="false" outlineLevel="0" collapsed="false">
      <c r="A252" s="21" t="n">
        <v>246</v>
      </c>
      <c r="B252" s="22" t="str">
        <f aca="false">IF($A252&gt;STEPS,"",IF($A252=STEPS,0,T-$A252*T/STEPS))</f>
        <v/>
      </c>
      <c r="C252" s="18" t="str">
        <f aca="false">IF($A252&gt;STEPS,"",C251*EXP((MU-SIGR^2/2)*T/STEPS+SIGR*SQRT(T/STEPS)*(2*(MOD($A252*7919,1000)/1000)-1)*SQRT(3)))</f>
        <v/>
      </c>
      <c r="D252" s="22" t="str">
        <f aca="false">IF($A252&gt;STEPS,"",IF(B252&lt;=0,IF(C252&gt;K,1,0),EXP(-DIV*B252)*NORMSDIST((LN(C252/K)+(RF-DIV+SIG^2/2)*B252)/(SIG*SQRT(B252)))))</f>
        <v/>
      </c>
      <c r="E252" s="22" t="str">
        <f aca="false">IF($A252&gt;STEPS,"",D252-D251)</f>
        <v/>
      </c>
      <c r="F252" s="18" t="str">
        <f aca="false">IF($A252&gt;STEPS,"",F251*EXP(RF*T/STEPS)-E252*C252)</f>
        <v/>
      </c>
      <c r="G252" s="18" t="str">
        <f aca="false">IF($A252&gt;STEPS,"",F252+D252*C252-IF(B252&lt;=0,MAX(C252-K,0),C252*EXP(-DIV*B252)*NORMSDIST((LN(C252/K)+(RF-DIV+SIG^2/2)*B252)/(SIG*SQRT(B252)))-K*EXP(-RF*B252)*NORMSDIST((LN(C252/K)+(RF-DIV+SIG^2/2)*B252)/(SIG*SQRT(B252))-SIG*SQRT(B252))))</f>
        <v/>
      </c>
    </row>
    <row r="253" customFormat="false" ht="15" hidden="false" customHeight="false" outlineLevel="0" collapsed="false">
      <c r="A253" s="23" t="n">
        <v>247</v>
      </c>
      <c r="B253" s="24" t="str">
        <f aca="false">IF($A253&gt;STEPS,"",IF($A253=STEPS,0,T-$A253*T/STEPS))</f>
        <v/>
      </c>
      <c r="C253" s="25" t="str">
        <f aca="false">IF($A253&gt;STEPS,"",C252*EXP((MU-SIGR^2/2)*T/STEPS+SIGR*SQRT(T/STEPS)*(2*(MOD($A253*7919,1000)/1000)-1)*SQRT(3)))</f>
        <v/>
      </c>
      <c r="D253" s="24" t="str">
        <f aca="false">IF($A253&gt;STEPS,"",IF(B253&lt;=0,IF(C253&gt;K,1,0),EXP(-DIV*B253)*NORMSDIST((LN(C253/K)+(RF-DIV+SIG^2/2)*B253)/(SIG*SQRT(B253)))))</f>
        <v/>
      </c>
      <c r="E253" s="24" t="str">
        <f aca="false">IF($A253&gt;STEPS,"",D253-D252)</f>
        <v/>
      </c>
      <c r="F253" s="25" t="str">
        <f aca="false">IF($A253&gt;STEPS,"",F252*EXP(RF*T/STEPS)-E253*C253)</f>
        <v/>
      </c>
      <c r="G253" s="25" t="str">
        <f aca="false">IF($A253&gt;STEPS,"",F253+D253*C253-IF(B253&lt;=0,MAX(C253-K,0),C253*EXP(-DIV*B253)*NORMSDIST((LN(C253/K)+(RF-DIV+SIG^2/2)*B253)/(SIG*SQRT(B253)))-K*EXP(-RF*B253)*NORMSDIST((LN(C253/K)+(RF-DIV+SIG^2/2)*B253)/(SIG*SQRT(B253))-SIG*SQRT(B253))))</f>
        <v/>
      </c>
    </row>
    <row r="254" customFormat="false" ht="15" hidden="false" customHeight="false" outlineLevel="0" collapsed="false">
      <c r="A254" s="21" t="n">
        <v>248</v>
      </c>
      <c r="B254" s="22" t="str">
        <f aca="false">IF($A254&gt;STEPS,"",IF($A254=STEPS,0,T-$A254*T/STEPS))</f>
        <v/>
      </c>
      <c r="C254" s="18" t="str">
        <f aca="false">IF($A254&gt;STEPS,"",C253*EXP((MU-SIGR^2/2)*T/STEPS+SIGR*SQRT(T/STEPS)*(2*(MOD($A254*7919,1000)/1000)-1)*SQRT(3)))</f>
        <v/>
      </c>
      <c r="D254" s="22" t="str">
        <f aca="false">IF($A254&gt;STEPS,"",IF(B254&lt;=0,IF(C254&gt;K,1,0),EXP(-DIV*B254)*NORMSDIST((LN(C254/K)+(RF-DIV+SIG^2/2)*B254)/(SIG*SQRT(B254)))))</f>
        <v/>
      </c>
      <c r="E254" s="22" t="str">
        <f aca="false">IF($A254&gt;STEPS,"",D254-D253)</f>
        <v/>
      </c>
      <c r="F254" s="18" t="str">
        <f aca="false">IF($A254&gt;STEPS,"",F253*EXP(RF*T/STEPS)-E254*C254)</f>
        <v/>
      </c>
      <c r="G254" s="18" t="str">
        <f aca="false">IF($A254&gt;STEPS,"",F254+D254*C254-IF(B254&lt;=0,MAX(C254-K,0),C254*EXP(-DIV*B254)*NORMSDIST((LN(C254/K)+(RF-DIV+SIG^2/2)*B254)/(SIG*SQRT(B254)))-K*EXP(-RF*B254)*NORMSDIST((LN(C254/K)+(RF-DIV+SIG^2/2)*B254)/(SIG*SQRT(B254))-SIG*SQRT(B254))))</f>
        <v/>
      </c>
    </row>
    <row r="255" customFormat="false" ht="15" hidden="false" customHeight="false" outlineLevel="0" collapsed="false">
      <c r="A255" s="23" t="n">
        <v>249</v>
      </c>
      <c r="B255" s="24" t="str">
        <f aca="false">IF($A255&gt;STEPS,"",IF($A255=STEPS,0,T-$A255*T/STEPS))</f>
        <v/>
      </c>
      <c r="C255" s="25" t="str">
        <f aca="false">IF($A255&gt;STEPS,"",C254*EXP((MU-SIGR^2/2)*T/STEPS+SIGR*SQRT(T/STEPS)*(2*(MOD($A255*7919,1000)/1000)-1)*SQRT(3)))</f>
        <v/>
      </c>
      <c r="D255" s="24" t="str">
        <f aca="false">IF($A255&gt;STEPS,"",IF(B255&lt;=0,IF(C255&gt;K,1,0),EXP(-DIV*B255)*NORMSDIST((LN(C255/K)+(RF-DIV+SIG^2/2)*B255)/(SIG*SQRT(B255)))))</f>
        <v/>
      </c>
      <c r="E255" s="24" t="str">
        <f aca="false">IF($A255&gt;STEPS,"",D255-D254)</f>
        <v/>
      </c>
      <c r="F255" s="25" t="str">
        <f aca="false">IF($A255&gt;STEPS,"",F254*EXP(RF*T/STEPS)-E255*C255)</f>
        <v/>
      </c>
      <c r="G255" s="25" t="str">
        <f aca="false">IF($A255&gt;STEPS,"",F255+D255*C255-IF(B255&lt;=0,MAX(C255-K,0),C255*EXP(-DIV*B255)*NORMSDIST((LN(C255/K)+(RF-DIV+SIG^2/2)*B255)/(SIG*SQRT(B255)))-K*EXP(-RF*B255)*NORMSDIST((LN(C255/K)+(RF-DIV+SIG^2/2)*B255)/(SIG*SQRT(B255))-SIG*SQRT(B255))))</f>
        <v/>
      </c>
    </row>
    <row r="256" customFormat="false" ht="15" hidden="false" customHeight="false" outlineLevel="0" collapsed="false">
      <c r="A256" s="21" t="n">
        <v>250</v>
      </c>
      <c r="B256" s="22" t="str">
        <f aca="false">IF($A256&gt;STEPS,"",IF($A256=STEPS,0,T-$A256*T/STEPS))</f>
        <v/>
      </c>
      <c r="C256" s="18" t="str">
        <f aca="false">IF($A256&gt;STEPS,"",C255*EXP((MU-SIGR^2/2)*T/STEPS+SIGR*SQRT(T/STEPS)*(2*(MOD($A256*7919,1000)/1000)-1)*SQRT(3)))</f>
        <v/>
      </c>
      <c r="D256" s="22" t="str">
        <f aca="false">IF($A256&gt;STEPS,"",IF(B256&lt;=0,IF(C256&gt;K,1,0),EXP(-DIV*B256)*NORMSDIST((LN(C256/K)+(RF-DIV+SIG^2/2)*B256)/(SIG*SQRT(B256)))))</f>
        <v/>
      </c>
      <c r="E256" s="22" t="str">
        <f aca="false">IF($A256&gt;STEPS,"",D256-D255)</f>
        <v/>
      </c>
      <c r="F256" s="18" t="str">
        <f aca="false">IF($A256&gt;STEPS,"",F255*EXP(RF*T/STEPS)-E256*C256)</f>
        <v/>
      </c>
      <c r="G256" s="18" t="str">
        <f aca="false">IF($A256&gt;STEPS,"",F256+D256*C256-IF(B256&lt;=0,MAX(C256-K,0),C256*EXP(-DIV*B256)*NORMSDIST((LN(C256/K)+(RF-DIV+SIG^2/2)*B256)/(SIG*SQRT(B256)))-K*EXP(-RF*B256)*NORMSDIST((LN(C256/K)+(RF-DIV+SIG^2/2)*B256)/(SIG*SQRT(B256))-SIG*SQRT(B256))))</f>
        <v/>
      </c>
    </row>
    <row r="257" customFormat="false" ht="15" hidden="false" customHeight="false" outlineLevel="0" collapsed="false">
      <c r="A257" s="23" t="n">
        <v>251</v>
      </c>
      <c r="B257" s="24" t="str">
        <f aca="false">IF($A257&gt;STEPS,"",IF($A257=STEPS,0,T-$A257*T/STEPS))</f>
        <v/>
      </c>
      <c r="C257" s="25" t="str">
        <f aca="false">IF($A257&gt;STEPS,"",C256*EXP((MU-SIGR^2/2)*T/STEPS+SIGR*SQRT(T/STEPS)*(2*(MOD($A257*7919,1000)/1000)-1)*SQRT(3)))</f>
        <v/>
      </c>
      <c r="D257" s="24" t="str">
        <f aca="false">IF($A257&gt;STEPS,"",IF(B257&lt;=0,IF(C257&gt;K,1,0),EXP(-DIV*B257)*NORMSDIST((LN(C257/K)+(RF-DIV+SIG^2/2)*B257)/(SIG*SQRT(B257)))))</f>
        <v/>
      </c>
      <c r="E257" s="24" t="str">
        <f aca="false">IF($A257&gt;STEPS,"",D257-D256)</f>
        <v/>
      </c>
      <c r="F257" s="25" t="str">
        <f aca="false">IF($A257&gt;STEPS,"",F256*EXP(RF*T/STEPS)-E257*C257)</f>
        <v/>
      </c>
      <c r="G257" s="25" t="str">
        <f aca="false">IF($A257&gt;STEPS,"",F257+D257*C257-IF(B257&lt;=0,MAX(C257-K,0),C257*EXP(-DIV*B257)*NORMSDIST((LN(C257/K)+(RF-DIV+SIG^2/2)*B257)/(SIG*SQRT(B257)))-K*EXP(-RF*B257)*NORMSDIST((LN(C257/K)+(RF-DIV+SIG^2/2)*B257)/(SIG*SQRT(B257))-SIG*SQRT(B257))))</f>
        <v/>
      </c>
    </row>
    <row r="258" customFormat="false" ht="15" hidden="false" customHeight="false" outlineLevel="0" collapsed="false">
      <c r="A258" s="21" t="n">
        <v>252</v>
      </c>
      <c r="B258" s="22" t="str">
        <f aca="false">IF($A258&gt;STEPS,"",IF($A258=STEPS,0,T-$A258*T/STEPS))</f>
        <v/>
      </c>
      <c r="C258" s="18" t="str">
        <f aca="false">IF($A258&gt;STEPS,"",C257*EXP((MU-SIGR^2/2)*T/STEPS+SIGR*SQRT(T/STEPS)*(2*(MOD($A258*7919,1000)/1000)-1)*SQRT(3)))</f>
        <v/>
      </c>
      <c r="D258" s="22" t="str">
        <f aca="false">IF($A258&gt;STEPS,"",IF(B258&lt;=0,IF(C258&gt;K,1,0),EXP(-DIV*B258)*NORMSDIST((LN(C258/K)+(RF-DIV+SIG^2/2)*B258)/(SIG*SQRT(B258)))))</f>
        <v/>
      </c>
      <c r="E258" s="22" t="str">
        <f aca="false">IF($A258&gt;STEPS,"",D258-D257)</f>
        <v/>
      </c>
      <c r="F258" s="18" t="str">
        <f aca="false">IF($A258&gt;STEPS,"",F257*EXP(RF*T/STEPS)-E258*C258)</f>
        <v/>
      </c>
      <c r="G258" s="18" t="str">
        <f aca="false">IF($A258&gt;STEPS,"",F258+D258*C258-IF(B258&lt;=0,MAX(C258-K,0),C258*EXP(-DIV*B258)*NORMSDIST((LN(C258/K)+(RF-DIV+SIG^2/2)*B258)/(SIG*SQRT(B258)))-K*EXP(-RF*B258)*NORMSDIST((LN(C258/K)+(RF-DIV+SIG^2/2)*B258)/(SIG*SQRT(B258))-SIG*SQRT(B258))))</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34"/>
    <col collapsed="false" customWidth="true" hidden="false" outlineLevel="0" max="7" min="2" style="1" width="16"/>
  </cols>
  <sheetData>
    <row r="1" customFormat="false" ht="24" hidden="false" customHeight="true" outlineLevel="0" collapsed="false">
      <c r="A1" s="2" t="s">
        <v>63</v>
      </c>
    </row>
    <row r="2" customFormat="false" ht="15" hidden="false" customHeight="false" outlineLevel="0" collapsed="false">
      <c r="A2" s="3" t="s">
        <v>64</v>
      </c>
    </row>
    <row r="3" customFormat="false" ht="15" hidden="false" customHeight="false" outlineLevel="0" collapsed="false">
      <c r="A3" s="4"/>
      <c r="B3" s="4"/>
      <c r="C3" s="4"/>
      <c r="D3" s="4"/>
    </row>
    <row r="5" customFormat="false" ht="15" hidden="false" customHeight="false" outlineLevel="0" collapsed="false">
      <c r="A5" s="5" t="s">
        <v>65</v>
      </c>
      <c r="B5" s="8"/>
      <c r="C5" s="8"/>
      <c r="D5" s="8"/>
    </row>
    <row r="7" customFormat="false" ht="30" hidden="false" customHeight="true" outlineLevel="0" collapsed="false">
      <c r="A7" s="19" t="s">
        <v>39</v>
      </c>
      <c r="B7" s="20" t="s">
        <v>66</v>
      </c>
      <c r="C7" s="20" t="s">
        <v>67</v>
      </c>
      <c r="D7" s="20" t="s">
        <v>68</v>
      </c>
    </row>
    <row r="8" customFormat="false" ht="15" hidden="false" customHeight="false" outlineLevel="0" collapsed="false">
      <c r="A8" s="13" t="n">
        <v>0.2</v>
      </c>
      <c r="B8" s="22" t="n">
        <f aca="false">(SIG-A8)*100</f>
        <v>4</v>
      </c>
      <c r="C8" s="22" t="n">
        <f aca="false">S*EXP(-DIV*T)*DENSD1*SQRT(T)/100*B8</f>
        <v>1.53152954557812</v>
      </c>
      <c r="D8" s="12" t="n">
        <v>1.5981</v>
      </c>
    </row>
    <row r="9" customFormat="false" ht="15" hidden="false" customHeight="false" outlineLevel="0" collapsed="false">
      <c r="A9" s="32" t="n">
        <v>0.24</v>
      </c>
      <c r="B9" s="24" t="n">
        <f aca="false">(SIG-A9)*100</f>
        <v>0</v>
      </c>
      <c r="C9" s="24" t="n">
        <f aca="false">S*EXP(-DIV*T)*DENSD1*SQRT(T)/100*B9</f>
        <v>0</v>
      </c>
      <c r="D9" s="33" t="n">
        <v>0.0004</v>
      </c>
    </row>
    <row r="10" customFormat="false" ht="15" hidden="false" customHeight="false" outlineLevel="0" collapsed="false">
      <c r="A10" s="13" t="n">
        <v>0.28</v>
      </c>
      <c r="B10" s="22" t="n">
        <f aca="false">(SIG-A10)*100</f>
        <v>-4</v>
      </c>
      <c r="C10" s="22" t="n">
        <f aca="false">S*EXP(-DIV*T)*DENSD1*SQRT(T)/100*B10</f>
        <v>-1.53152954557812</v>
      </c>
      <c r="D10" s="12" t="n">
        <v>-1.6022</v>
      </c>
    </row>
    <row r="12" customFormat="false" ht="15" hidden="false" customHeight="false" outlineLevel="0" collapsed="false">
      <c r="A12" s="31" t="s">
        <v>69</v>
      </c>
    </row>
    <row r="14" customFormat="false" ht="15" hidden="false" customHeight="false" outlineLevel="0" collapsed="false">
      <c r="A14" s="5" t="s">
        <v>70</v>
      </c>
      <c r="B14" s="8"/>
      <c r="C14" s="8"/>
      <c r="D14" s="8"/>
    </row>
    <row r="16" customFormat="false" ht="15" hidden="false" customHeight="false" outlineLevel="0" collapsed="false">
      <c r="A16" s="31" t="s">
        <v>71</v>
      </c>
    </row>
    <row r="18" customFormat="false" ht="30" hidden="false" customHeight="true" outlineLevel="0" collapsed="false">
      <c r="A18" s="34" t="s">
        <v>72</v>
      </c>
      <c r="B18" s="34" t="s">
        <v>73</v>
      </c>
      <c r="C18" s="34" t="s">
        <v>74</v>
      </c>
      <c r="D18" s="34" t="s">
        <v>75</v>
      </c>
      <c r="E18" s="35" t="s">
        <v>76</v>
      </c>
      <c r="F18" s="35" t="s">
        <v>77</v>
      </c>
      <c r="G18" s="35" t="s">
        <v>78</v>
      </c>
    </row>
    <row r="19" customFormat="false" ht="15" hidden="false" customHeight="false" outlineLevel="0" collapsed="false">
      <c r="A19" s="36" t="n">
        <v>12</v>
      </c>
      <c r="B19" s="12" t="n">
        <v>2.3031</v>
      </c>
      <c r="C19" s="37" t="n">
        <f aca="false">B19/PRICE</f>
        <v>0.201072670684619</v>
      </c>
      <c r="D19" s="22" t="n">
        <f aca="false">$B$19*SQRT($A$19/A19)</f>
        <v>2.3031</v>
      </c>
      <c r="E19" s="38" t="n">
        <v>0.0092</v>
      </c>
    </row>
    <row r="20" customFormat="false" ht="15" hidden="false" customHeight="false" outlineLevel="0" collapsed="false">
      <c r="A20" s="39" t="n">
        <v>52</v>
      </c>
      <c r="B20" s="12" t="n">
        <v>1.1512</v>
      </c>
      <c r="C20" s="40" t="n">
        <f aca="false">B20/PRICE</f>
        <v>0.100505778512498</v>
      </c>
      <c r="D20" s="24" t="n">
        <f aca="false">$B$19*SQRT($A$19/A20)</f>
        <v>1.10637345308549</v>
      </c>
      <c r="E20" s="38" t="n">
        <v>0.0044</v>
      </c>
      <c r="F20" s="24" t="n">
        <f aca="false">B19/B20</f>
        <v>2.00060806115358</v>
      </c>
      <c r="G20" s="24" t="n">
        <f aca="false">SQRT(A20/A19)</f>
        <v>2.08166599946613</v>
      </c>
    </row>
    <row r="21" customFormat="false" ht="15" hidden="false" customHeight="false" outlineLevel="0" collapsed="false">
      <c r="A21" s="36" t="n">
        <v>252</v>
      </c>
      <c r="B21" s="12" t="n">
        <v>0.5265</v>
      </c>
      <c r="C21" s="37" t="n">
        <f aca="false">B21/PRICE</f>
        <v>0.0459662025597898</v>
      </c>
      <c r="D21" s="22" t="n">
        <f aca="false">$B$19*SQRT($A$19/A21)</f>
        <v>0.502577623002514</v>
      </c>
      <c r="E21" s="38" t="n">
        <v>0.0004</v>
      </c>
      <c r="F21" s="22" t="n">
        <f aca="false">B20/B21</f>
        <v>2.18651471984805</v>
      </c>
      <c r="G21" s="22" t="n">
        <f aca="false">SQRT(A21/A20)</f>
        <v>2.20139815711603</v>
      </c>
    </row>
    <row r="22" customFormat="false" ht="15" hidden="false" customHeight="false" outlineLevel="0" collapsed="false">
      <c r="A22" s="39" t="n">
        <v>1008</v>
      </c>
      <c r="B22" s="12" t="n">
        <v>0.2632</v>
      </c>
      <c r="C22" s="40" t="n">
        <f aca="false">B22/PRICE</f>
        <v>0.0229787360184932</v>
      </c>
      <c r="D22" s="24" t="n">
        <f aca="false">$B$19*SQRT($A$19/A22)</f>
        <v>0.251288811501257</v>
      </c>
      <c r="E22" s="38" t="n">
        <v>0.0018</v>
      </c>
      <c r="F22" s="24" t="n">
        <f aca="false">B21/B22</f>
        <v>2.00037993920973</v>
      </c>
      <c r="G22" s="24" t="n">
        <f aca="false">SQRT(A22/A21)</f>
        <v>2</v>
      </c>
    </row>
    <row r="24" customFormat="false" ht="15" hidden="false" customHeight="false" outlineLevel="0" collapsed="false">
      <c r="A24" s="9" t="s">
        <v>79</v>
      </c>
      <c r="B24" s="41" t="n">
        <f aca="false">B19/B21</f>
        <v>4.37435897435898</v>
      </c>
    </row>
    <row r="25" customFormat="false" ht="15" hidden="false" customHeight="false" outlineLevel="0" collapsed="false">
      <c r="A25" s="9" t="s">
        <v>80</v>
      </c>
      <c r="B25" s="41" t="n">
        <f aca="false">SQRT(A21/A19)</f>
        <v>4.58257569495584</v>
      </c>
    </row>
    <row r="26" customFormat="false" ht="15" hidden="false" customHeight="false" outlineLevel="0" collapsed="false">
      <c r="A26" s="9" t="s">
        <v>81</v>
      </c>
      <c r="B26" s="22" t="n">
        <f aca="false">B25-B24</f>
        <v>0.208216720596865</v>
      </c>
    </row>
    <row r="27" customFormat="false" ht="15" hidden="false" customHeight="false" outlineLevel="0" collapsed="false">
      <c r="A27" s="9" t="s">
        <v>82</v>
      </c>
      <c r="B27" s="42" t="n">
        <f aca="false">LN(G20/F20)/(LN(G20/F20)+LN(G21/F21))</f>
        <v>0.854114386317722</v>
      </c>
    </row>
    <row r="28" customFormat="false" ht="15" hidden="false" customHeight="false" outlineLevel="0" collapsed="false">
      <c r="A28" s="31" t="s">
        <v>83</v>
      </c>
    </row>
    <row r="30" customFormat="false" ht="15" hidden="false" customHeight="false" outlineLevel="0" collapsed="false">
      <c r="A30" s="7" t="s">
        <v>84</v>
      </c>
    </row>
    <row r="32" customFormat="false" ht="15" hidden="false" customHeight="false" outlineLevel="0" collapsed="false">
      <c r="A32" s="9" t="s">
        <v>85</v>
      </c>
      <c r="B32" s="29" t="n">
        <f aca="false">B21*SQRT(A21)</f>
        <v>8.35792839165304</v>
      </c>
      <c r="C32" s="31" t="s">
        <v>86</v>
      </c>
    </row>
    <row r="33" customFormat="false" ht="15" hidden="false" customHeight="false" outlineLevel="0" collapsed="false">
      <c r="A33" s="9" t="s">
        <v>87</v>
      </c>
      <c r="B33" s="22" t="n">
        <f aca="false">B32/SQRT(A22)</f>
        <v>0.26325</v>
      </c>
    </row>
    <row r="34" customFormat="false" ht="15" hidden="false" customHeight="false" outlineLevel="0" collapsed="false">
      <c r="A34" s="9" t="s">
        <v>88</v>
      </c>
      <c r="B34" s="22" t="n">
        <f aca="false">B32/SQRT(A19)</f>
        <v>2.41272610339425</v>
      </c>
    </row>
    <row r="35" customFormat="false" ht="15" hidden="false" customHeight="false" outlineLevel="0" collapsed="false">
      <c r="A35" s="9" t="s">
        <v>89</v>
      </c>
      <c r="B35" s="29" t="n">
        <f aca="false">2^(2/3)</f>
        <v>1.5874010519682</v>
      </c>
      <c r="C35" s="31" t="s">
        <v>90</v>
      </c>
    </row>
    <row r="36" customFormat="false" ht="15" hidden="false" customHeight="false" outlineLevel="0" collapsed="false">
      <c r="A36" s="9" t="s">
        <v>91</v>
      </c>
      <c r="B36" s="29" t="n">
        <f aca="false">10^(2/3)</f>
        <v>4.64158883361278</v>
      </c>
    </row>
    <row r="38" customFormat="false" ht="15" hidden="false" customHeight="false" outlineLevel="0" collapsed="false">
      <c r="A38" s="7" t="s">
        <v>92</v>
      </c>
    </row>
    <row r="39" customFormat="false" ht="15" hidden="false" customHeight="false" outlineLevel="0" collapsed="false">
      <c r="A39" s="9" t="s">
        <v>93</v>
      </c>
      <c r="B39" s="43" t="n">
        <f aca="false">B19*LOT</f>
        <v>23031</v>
      </c>
    </row>
    <row r="40" customFormat="false" ht="15" hidden="false" customHeight="false" outlineLevel="0" collapsed="false">
      <c r="A40" s="9" t="s">
        <v>94</v>
      </c>
      <c r="B40" s="43" t="n">
        <f aca="false">B21*LOT</f>
        <v>5265</v>
      </c>
    </row>
    <row r="41" customFormat="false" ht="15" hidden="false" customHeight="false" outlineLevel="0" collapsed="false">
      <c r="A41" s="9" t="s">
        <v>95</v>
      </c>
      <c r="B41" s="27" t="n">
        <f aca="false">PRICE*LOT</f>
        <v>114540.677863298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1" width="8"/>
    <col collapsed="false" customWidth="true" hidden="false" outlineLevel="0" max="2" min="2" style="1" width="58"/>
    <col collapsed="false" customWidth="true" hidden="false" outlineLevel="0" max="4" min="3" style="1" width="18"/>
    <col collapsed="false" customWidth="true" hidden="false" outlineLevel="0" max="5" min="5" style="1" width="14"/>
    <col collapsed="false" customWidth="true" hidden="false" outlineLevel="0" max="6" min="6" style="1" width="11"/>
  </cols>
  <sheetData>
    <row r="1" customFormat="false" ht="24" hidden="false" customHeight="true" outlineLevel="0" collapsed="false">
      <c r="A1" s="2" t="s">
        <v>96</v>
      </c>
    </row>
    <row r="2" customFormat="false" ht="15" hidden="false" customHeight="false" outlineLevel="0" collapsed="false">
      <c r="A2" s="3" t="s">
        <v>97</v>
      </c>
    </row>
    <row r="3" customFormat="false" ht="15" hidden="false" customHeight="false" outlineLevel="0" collapsed="false">
      <c r="A3" s="4"/>
      <c r="B3" s="4"/>
      <c r="C3" s="4"/>
      <c r="D3" s="4"/>
      <c r="E3" s="4"/>
      <c r="F3" s="4"/>
    </row>
    <row r="5" customFormat="false" ht="30" hidden="false" customHeight="true" outlineLevel="0" collapsed="false">
      <c r="A5" s="34" t="s">
        <v>98</v>
      </c>
      <c r="B5" s="34" t="s">
        <v>99</v>
      </c>
      <c r="C5" s="34" t="s">
        <v>100</v>
      </c>
      <c r="D5" s="34" t="s">
        <v>101</v>
      </c>
      <c r="E5" s="34" t="s">
        <v>102</v>
      </c>
      <c r="F5" s="34" t="s">
        <v>103</v>
      </c>
    </row>
    <row r="6" customFormat="false" ht="15" hidden="false" customHeight="false" outlineLevel="0" collapsed="false">
      <c r="A6" s="9" t="s">
        <v>104</v>
      </c>
      <c r="B6" s="9" t="s">
        <v>34</v>
      </c>
      <c r="C6" s="15" t="n">
        <v>11.454068</v>
      </c>
      <c r="D6" s="15" t="n">
        <f aca="false">ROUND(PRICE,6)</f>
        <v>11.454068</v>
      </c>
      <c r="E6" s="15" t="n">
        <f aca="false">D6-C6</f>
        <v>0</v>
      </c>
      <c r="F6" s="44" t="str">
        <f aca="false">IF(ABS(D6-C6)&lt;=0.0000005,"PASS","FAIL")</f>
        <v>PASS</v>
      </c>
    </row>
    <row r="7" customFormat="false" ht="15" hidden="false" customHeight="false" outlineLevel="0" collapsed="false">
      <c r="A7" s="45" t="s">
        <v>105</v>
      </c>
      <c r="B7" s="45" t="s">
        <v>106</v>
      </c>
      <c r="C7" s="46" t="n">
        <v>0</v>
      </c>
      <c r="D7" s="46" t="n">
        <f aca="false">ROUND('The Hedge'!J14,9)</f>
        <v>0</v>
      </c>
      <c r="E7" s="46" t="n">
        <f aca="false">D7-C7</f>
        <v>0</v>
      </c>
      <c r="F7" s="47" t="str">
        <f aca="false">IF(ABS(D7-C7)&lt;=0.000000001,"PASS","FAIL")</f>
        <v>PASS</v>
      </c>
    </row>
    <row r="8" customFormat="false" ht="15" hidden="false" customHeight="false" outlineLevel="0" collapsed="false">
      <c r="A8" s="9" t="s">
        <v>105</v>
      </c>
      <c r="B8" s="9" t="s">
        <v>107</v>
      </c>
      <c r="C8" s="30" t="n">
        <v>0</v>
      </c>
      <c r="D8" s="30" t="n">
        <f aca="false">ROUND('The Hedge'!J11-'The Hedge'!J13,9)</f>
        <v>0</v>
      </c>
      <c r="E8" s="30" t="n">
        <f aca="false">D8-C8</f>
        <v>0</v>
      </c>
      <c r="F8" s="44" t="str">
        <f aca="false">IF(ABS(D8-C8)&lt;=0.000000001,"PASS","FAIL")</f>
        <v>PASS</v>
      </c>
    </row>
    <row r="9" customFormat="false" ht="15" hidden="false" customHeight="false" outlineLevel="0" collapsed="false">
      <c r="A9" s="45" t="s">
        <v>108</v>
      </c>
      <c r="B9" s="45" t="s">
        <v>109</v>
      </c>
      <c r="C9" s="24" t="n">
        <v>1.5315</v>
      </c>
      <c r="D9" s="24" t="n">
        <f aca="false">ROUND('What It Pays'!C8,4)</f>
        <v>1.5315</v>
      </c>
      <c r="E9" s="24" t="n">
        <f aca="false">D9-C9</f>
        <v>0</v>
      </c>
      <c r="F9" s="47" t="str">
        <f aca="false">IF(ABS(D9-C9)&lt;=0.00005,"PASS","FAIL")</f>
        <v>PASS</v>
      </c>
    </row>
    <row r="10" customFormat="false" ht="15" hidden="false" customHeight="false" outlineLevel="0" collapsed="false">
      <c r="A10" s="9" t="s">
        <v>108</v>
      </c>
      <c r="B10" s="9" t="s">
        <v>110</v>
      </c>
      <c r="C10" s="22" t="n">
        <v>-1.5315</v>
      </c>
      <c r="D10" s="22" t="n">
        <f aca="false">ROUND('What It Pays'!C10,4)</f>
        <v>-1.5315</v>
      </c>
      <c r="E10" s="22" t="n">
        <f aca="false">D10-C10</f>
        <v>0</v>
      </c>
      <c r="F10" s="44" t="str">
        <f aca="false">IF(ABS(D10-C10)&lt;=0.00005,"PASS","FAIL")</f>
        <v>PASS</v>
      </c>
    </row>
    <row r="11" customFormat="false" ht="15" hidden="false" customHeight="false" outlineLevel="0" collapsed="false">
      <c r="A11" s="45" t="s">
        <v>108</v>
      </c>
      <c r="B11" s="45" t="s">
        <v>111</v>
      </c>
      <c r="C11" s="24" t="n">
        <v>1.5981</v>
      </c>
      <c r="D11" s="24" t="n">
        <f aca="false">ROUND('What It Pays'!D8,4)</f>
        <v>1.5981</v>
      </c>
      <c r="E11" s="24" t="n">
        <f aca="false">D11-C11</f>
        <v>0</v>
      </c>
      <c r="F11" s="47" t="str">
        <f aca="false">IF(ABS(D11-C11)&lt;=0.00005,"PASS","FAIL")</f>
        <v>PASS</v>
      </c>
    </row>
    <row r="12" customFormat="false" ht="15" hidden="false" customHeight="false" outlineLevel="0" collapsed="false">
      <c r="A12" s="9" t="s">
        <v>108</v>
      </c>
      <c r="B12" s="9" t="s">
        <v>112</v>
      </c>
      <c r="C12" s="22" t="n">
        <v>0.0004</v>
      </c>
      <c r="D12" s="22" t="n">
        <f aca="false">ROUND('What It Pays'!D9,4)</f>
        <v>0.0004</v>
      </c>
      <c r="E12" s="22" t="n">
        <f aca="false">D12-C12</f>
        <v>0</v>
      </c>
      <c r="F12" s="44" t="str">
        <f aca="false">IF(ABS(D12-C12)&lt;=0.00005,"PASS","FAIL")</f>
        <v>PASS</v>
      </c>
    </row>
    <row r="13" customFormat="false" ht="15" hidden="false" customHeight="false" outlineLevel="0" collapsed="false">
      <c r="A13" s="45" t="s">
        <v>108</v>
      </c>
      <c r="B13" s="45" t="s">
        <v>113</v>
      </c>
      <c r="C13" s="24" t="n">
        <v>-1.6022</v>
      </c>
      <c r="D13" s="24" t="n">
        <f aca="false">ROUND('What It Pays'!D10,4)</f>
        <v>-1.6022</v>
      </c>
      <c r="E13" s="24" t="n">
        <f aca="false">D13-C13</f>
        <v>0</v>
      </c>
      <c r="F13" s="47" t="str">
        <f aca="false">IF(ABS(D13-C13)&lt;=0.00005,"PASS","FAIL")</f>
        <v>PASS</v>
      </c>
    </row>
    <row r="14" customFormat="false" ht="15" hidden="false" customHeight="false" outlineLevel="0" collapsed="false">
      <c r="A14" s="9" t="s">
        <v>114</v>
      </c>
      <c r="B14" s="9" t="s">
        <v>115</v>
      </c>
      <c r="C14" s="22" t="n">
        <v>2.3031</v>
      </c>
      <c r="D14" s="22" t="n">
        <f aca="false">ROUND('What It Pays'!B19,4)</f>
        <v>2.3031</v>
      </c>
      <c r="E14" s="22" t="n">
        <f aca="false">D14-C14</f>
        <v>0</v>
      </c>
      <c r="F14" s="44" t="str">
        <f aca="false">IF(ABS(D14-C14)&lt;=0.00005,"PASS","FAIL")</f>
        <v>PASS</v>
      </c>
    </row>
    <row r="15" customFormat="false" ht="15" hidden="false" customHeight="false" outlineLevel="0" collapsed="false">
      <c r="A15" s="45" t="s">
        <v>114</v>
      </c>
      <c r="B15" s="45" t="s">
        <v>116</v>
      </c>
      <c r="C15" s="48" t="n">
        <v>0.201</v>
      </c>
      <c r="D15" s="48" t="n">
        <f aca="false">ROUND('What It Pays'!C19,3)</f>
        <v>0.201</v>
      </c>
      <c r="E15" s="48" t="n">
        <f aca="false">D15-C15</f>
        <v>0</v>
      </c>
      <c r="F15" s="47" t="str">
        <f aca="false">IF(ABS(D15-C15)&lt;=0.0005,"PASS","FAIL")</f>
        <v>PASS</v>
      </c>
    </row>
    <row r="16" customFormat="false" ht="15" hidden="false" customHeight="false" outlineLevel="0" collapsed="false">
      <c r="A16" s="9" t="s">
        <v>114</v>
      </c>
      <c r="B16" s="9" t="s">
        <v>117</v>
      </c>
      <c r="C16" s="22" t="n">
        <v>1.1512</v>
      </c>
      <c r="D16" s="22" t="n">
        <f aca="false">ROUND('What It Pays'!B20,4)</f>
        <v>1.1512</v>
      </c>
      <c r="E16" s="22" t="n">
        <f aca="false">D16-C16</f>
        <v>0</v>
      </c>
      <c r="F16" s="44" t="str">
        <f aca="false">IF(ABS(D16-C16)&lt;=0.00005,"PASS","FAIL")</f>
        <v>PASS</v>
      </c>
    </row>
    <row r="17" customFormat="false" ht="15" hidden="false" customHeight="false" outlineLevel="0" collapsed="false">
      <c r="A17" s="45" t="s">
        <v>114</v>
      </c>
      <c r="B17" s="45" t="s">
        <v>116</v>
      </c>
      <c r="C17" s="48" t="n">
        <v>0.101</v>
      </c>
      <c r="D17" s="48" t="n">
        <f aca="false">ROUND('What It Pays'!C20,3)</f>
        <v>0.101</v>
      </c>
      <c r="E17" s="48" t="n">
        <f aca="false">D17-C17</f>
        <v>0</v>
      </c>
      <c r="F17" s="49" t="str">
        <f aca="false">IF(ABS(D17-C17)&lt;=0.0005,"PASS","FAIL")</f>
        <v>PASS</v>
      </c>
    </row>
    <row r="18" customFormat="false" ht="15" hidden="false" customHeight="false" outlineLevel="0" collapsed="false">
      <c r="A18" s="9" t="s">
        <v>114</v>
      </c>
      <c r="B18" s="9" t="s">
        <v>118</v>
      </c>
      <c r="C18" s="22" t="n">
        <v>0.5265</v>
      </c>
      <c r="D18" s="50" t="n">
        <f aca="false">ROUND('What It Pays'!B21,4)</f>
        <v>0.5265</v>
      </c>
      <c r="E18" s="22" t="n">
        <f aca="false">D18-C18</f>
        <v>0</v>
      </c>
      <c r="F18" s="51" t="str">
        <f aca="false">IF(ABS(D18-C18)&lt;=0.00005,"PASS","FAIL")</f>
        <v>PASS</v>
      </c>
    </row>
    <row r="19" customFormat="false" ht="15" hidden="false" customHeight="false" outlineLevel="0" collapsed="false">
      <c r="A19" s="45" t="s">
        <v>114</v>
      </c>
      <c r="B19" s="45" t="s">
        <v>116</v>
      </c>
      <c r="C19" s="48" t="n">
        <v>0.046</v>
      </c>
      <c r="D19" s="48" t="n">
        <f aca="false">ROUND('What It Pays'!C21,3)</f>
        <v>0.046</v>
      </c>
      <c r="E19" s="48" t="n">
        <f aca="false">D19-C19</f>
        <v>0</v>
      </c>
      <c r="F19" s="49" t="str">
        <f aca="false">IF(ABS(D19-C19)&lt;=0.0005,"PASS","FAIL")</f>
        <v>PASS</v>
      </c>
    </row>
    <row r="20" customFormat="false" ht="15" hidden="false" customHeight="false" outlineLevel="0" collapsed="false">
      <c r="A20" s="9" t="s">
        <v>114</v>
      </c>
      <c r="B20" s="9" t="s">
        <v>119</v>
      </c>
      <c r="C20" s="22" t="n">
        <v>0.2632</v>
      </c>
      <c r="D20" s="22" t="n">
        <f aca="false">ROUND('What It Pays'!B22,4)</f>
        <v>0.2632</v>
      </c>
      <c r="E20" s="22" t="n">
        <f aca="false">D20-C20</f>
        <v>0</v>
      </c>
      <c r="F20" s="51" t="str">
        <f aca="false">IF(ABS(D20-C20)&lt;=0.00005,"PASS","FAIL")</f>
        <v>PASS</v>
      </c>
    </row>
    <row r="21" customFormat="false" ht="15" hidden="false" customHeight="false" outlineLevel="0" collapsed="false">
      <c r="A21" s="45" t="s">
        <v>114</v>
      </c>
      <c r="B21" s="45" t="s">
        <v>116</v>
      </c>
      <c r="C21" s="48" t="n">
        <v>0.023</v>
      </c>
      <c r="D21" s="48" t="n">
        <f aca="false">ROUND('What It Pays'!C22,3)</f>
        <v>0.023</v>
      </c>
      <c r="E21" s="48" t="n">
        <f aca="false">D21-C21</f>
        <v>0</v>
      </c>
      <c r="F21" s="49" t="str">
        <f aca="false">IF(ABS(D21-C21)&lt;=0.0005,"PASS","FAIL")</f>
        <v>PASS</v>
      </c>
    </row>
    <row r="22" customFormat="false" ht="15" hidden="false" customHeight="false" outlineLevel="0" collapsed="false">
      <c r="A22" s="9" t="s">
        <v>114</v>
      </c>
      <c r="B22" s="9" t="s">
        <v>120</v>
      </c>
      <c r="C22" s="52" t="n">
        <v>4.37</v>
      </c>
      <c r="D22" s="52" t="n">
        <f aca="false">ROUND('What It Pays'!B24,2)</f>
        <v>4.37</v>
      </c>
      <c r="E22" s="52" t="n">
        <f aca="false">D22-C22</f>
        <v>0</v>
      </c>
      <c r="F22" s="51" t="str">
        <f aca="false">IF(ABS(D22-C22)&lt;=0.005,"PASS","FAIL")</f>
        <v>PASS</v>
      </c>
    </row>
    <row r="23" customFormat="false" ht="15" hidden="false" customHeight="false" outlineLevel="0" collapsed="false">
      <c r="A23" s="45" t="s">
        <v>114</v>
      </c>
      <c r="B23" s="45" t="s">
        <v>121</v>
      </c>
      <c r="C23" s="53" t="n">
        <v>4.58</v>
      </c>
      <c r="D23" s="53" t="n">
        <f aca="false">ROUND('What It Pays'!B25,2)</f>
        <v>4.58</v>
      </c>
      <c r="E23" s="53" t="n">
        <f aca="false">D23-C23</f>
        <v>0</v>
      </c>
      <c r="F23" s="49" t="str">
        <f aca="false">IF(ABS(D23-C23)&lt;=0.005,"PASS","FAIL")</f>
        <v>PASS</v>
      </c>
    </row>
    <row r="24" customFormat="false" ht="15" hidden="false" customHeight="false" outlineLevel="0" collapsed="false">
      <c r="A24" s="9" t="s">
        <v>114</v>
      </c>
      <c r="B24" s="9" t="s">
        <v>122</v>
      </c>
      <c r="C24" s="22" t="n">
        <v>2.0006</v>
      </c>
      <c r="D24" s="22" t="n">
        <f aca="false">ROUND('What It Pays'!F20,4)</f>
        <v>2.0006</v>
      </c>
      <c r="E24" s="22" t="n">
        <f aca="false">D24-C24</f>
        <v>0</v>
      </c>
      <c r="F24" s="51" t="str">
        <f aca="false">IF(ABS(D24-C24)&lt;=0.00005,"PASS","FAIL")</f>
        <v>PASS</v>
      </c>
    </row>
    <row r="25" customFormat="false" ht="15" hidden="false" customHeight="false" outlineLevel="0" collapsed="false">
      <c r="A25" s="45" t="s">
        <v>114</v>
      </c>
      <c r="B25" s="45" t="s">
        <v>123</v>
      </c>
      <c r="C25" s="24" t="n">
        <v>2.0817</v>
      </c>
      <c r="D25" s="24" t="n">
        <f aca="false">ROUND('What It Pays'!G20,4)</f>
        <v>2.0817</v>
      </c>
      <c r="E25" s="24" t="n">
        <f aca="false">D25-C25</f>
        <v>0</v>
      </c>
      <c r="F25" s="49" t="str">
        <f aca="false">IF(ABS(D25-C25)&lt;=0.00005,"PASS","FAIL")</f>
        <v>PASS</v>
      </c>
    </row>
    <row r="26" customFormat="false" ht="15" hidden="false" customHeight="false" outlineLevel="0" collapsed="false">
      <c r="A26" s="9" t="s">
        <v>114</v>
      </c>
      <c r="B26" s="9" t="s">
        <v>124</v>
      </c>
      <c r="C26" s="22" t="n">
        <v>2.1865</v>
      </c>
      <c r="D26" s="22" t="n">
        <f aca="false">ROUND('What It Pays'!F21,4)</f>
        <v>2.1865</v>
      </c>
      <c r="E26" s="22" t="n">
        <f aca="false">D26-C26</f>
        <v>0</v>
      </c>
      <c r="F26" s="51" t="str">
        <f aca="false">IF(ABS(D26-C26)&lt;=0.00005,"PASS","FAIL")</f>
        <v>PASS</v>
      </c>
    </row>
    <row r="27" customFormat="false" ht="15" hidden="false" customHeight="false" outlineLevel="0" collapsed="false">
      <c r="A27" s="45" t="s">
        <v>114</v>
      </c>
      <c r="B27" s="45" t="s">
        <v>123</v>
      </c>
      <c r="C27" s="24" t="n">
        <v>2.2014</v>
      </c>
      <c r="D27" s="24" t="n">
        <f aca="false">ROUND('What It Pays'!G21,4)</f>
        <v>2.2014</v>
      </c>
      <c r="E27" s="24" t="n">
        <f aca="false">D27-C27</f>
        <v>0</v>
      </c>
      <c r="F27" s="49" t="str">
        <f aca="false">IF(ABS(D27-C27)&lt;=0.00005,"PASS","FAIL")</f>
        <v>PASS</v>
      </c>
    </row>
    <row r="28" customFormat="false" ht="15" hidden="false" customHeight="false" outlineLevel="0" collapsed="false">
      <c r="A28" s="9" t="s">
        <v>114</v>
      </c>
      <c r="B28" s="9" t="s">
        <v>125</v>
      </c>
      <c r="C28" s="22" t="n">
        <v>2.0004</v>
      </c>
      <c r="D28" s="22" t="n">
        <f aca="false">ROUND('What It Pays'!F22,4)</f>
        <v>2.0004</v>
      </c>
      <c r="E28" s="22" t="n">
        <f aca="false">D28-C28</f>
        <v>0</v>
      </c>
      <c r="F28" s="51" t="str">
        <f aca="false">IF(ABS(D28-C28)&lt;=0.00005,"PASS","FAIL")</f>
        <v>PASS</v>
      </c>
    </row>
    <row r="29" customFormat="false" ht="15" hidden="false" customHeight="false" outlineLevel="0" collapsed="false">
      <c r="A29" s="45" t="s">
        <v>114</v>
      </c>
      <c r="B29" s="45" t="s">
        <v>126</v>
      </c>
      <c r="C29" s="48" t="n">
        <v>0.854</v>
      </c>
      <c r="D29" s="48" t="n">
        <f aca="false">ROUND('What It Pays'!B27,3)</f>
        <v>0.854</v>
      </c>
      <c r="E29" s="48" t="n">
        <f aca="false">D29-C29</f>
        <v>0</v>
      </c>
      <c r="F29" s="49" t="str">
        <f aca="false">IF(ABS(D29-C29)&lt;=0.0005,"PASS","FAIL")</f>
        <v>PASS</v>
      </c>
    </row>
    <row r="30" customFormat="false" ht="15" hidden="false" customHeight="false" outlineLevel="0" collapsed="false">
      <c r="A30" s="9" t="s">
        <v>114</v>
      </c>
      <c r="B30" s="9" t="s">
        <v>127</v>
      </c>
      <c r="C30" s="22" t="n">
        <v>8.3579</v>
      </c>
      <c r="D30" s="22" t="n">
        <f aca="false">ROUND('What It Pays'!B32,4)</f>
        <v>8.3579</v>
      </c>
      <c r="E30" s="22" t="n">
        <f aca="false">D30-C30</f>
        <v>0</v>
      </c>
      <c r="F30" s="51" t="str">
        <f aca="false">IF(ABS(D30-C30)&lt;=0.00005,"PASS","FAIL")</f>
        <v>PASS</v>
      </c>
    </row>
    <row r="31" customFormat="false" ht="15" hidden="false" customHeight="false" outlineLevel="0" collapsed="false">
      <c r="A31" s="45" t="s">
        <v>114</v>
      </c>
      <c r="B31" s="45" t="s">
        <v>128</v>
      </c>
      <c r="C31" s="54" t="n">
        <v>0.2632</v>
      </c>
      <c r="D31" s="54" t="n">
        <f aca="false">'What It Pays'!B33</f>
        <v>0.26325</v>
      </c>
      <c r="E31" s="54" t="n">
        <f aca="false">D31-C31</f>
        <v>4.99999999999945E-005</v>
      </c>
      <c r="F31" s="49" t="str">
        <f aca="false">IF(ABS(D31-C31)&lt;=0.00006,"PASS","FAIL")</f>
        <v>PASS</v>
      </c>
    </row>
    <row r="32" customFormat="false" ht="15" hidden="false" customHeight="false" outlineLevel="0" collapsed="false">
      <c r="A32" s="9" t="s">
        <v>114</v>
      </c>
      <c r="B32" s="9" t="s">
        <v>129</v>
      </c>
      <c r="C32" s="22" t="n">
        <v>1.5874</v>
      </c>
      <c r="D32" s="22" t="n">
        <f aca="false">ROUND('What It Pays'!B35,4)</f>
        <v>1.5874</v>
      </c>
      <c r="E32" s="22" t="n">
        <f aca="false">D32-C32</f>
        <v>0</v>
      </c>
      <c r="F32" s="51" t="str">
        <f aca="false">IF(ABS(D32-C32)&lt;=0.00005,"PASS","FAIL")</f>
        <v>PASS</v>
      </c>
    </row>
    <row r="33" customFormat="false" ht="15" hidden="false" customHeight="false" outlineLevel="0" collapsed="false">
      <c r="A33" s="45" t="s">
        <v>114</v>
      </c>
      <c r="B33" s="45" t="s">
        <v>130</v>
      </c>
      <c r="C33" s="24" t="n">
        <v>4.6416</v>
      </c>
      <c r="D33" s="24" t="n">
        <f aca="false">ROUND('What It Pays'!B36,4)</f>
        <v>4.6416</v>
      </c>
      <c r="E33" s="24" t="n">
        <f aca="false">D33-C33</f>
        <v>0</v>
      </c>
      <c r="F33" s="49" t="str">
        <f aca="false">IF(ABS(D33-C33)&lt;=0.00005,"PASS","FAIL")</f>
        <v>PASS</v>
      </c>
    </row>
    <row r="34" customFormat="false" ht="15" hidden="false" customHeight="false" outlineLevel="0" collapsed="false">
      <c r="A34" s="9" t="s">
        <v>114</v>
      </c>
      <c r="B34" s="9" t="s">
        <v>131</v>
      </c>
      <c r="C34" s="27" t="n">
        <v>23031</v>
      </c>
      <c r="D34" s="27" t="n">
        <f aca="false">ROUND('What It Pays'!B39,2)</f>
        <v>23031</v>
      </c>
      <c r="E34" s="27" t="n">
        <f aca="false">D34-C34</f>
        <v>0</v>
      </c>
      <c r="F34" s="51" t="str">
        <f aca="false">IF(ABS(D34-C34)&lt;=0.005,"PASS","FAIL")</f>
        <v>PASS</v>
      </c>
    </row>
    <row r="35" customFormat="false" ht="15" hidden="false" customHeight="false" outlineLevel="0" collapsed="false">
      <c r="A35" s="45" t="s">
        <v>114</v>
      </c>
      <c r="B35" s="45" t="s">
        <v>132</v>
      </c>
      <c r="C35" s="55" t="n">
        <v>5265</v>
      </c>
      <c r="D35" s="55" t="n">
        <f aca="false">ROUND('What It Pays'!B40,2)</f>
        <v>5265</v>
      </c>
      <c r="E35" s="55" t="n">
        <f aca="false">D35-C35</f>
        <v>0</v>
      </c>
      <c r="F35" s="49" t="str">
        <f aca="false">IF(ABS(D35-C35)&lt;=0.005,"PASS","FAIL")</f>
        <v>PASS</v>
      </c>
    </row>
    <row r="37" customFormat="false" ht="15" hidden="false" customHeight="false" outlineLevel="0" collapsed="false">
      <c r="B37" s="16" t="s">
        <v>133</v>
      </c>
      <c r="D37" s="56" t="str">
        <f aca="false">COUNTIF(F6:F35,"PASS")&amp;" of "&amp;30</f>
        <v>30 of 30</v>
      </c>
    </row>
  </sheetData>
  <conditionalFormatting sqref="F6:F35">
    <cfRule type="cellIs" priority="2"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2026-08-28T18:31:04Z</dcterms:created>
  <dc:creator>openpyxl</dc:creator>
  <dc:description/>
  <dc:language>en-US</dc:language>
  <cp:lastModifiedBy/>
  <dcterms:modified xsi:type="dcterms:W3CDTF">2026-09-24T19:44:42Z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