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1. The portfolio" sheetId="2" state="visible" r:id="rId4"/>
    <sheet name="2. All or nothing" sheetId="3" state="visible" r:id="rId5"/>
    <sheet name="3. Check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<sst xmlns="http://schemas.openxmlformats.org/spreadsheetml/2006/main" count="68" uniqueCount="66">
  <si>
    <t xml:space="preserve">The portfolio bid</t>
  </si>
  <si>
    <t xml:space="preserve">Companion workbook to The Real Estate Secondaries Investor</t>
  </si>
  <si>
    <t xml:space="preserve">Most secondary supply arrives as a portfolio, and a portfolio is not the average of its lines.</t>
  </si>
  <si>
    <t xml:space="preserve">Chapter 17. Price each interest at a margin on its own adjusted value, then read the value-weighted discount — which is the only one that is true.</t>
  </si>
  <si>
    <t xml:space="preserve">The two traps</t>
  </si>
  <si>
    <t xml:space="preserve">Quoting the simple average of the line discounts instead of the value-weighted one. It flatters the buyer and it is arithmetically wrong.</t>
  </si>
  <si>
    <t xml:space="preserve">Accepting an all-or-nothing lot without computing what excluding the weakest line would be worth. Sheet 2 gives that number, which is the one to negotiate with.</t>
  </si>
  <si>
    <t xml:space="preserve">Conventions</t>
  </si>
  <si>
    <t xml:space="preserve">Blue text on a pale blue fill — an input, you may edit these.</t>
  </si>
  <si>
    <t xml:space="preserve">Yellow fill — the carrying assumption of the sheet, the one to argue about first.</t>
  </si>
  <si>
    <t xml:space="preserve">Black text — a formula, do not overtype these.</t>
  </si>
  <si>
    <t xml:space="preserve">Nothing is locked, protected or watermarked. No macros, no external links.</t>
  </si>
  <si>
    <t xml:space="preserve">Revised 23 September 2026. Every figure the book prints was right. The second line is named Northgate Logistics Partners I, as in the book, and sheet 2 now finds the weakest line itself. Sheet 3 now checks every line of the Chapter 17 table: twenty-one checks.</t>
  </si>
  <si>
    <t xml:space="preserve">Interest</t>
  </si>
  <si>
    <t xml:space="preserve">Reported NAV</t>
  </si>
  <si>
    <t xml:space="preserve">Adjusted value</t>
  </si>
  <si>
    <t xml:space="preserve">Margin</t>
  </si>
  <si>
    <t xml:space="preserve">Price</t>
  </si>
  <si>
    <t xml:space="preserve">Discount to reported NAV</t>
  </si>
  <si>
    <t xml:space="preserve">Kestrel European Property Fund III</t>
  </si>
  <si>
    <t xml:space="preserve">Northgate Logistics Partners I</t>
  </si>
  <si>
    <t xml:space="preserve">Sablon Core Plus Europe</t>
  </si>
  <si>
    <t xml:space="preserve">Harrow Street Opportunity IV</t>
  </si>
  <si>
    <t xml:space="preserve">Vantage Residential Fund I</t>
  </si>
  <si>
    <t xml:space="preserve">Portfolio</t>
  </si>
  <si>
    <t xml:space="preserve">Simple average of the line discounts</t>
  </si>
  <si>
    <t xml:space="preserve">The gap between the two</t>
  </si>
  <si>
    <t xml:space="preserve">What excluding the weakest line is worth</t>
  </si>
  <si>
    <t xml:space="preserve">Line excluded: the one with the highest discount</t>
  </si>
  <si>
    <t xml:space="preserve">Its discount</t>
  </si>
  <si>
    <t xml:space="preserve">Reported NAV of the remaining four</t>
  </si>
  <si>
    <t xml:space="preserve">Price of the remaining four</t>
  </si>
  <si>
    <t xml:space="preserve">Discount without it</t>
  </si>
  <si>
    <t xml:space="preserve">Discount with it</t>
  </si>
  <si>
    <t xml:space="preserve">What all-or-nothing costs the seller</t>
  </si>
  <si>
    <t xml:space="preserve">The excluded line is found by the sheet: the one whose adjusted value stands furthest below its reported NAV.</t>
  </si>
  <si>
    <t xml:space="preserve">Checks — every figure the book prints, and what holds for any inputs</t>
  </si>
  <si>
    <t xml:space="preserve">Column C is a live formula pointing into the model. Rows with a book figure compare with it; rows without one hold for any inputs.</t>
  </si>
  <si>
    <t xml:space="preserve">Check</t>
  </si>
  <si>
    <t xml:space="preserve">The book</t>
  </si>
  <si>
    <t xml:space="preserve">This file</t>
  </si>
  <si>
    <t xml:space="preserve">Status</t>
  </si>
  <si>
    <t xml:space="preserve">Note</t>
  </si>
  <si>
    <t xml:space="preserve">Ch. 17: portfolio price at a 15 per cent margin, EUR m</t>
  </si>
  <si>
    <t xml:space="preserve">Ch. 17: reported NAV of the five, EUR m</t>
  </si>
  <si>
    <t xml:space="preserve">Ch. 17: adjusted value of the five, EUR m</t>
  </si>
  <si>
    <t xml:space="preserve">Ch. 17 table: Kestrel, price, EUR m</t>
  </si>
  <si>
    <t xml:space="preserve">Ch. 17 table: Kestrel, discount to reported NAV</t>
  </si>
  <si>
    <t xml:space="preserve">Ch. 17 table: Northgate, price, EUR m</t>
  </si>
  <si>
    <t xml:space="preserve">Ch. 17 table: Northgate, discount to reported NAV</t>
  </si>
  <si>
    <t xml:space="preserve">Ch. 17 table: Sablon, price, EUR m</t>
  </si>
  <si>
    <t xml:space="preserve">Ch. 17 table: Sablon, discount to reported NAV</t>
  </si>
  <si>
    <t xml:space="preserve">Ch. 17 table: Harrow Street, price, EUR m</t>
  </si>
  <si>
    <t xml:space="preserve">Ch. 17 table: Harrow Street, discount to reported NAV</t>
  </si>
  <si>
    <t xml:space="preserve">Ch. 17 table: Vantage, price, EUR m</t>
  </si>
  <si>
    <t xml:space="preserve">Ch. 17 table: Vantage, discount to reported NAV</t>
  </si>
  <si>
    <t xml:space="preserve">Ch. 17: portfolio discount, value-weighted</t>
  </si>
  <si>
    <t xml:space="preserve">Ch. 17: simple average of the line discounts</t>
  </si>
  <si>
    <t xml:space="preserve">Ch. 17: the gap between the two, points</t>
  </si>
  <si>
    <t xml:space="preserve">Ch. 17: discount on the four, excluding the weakest</t>
  </si>
  <si>
    <t xml:space="preserve">Ch. 17: what all-or-nothing costs the seller, points</t>
  </si>
  <si>
    <t xml:space="preserve">The value-weighted discount is the price-weighted sum of the lines</t>
  </si>
  <si>
    <t xml:space="preserve">any inputs</t>
  </si>
  <si>
    <t xml:space="preserve">The four remaining and the excluded line make the portfolio</t>
  </si>
  <si>
    <t xml:space="preserve">Excluding the weakest line never raises the discount</t>
  </si>
  <si>
    <t xml:space="preserve">All checks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</si>
</sst>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"/>
    <numFmt numFmtId="166" formatCode="0.00%"/>
    <numFmt numFmtId="167" formatCode="0.0000%"/>
    <numFmt numFmtId="168" formatCode="#,##0.0"/>
    <numFmt numFmtId="169" formatCode="0.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Cambria"/>
      <family val="0"/>
      <charset val="1"/>
    </font>
    <font>
      <sz val="9"/>
      <color rgb="FF555555"/>
      <name val="Cambria"/>
      <family val="0"/>
      <charset val="1"/>
    </font>
    <font>
      <b val="true"/>
      <sz val="10"/>
      <color rgb="FF1F3864"/>
      <name val="Cambria"/>
      <family val="0"/>
      <charset val="1"/>
    </font>
    <font>
      <sz val="11"/>
      <name val="Calibri"/>
      <family val="0"/>
      <charset val="1"/>
    </font>
    <font>
      <b val="true"/>
      <sz val="11"/>
      <name val="Cambria"/>
      <family val="0"/>
      <charset val="1"/>
    </font>
    <font>
      <sz val="11"/>
      <color rgb="FF1F4E79"/>
      <name val="Cambria"/>
      <family val="0"/>
      <charset val="1"/>
    </font>
    <font>
      <b val="true"/>
      <sz val="13"/>
      <color rgb="FF1F3864"/>
      <name val="Cambria"/>
      <family val="0"/>
      <charset val="1"/>
    </font>
    <font>
      <sz val="10"/>
      <color rgb="FF555555"/>
      <name val="Calibri"/>
      <family val="0"/>
      <charset val="1"/>
    </font>
    <font>
      <b val="true"/>
      <sz val="13"/>
      <color rgb="FF1F3864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CE9F7"/>
        <bgColor rgb="FFCCFFFF"/>
      </patternFill>
    </fill>
    <fill>
      <patternFill patternType="solid">
        <fgColor rgb="FF1F3864"/>
        <bgColor rgb="FF1F4E79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AAAAA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9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AAAAAA"/>
      <rgbColor rgb="FF1F3864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8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true" outlineLevel="0" collapsed="false">
      <c r="A4" s="3" t="s">
        <v>2</v>
      </c>
    </row>
    <row r="5" customFormat="false" ht="25.5" hidden="false" customHeight="true" outlineLevel="0" collapsed="false">
      <c r="A5" s="3" t="s">
        <v>3</v>
      </c>
    </row>
    <row r="7" customFormat="false" ht="15" hidden="false" customHeight="false" outlineLevel="0" collapsed="false">
      <c r="A7" s="4" t="s">
        <v>4</v>
      </c>
    </row>
    <row r="8" customFormat="false" ht="25.5" hidden="false" customHeight="true" outlineLevel="0" collapsed="false">
      <c r="A8" s="3" t="s">
        <v>5</v>
      </c>
    </row>
    <row r="9" customFormat="false" ht="25.5" hidden="false" customHeight="true" outlineLevel="0" collapsed="false">
      <c r="A9" s="3" t="s">
        <v>6</v>
      </c>
    </row>
    <row r="11" customFormat="false" ht="15" hidden="false" customHeight="false" outlineLevel="0" collapsed="false">
      <c r="A11" s="4" t="s">
        <v>7</v>
      </c>
    </row>
    <row r="12" customFormat="false" ht="15" hidden="false" customHeight="true" outlineLevel="0" collapsed="false">
      <c r="A12" s="3" t="s">
        <v>8</v>
      </c>
    </row>
    <row r="13" customFormat="false" ht="15" hidden="false" customHeight="true" outlineLevel="0" collapsed="false">
      <c r="A13" s="3" t="s">
        <v>9</v>
      </c>
    </row>
    <row r="14" customFormat="false" ht="15" hidden="false" customHeight="true" outlineLevel="0" collapsed="false">
      <c r="A14" s="3" t="s">
        <v>10</v>
      </c>
    </row>
    <row r="15" customFormat="false" ht="15" hidden="false" customHeight="true" outlineLevel="0" collapsed="false">
      <c r="A15" s="3" t="s">
        <v>11</v>
      </c>
    </row>
    <row r="17" customFormat="false" ht="45" hidden="false" customHeight="true" outlineLevel="0" collapsed="false">
      <c r="A17" s="5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3" min="2" style="0" width="16"/>
    <col collapsed="false" customWidth="true" hidden="false" outlineLevel="0" max="4" min="4" style="0" width="12"/>
    <col collapsed="false" customWidth="true" hidden="false" outlineLevel="0" max="5" min="5" style="0" width="14"/>
    <col collapsed="false" customWidth="true" hidden="false" outlineLevel="0" max="6" min="6" style="0" width="22"/>
  </cols>
  <sheetData>
    <row r="1" customFormat="false" ht="28.35" hidden="false" customHeight="false" outlineLevel="0" collapsed="false">
      <c r="A1" s="6" t="s">
        <v>13</v>
      </c>
      <c r="B1" s="6" t="s">
        <v>14</v>
      </c>
      <c r="C1" s="6" t="s">
        <v>15</v>
      </c>
      <c r="D1" s="6" t="s">
        <v>16</v>
      </c>
      <c r="E1" s="6" t="s">
        <v>17</v>
      </c>
      <c r="F1" s="6" t="s">
        <v>18</v>
      </c>
    </row>
    <row r="2" customFormat="false" ht="15" hidden="false" customHeight="false" outlineLevel="0" collapsed="false">
      <c r="A2" s="0" t="s">
        <v>19</v>
      </c>
      <c r="B2" s="7" t="n">
        <v>38.5</v>
      </c>
      <c r="C2" s="7" t="n">
        <v>36.8</v>
      </c>
      <c r="D2" s="8" t="n">
        <v>0.15</v>
      </c>
      <c r="E2" s="9" t="n">
        <f aca="false">C2*(1-D2)</f>
        <v>31.28</v>
      </c>
      <c r="F2" s="10" t="n">
        <f aca="false">1-E2/B2</f>
        <v>0.187532467532468</v>
      </c>
    </row>
    <row r="3" customFormat="false" ht="15" hidden="false" customHeight="false" outlineLevel="0" collapsed="false">
      <c r="A3" s="0" t="s">
        <v>20</v>
      </c>
      <c r="B3" s="7" t="n">
        <v>22</v>
      </c>
      <c r="C3" s="7" t="n">
        <v>21.6</v>
      </c>
      <c r="D3" s="8" t="n">
        <v>0.15</v>
      </c>
      <c r="E3" s="9" t="n">
        <f aca="false">C3*(1-D3)</f>
        <v>18.36</v>
      </c>
      <c r="F3" s="10" t="n">
        <f aca="false">1-E3/B3</f>
        <v>0.165454545454546</v>
      </c>
    </row>
    <row r="4" customFormat="false" ht="15" hidden="false" customHeight="false" outlineLevel="0" collapsed="false">
      <c r="A4" s="0" t="s">
        <v>21</v>
      </c>
      <c r="B4" s="7" t="n">
        <v>17.5</v>
      </c>
      <c r="C4" s="7" t="n">
        <v>15.2</v>
      </c>
      <c r="D4" s="8" t="n">
        <v>0.15</v>
      </c>
      <c r="E4" s="9" t="n">
        <f aca="false">C4*(1-D4)</f>
        <v>12.92</v>
      </c>
      <c r="F4" s="10" t="n">
        <f aca="false">1-E4/B4</f>
        <v>0.261714285714286</v>
      </c>
    </row>
    <row r="5" customFormat="false" ht="15" hidden="false" customHeight="false" outlineLevel="0" collapsed="false">
      <c r="A5" s="0" t="s">
        <v>22</v>
      </c>
      <c r="B5" s="7" t="n">
        <v>12</v>
      </c>
      <c r="C5" s="7" t="n">
        <v>8.4</v>
      </c>
      <c r="D5" s="8" t="n">
        <v>0.15</v>
      </c>
      <c r="E5" s="9" t="n">
        <f aca="false">C5*(1-D5)</f>
        <v>7.14</v>
      </c>
      <c r="F5" s="10" t="n">
        <f aca="false">1-E5/B5</f>
        <v>0.405</v>
      </c>
    </row>
    <row r="6" customFormat="false" ht="15" hidden="false" customHeight="false" outlineLevel="0" collapsed="false">
      <c r="A6" s="0" t="s">
        <v>23</v>
      </c>
      <c r="B6" s="7" t="n">
        <v>6.5</v>
      </c>
      <c r="C6" s="7" t="n">
        <v>6.3</v>
      </c>
      <c r="D6" s="8" t="n">
        <v>0.15</v>
      </c>
      <c r="E6" s="9" t="n">
        <f aca="false">C6*(1-D6)</f>
        <v>5.355</v>
      </c>
      <c r="F6" s="10" t="n">
        <f aca="false">1-E6/B6</f>
        <v>0.176153846153846</v>
      </c>
    </row>
    <row r="7" customFormat="false" ht="15" hidden="false" customHeight="false" outlineLevel="0" collapsed="false">
      <c r="A7" s="11" t="s">
        <v>24</v>
      </c>
      <c r="B7" s="12" t="n">
        <f aca="false">SUM(B2:B6)</f>
        <v>96.5</v>
      </c>
      <c r="C7" s="12" t="n">
        <f aca="false">SUM(C2:C6)</f>
        <v>88.3</v>
      </c>
      <c r="E7" s="12" t="n">
        <f aca="false">SUM(E2:E6)</f>
        <v>75.055</v>
      </c>
      <c r="F7" s="13" t="n">
        <f aca="false">1-E7/B7</f>
        <v>0.222227979274611</v>
      </c>
    </row>
    <row r="9" customFormat="false" ht="15" hidden="false" customHeight="false" outlineLevel="0" collapsed="false">
      <c r="A9" s="11" t="s">
        <v>25</v>
      </c>
      <c r="F9" s="10" t="n">
        <f aca="false">AVERAGE(F2:F6)</f>
        <v>0.239171028971029</v>
      </c>
    </row>
    <row r="10" customFormat="false" ht="15" hidden="false" customHeight="false" outlineLevel="0" collapsed="false">
      <c r="A10" s="0" t="s">
        <v>26</v>
      </c>
      <c r="F10" s="10" t="n">
        <f aca="false">F9-F7</f>
        <v>0.0169430496964177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6"/>
    <col collapsed="false" customWidth="true" hidden="false" outlineLevel="0" max="3" min="2" style="0" width="18"/>
  </cols>
  <sheetData>
    <row r="1" customFormat="false" ht="16.15" hidden="false" customHeight="false" outlineLevel="0" collapsed="false">
      <c r="A1" s="14" t="s">
        <v>27</v>
      </c>
    </row>
    <row r="3" customFormat="false" ht="15" hidden="false" customHeight="false" outlineLevel="0" collapsed="false">
      <c r="A3" s="0" t="s">
        <v>28</v>
      </c>
      <c r="B3" s="0" t="str">
        <f aca="false">INDEX('1. The portfolio'!A2:A6,MATCH(MAX('1. The portfolio'!F2:F6),'1. The portfolio'!F2:F6,0))</f>
        <v>Harrow Street Opportunity IV</v>
      </c>
    </row>
    <row r="4" customFormat="false" ht="15" hidden="false" customHeight="false" outlineLevel="0" collapsed="false">
      <c r="A4" s="0" t="s">
        <v>29</v>
      </c>
      <c r="B4" s="10" t="n">
        <f aca="false">INDEX('1. The portfolio'!F2:F6,MATCH(MAX('1. The portfolio'!F2:F6),'1. The portfolio'!F2:F6,0))</f>
        <v>0.405</v>
      </c>
    </row>
    <row r="6" customFormat="false" ht="15" hidden="false" customHeight="false" outlineLevel="0" collapsed="false">
      <c r="A6" s="0" t="s">
        <v>30</v>
      </c>
      <c r="B6" s="9" t="n">
        <f aca="false">'1. The portfolio'!B7-INDEX('1. The portfolio'!B2:B6,MATCH(MAX('1. The portfolio'!F2:F6),'1. The portfolio'!F2:F6,0))</f>
        <v>84.5</v>
      </c>
    </row>
    <row r="7" customFormat="false" ht="15" hidden="false" customHeight="false" outlineLevel="0" collapsed="false">
      <c r="A7" s="0" t="s">
        <v>31</v>
      </c>
      <c r="B7" s="9" t="n">
        <f aca="false">'1. The portfolio'!E7-INDEX('1. The portfolio'!E2:E6,MATCH(MAX('1. The portfolio'!F2:F6),'1. The portfolio'!F2:F6,0))</f>
        <v>67.915</v>
      </c>
    </row>
    <row r="8" customFormat="false" ht="15" hidden="false" customHeight="false" outlineLevel="0" collapsed="false">
      <c r="A8" s="11" t="s">
        <v>32</v>
      </c>
      <c r="B8" s="13" t="n">
        <f aca="false">1-B7/B6</f>
        <v>0.196272189349112</v>
      </c>
    </row>
    <row r="9" customFormat="false" ht="15" hidden="false" customHeight="false" outlineLevel="0" collapsed="false">
      <c r="A9" s="0" t="s">
        <v>33</v>
      </c>
      <c r="B9" s="10" t="n">
        <f aca="false">'1. The portfolio'!F7</f>
        <v>0.222227979274611</v>
      </c>
    </row>
    <row r="10" customFormat="false" ht="15" hidden="false" customHeight="false" outlineLevel="0" collapsed="false">
      <c r="A10" s="11" t="s">
        <v>34</v>
      </c>
      <c r="B10" s="13" t="n">
        <f aca="false">B9-B8</f>
        <v>0.025955789925499</v>
      </c>
    </row>
    <row r="12" customFormat="false" ht="15" hidden="false" customHeight="false" outlineLevel="0" collapsed="false">
      <c r="A12" s="15" t="s">
        <v>35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6"/>
    <col collapsed="false" customWidth="true" hidden="false" outlineLevel="0" max="3" min="2" style="0" width="14"/>
    <col collapsed="false" customWidth="true" hidden="false" outlineLevel="0" max="4" min="4" style="0" width="10"/>
    <col collapsed="false" customWidth="true" hidden="false" outlineLevel="0" max="5" min="5" style="0" width="60"/>
  </cols>
  <sheetData>
    <row r="1" customFormat="false" ht="16.15" hidden="false" customHeight="false" outlineLevel="0" collapsed="false">
      <c r="A1" s="16" t="s">
        <v>36</v>
      </c>
    </row>
    <row r="2" customFormat="false" ht="15" hidden="false" customHeight="false" outlineLevel="0" collapsed="false">
      <c r="A2" s="15" t="s">
        <v>37</v>
      </c>
    </row>
    <row r="4" customFormat="false" ht="15" hidden="false" customHeight="false" outlineLevel="0" collapsed="false">
      <c r="A4" s="17" t="s">
        <v>38</v>
      </c>
      <c r="B4" s="17" t="s">
        <v>39</v>
      </c>
      <c r="C4" s="17" t="s">
        <v>40</v>
      </c>
      <c r="D4" s="17" t="s">
        <v>41</v>
      </c>
      <c r="E4" s="17" t="s">
        <v>42</v>
      </c>
    </row>
    <row r="5" customFormat="false" ht="15" hidden="false" customHeight="false" outlineLevel="0" collapsed="false">
      <c r="A5" s="5" t="s">
        <v>43</v>
      </c>
      <c r="B5" s="18" t="n">
        <v>75.055</v>
      </c>
      <c r="C5" s="18" t="n">
        <f aca="false">'1. The portfolio'!E7</f>
        <v>75.055</v>
      </c>
      <c r="D5" s="19" t="str">
        <f aca="false">IF(ISNUMBER(C5)=FALSE(),"CHECK",IF(ABS(C5-B5)&lt;=0.005,"OK","CHECK"))</f>
        <v>OK</v>
      </c>
      <c r="E5" s="20"/>
    </row>
    <row r="6" customFormat="false" ht="15" hidden="false" customHeight="false" outlineLevel="0" collapsed="false">
      <c r="A6" s="5" t="s">
        <v>44</v>
      </c>
      <c r="B6" s="21" t="n">
        <v>96.5</v>
      </c>
      <c r="C6" s="21" t="n">
        <f aca="false">'1. The portfolio'!B7</f>
        <v>96.5</v>
      </c>
      <c r="D6" s="19" t="str">
        <f aca="false">IF(ISNUMBER(C6)=FALSE(),"CHECK",IF(ABS(C6-B6)&lt;=0.005,"OK","CHECK"))</f>
        <v>OK</v>
      </c>
      <c r="E6" s="20"/>
    </row>
    <row r="7" customFormat="false" ht="15" hidden="false" customHeight="false" outlineLevel="0" collapsed="false">
      <c r="A7" s="5" t="s">
        <v>45</v>
      </c>
      <c r="B7" s="18" t="n">
        <v>88.3</v>
      </c>
      <c r="C7" s="18" t="n">
        <f aca="false">'1. The portfolio'!C7</f>
        <v>88.3</v>
      </c>
      <c r="D7" s="19" t="str">
        <f aca="false">IF(ISNUMBER(C7)=FALSE(),"CHECK",IF(ABS(C7-B7)&lt;=0.005,"OK","CHECK"))</f>
        <v>OK</v>
      </c>
      <c r="E7" s="20"/>
    </row>
    <row r="8" customFormat="false" ht="15" hidden="false" customHeight="false" outlineLevel="0" collapsed="false">
      <c r="A8" s="5" t="s">
        <v>46</v>
      </c>
      <c r="B8" s="18" t="n">
        <v>31.28</v>
      </c>
      <c r="C8" s="18" t="n">
        <f aca="false">'1. The portfolio'!E2</f>
        <v>31.28</v>
      </c>
      <c r="D8" s="19" t="str">
        <f aca="false">IF(ISNUMBER(C8)=FALSE(),"CHECK",IF(ABS(C8-B8)&lt;=0.005,"OK","CHECK"))</f>
        <v>OK</v>
      </c>
      <c r="E8" s="20"/>
    </row>
    <row r="9" customFormat="false" ht="15" hidden="false" customHeight="false" outlineLevel="0" collapsed="false">
      <c r="A9" s="5" t="s">
        <v>47</v>
      </c>
      <c r="B9" s="22" t="n">
        <v>0.188</v>
      </c>
      <c r="C9" s="22" t="n">
        <f aca="false">'1. The portfolio'!F2</f>
        <v>0.187532467532468</v>
      </c>
      <c r="D9" s="19" t="str">
        <f aca="false">IF(ISNUMBER(C9)=FALSE(),"CHECK",IF(ABS(C9-B9)&lt;=0.0005,"OK","CHECK"))</f>
        <v>OK</v>
      </c>
      <c r="E9" s="20"/>
    </row>
    <row r="10" customFormat="false" ht="15" hidden="false" customHeight="false" outlineLevel="0" collapsed="false">
      <c r="A10" s="5" t="s">
        <v>48</v>
      </c>
      <c r="B10" s="18" t="n">
        <v>18.36</v>
      </c>
      <c r="C10" s="18" t="n">
        <f aca="false">'1. The portfolio'!E3</f>
        <v>18.36</v>
      </c>
      <c r="D10" s="19" t="str">
        <f aca="false">IF(ISNUMBER(C10)=FALSE(),"CHECK",IF(ABS(C10-B10)&lt;=0.005,"OK","CHECK"))</f>
        <v>OK</v>
      </c>
      <c r="E10" s="20"/>
    </row>
    <row r="11" customFormat="false" ht="15" hidden="false" customHeight="false" outlineLevel="0" collapsed="false">
      <c r="A11" s="5" t="s">
        <v>49</v>
      </c>
      <c r="B11" s="22" t="n">
        <v>0.165</v>
      </c>
      <c r="C11" s="22" t="n">
        <f aca="false">'1. The portfolio'!F3</f>
        <v>0.165454545454546</v>
      </c>
      <c r="D11" s="19" t="str">
        <f aca="false">IF(ISNUMBER(C11)=FALSE(),"CHECK",IF(ABS(C11-B11)&lt;=0.0005,"OK","CHECK"))</f>
        <v>OK</v>
      </c>
      <c r="E11" s="20"/>
    </row>
    <row r="12" customFormat="false" ht="15" hidden="false" customHeight="false" outlineLevel="0" collapsed="false">
      <c r="A12" s="5" t="s">
        <v>50</v>
      </c>
      <c r="B12" s="18" t="n">
        <v>12.92</v>
      </c>
      <c r="C12" s="18" t="n">
        <f aca="false">'1. The portfolio'!E4</f>
        <v>12.92</v>
      </c>
      <c r="D12" s="19" t="str">
        <f aca="false">IF(ISNUMBER(C12)=FALSE(),"CHECK",IF(ABS(C12-B12)&lt;=0.005,"OK","CHECK"))</f>
        <v>OK</v>
      </c>
      <c r="E12" s="20"/>
    </row>
    <row r="13" customFormat="false" ht="15" hidden="false" customHeight="false" outlineLevel="0" collapsed="false">
      <c r="A13" s="5" t="s">
        <v>51</v>
      </c>
      <c r="B13" s="22" t="n">
        <v>0.262</v>
      </c>
      <c r="C13" s="22" t="n">
        <f aca="false">'1. The portfolio'!F4</f>
        <v>0.261714285714286</v>
      </c>
      <c r="D13" s="19" t="str">
        <f aca="false">IF(ISNUMBER(C13)=FALSE(),"CHECK",IF(ABS(C13-B13)&lt;=0.0005,"OK","CHECK"))</f>
        <v>OK</v>
      </c>
      <c r="E13" s="20"/>
    </row>
    <row r="14" customFormat="false" ht="15" hidden="false" customHeight="false" outlineLevel="0" collapsed="false">
      <c r="A14" s="5" t="s">
        <v>52</v>
      </c>
      <c r="B14" s="18" t="n">
        <v>7.14</v>
      </c>
      <c r="C14" s="18" t="n">
        <f aca="false">'1. The portfolio'!E5</f>
        <v>7.14</v>
      </c>
      <c r="D14" s="19" t="str">
        <f aca="false">IF(ISNUMBER(C14)=FALSE(),"CHECK",IF(ABS(C14-B14)&lt;=0.005,"OK","CHECK"))</f>
        <v>OK</v>
      </c>
      <c r="E14" s="20"/>
    </row>
    <row r="15" customFormat="false" ht="15" hidden="false" customHeight="false" outlineLevel="0" collapsed="false">
      <c r="A15" s="5" t="s">
        <v>53</v>
      </c>
      <c r="B15" s="22" t="n">
        <v>0.405</v>
      </c>
      <c r="C15" s="22" t="n">
        <f aca="false">'1. The portfolio'!F5</f>
        <v>0.405</v>
      </c>
      <c r="D15" s="19" t="str">
        <f aca="false">IF(ISNUMBER(C15)=FALSE(),"CHECK",IF(ABS(C15-B15)&lt;=0.0005,"OK","CHECK"))</f>
        <v>OK</v>
      </c>
      <c r="E15" s="20"/>
    </row>
    <row r="16" customFormat="false" ht="15" hidden="false" customHeight="false" outlineLevel="0" collapsed="false">
      <c r="A16" s="5" t="s">
        <v>54</v>
      </c>
      <c r="B16" s="18" t="n">
        <v>5.35</v>
      </c>
      <c r="C16" s="18" t="n">
        <f aca="false">'1. The portfolio'!E6</f>
        <v>5.355</v>
      </c>
      <c r="D16" s="19" t="str">
        <f aca="false">IF(ISNUMBER(C16)=FALSE(),"CHECK",IF(ABS(C16-B16)&lt;=0.005,"OK","CHECK"))</f>
        <v>OK</v>
      </c>
      <c r="E16" s="20"/>
    </row>
    <row r="17" customFormat="false" ht="15" hidden="false" customHeight="false" outlineLevel="0" collapsed="false">
      <c r="A17" s="5" t="s">
        <v>55</v>
      </c>
      <c r="B17" s="22" t="n">
        <v>0.176</v>
      </c>
      <c r="C17" s="22" t="n">
        <f aca="false">'1. The portfolio'!F6</f>
        <v>0.176153846153846</v>
      </c>
      <c r="D17" s="19" t="str">
        <f aca="false">IF(ISNUMBER(C17)=FALSE(),"CHECK",IF(ABS(C17-B17)&lt;=0.0005,"OK","CHECK"))</f>
        <v>OK</v>
      </c>
      <c r="E17" s="20"/>
    </row>
    <row r="18" customFormat="false" ht="15" hidden="false" customHeight="false" outlineLevel="0" collapsed="false">
      <c r="A18" s="5" t="s">
        <v>56</v>
      </c>
      <c r="B18" s="23" t="n">
        <v>0.2222</v>
      </c>
      <c r="C18" s="23" t="n">
        <f aca="false">'1. The portfolio'!F7</f>
        <v>0.222227979274611</v>
      </c>
      <c r="D18" s="19" t="str">
        <f aca="false">IF(ISNUMBER(C18)=FALSE(),"CHECK",IF(ABS(C18-B18)&lt;=0.00005,"OK","CHECK"))</f>
        <v>OK</v>
      </c>
      <c r="E18" s="20"/>
    </row>
    <row r="19" customFormat="false" ht="15" hidden="false" customHeight="false" outlineLevel="0" collapsed="false">
      <c r="A19" s="5" t="s">
        <v>57</v>
      </c>
      <c r="B19" s="23" t="n">
        <v>0.2392</v>
      </c>
      <c r="C19" s="23" t="n">
        <f aca="false">'1. The portfolio'!F9</f>
        <v>0.239171028971029</v>
      </c>
      <c r="D19" s="19" t="str">
        <f aca="false">IF(ISNUMBER(C19)=FALSE(),"CHECK",IF(ABS(C19-B19)&lt;=0.00005,"OK","CHECK"))</f>
        <v>OK</v>
      </c>
      <c r="E19" s="20"/>
    </row>
    <row r="20" customFormat="false" ht="15" hidden="false" customHeight="false" outlineLevel="0" collapsed="false">
      <c r="A20" s="5" t="s">
        <v>58</v>
      </c>
      <c r="B20" s="23" t="n">
        <v>0.0169</v>
      </c>
      <c r="C20" s="23" t="n">
        <f aca="false">'1. The portfolio'!F10</f>
        <v>0.0169430496964177</v>
      </c>
      <c r="D20" s="19" t="str">
        <f aca="false">IF(ISNUMBER(C20)=FALSE(),"CHECK",IF(ABS(C20-B20)&lt;=0.00005,"OK","CHECK"))</f>
        <v>OK</v>
      </c>
      <c r="E20" s="20"/>
    </row>
    <row r="21" customFormat="false" ht="15" hidden="false" customHeight="false" outlineLevel="0" collapsed="false">
      <c r="A21" s="5" t="s">
        <v>59</v>
      </c>
      <c r="B21" s="23" t="n">
        <v>0.1963</v>
      </c>
      <c r="C21" s="23" t="n">
        <f aca="false">'2. All or nothing'!B8</f>
        <v>0.196272189349112</v>
      </c>
      <c r="D21" s="19" t="str">
        <f aca="false">IF(ISNUMBER(C21)=FALSE(),"CHECK",IF(ABS(C21-B21)&lt;=0.00005,"OK","CHECK"))</f>
        <v>OK</v>
      </c>
      <c r="E21" s="20"/>
    </row>
    <row r="22" customFormat="false" ht="15" hidden="false" customHeight="false" outlineLevel="0" collapsed="false">
      <c r="A22" s="5" t="s">
        <v>60</v>
      </c>
      <c r="B22" s="23" t="n">
        <v>0.026</v>
      </c>
      <c r="C22" s="23" t="n">
        <f aca="false">'2. All or nothing'!B10</f>
        <v>0.025955789925499</v>
      </c>
      <c r="D22" s="19" t="str">
        <f aca="false">IF(ISNUMBER(C22)=FALSE(),"CHECK",IF(ABS(C22-B22)&lt;=0.00005,"OK","CHECK"))</f>
        <v>OK</v>
      </c>
      <c r="E22" s="20"/>
    </row>
    <row r="23" customFormat="false" ht="15" hidden="false" customHeight="false" outlineLevel="0" collapsed="false">
      <c r="A23" s="5" t="s">
        <v>61</v>
      </c>
      <c r="C23" s="24" t="str">
        <f aca="false">IF(ABS('1. The portfolio'!F7-SUMPRODUCT('1. The portfolio'!B2:B6,'1. The portfolio'!F2:F6)/'1. The portfolio'!B7)&lt;0.000000000001,"OK","CHECK")</f>
        <v>OK</v>
      </c>
      <c r="D23" s="19" t="str">
        <f aca="false">IF(C23="","",IF(C23="OK","OK","CHECK"))</f>
        <v>OK</v>
      </c>
      <c r="E23" s="20" t="s">
        <v>62</v>
      </c>
    </row>
    <row r="24" customFormat="false" ht="15" hidden="false" customHeight="false" outlineLevel="0" collapsed="false">
      <c r="A24" s="5" t="s">
        <v>63</v>
      </c>
      <c r="C24" s="24" t="str">
        <f aca="false">IF(ABS('2. All or nothing'!B7+INDEX('1. The portfolio'!E2:E6,MATCH('2. All or nothing'!B3,'1. The portfolio'!A2:A6,0))-'1. The portfolio'!E7)&lt;0.000000001,"OK","CHECK")</f>
        <v>OK</v>
      </c>
      <c r="D24" s="19" t="str">
        <f aca="false">IF(C24="","",IF(C24="OK","OK","CHECK"))</f>
        <v>OK</v>
      </c>
      <c r="E24" s="20" t="s">
        <v>62</v>
      </c>
    </row>
    <row r="25" customFormat="false" ht="15" hidden="false" customHeight="false" outlineLevel="0" collapsed="false">
      <c r="A25" s="5" t="s">
        <v>64</v>
      </c>
      <c r="C25" s="24" t="str">
        <f aca="false">IF('2. All or nothing'!B10&gt;=-0.000000000001,"OK","CHECK")</f>
        <v>OK</v>
      </c>
      <c r="D25" s="19" t="str">
        <f aca="false">IF(C25="","",IF(C25="OK","OK","CHECK"))</f>
        <v>OK</v>
      </c>
      <c r="E25" s="20" t="s">
        <v>62</v>
      </c>
    </row>
    <row r="27" customFormat="false" ht="15" hidden="false" customHeight="false" outlineLevel="0" collapsed="false">
      <c r="A27" s="19" t="s">
        <v>65</v>
      </c>
      <c r="C27" s="19" t="str">
        <f aca="false">COUNTIF(D5:D25,"OK")&amp;" / 21"</f>
        <v>21 / 21</v>
      </c>
      <c r="D27" s="19" t="str">
        <f aca="false">IF(COUNTIF(D5:D25,"OK")=21,"ALL OK","SOME FAIL")</f>
        <v>ALL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2026-08-25T05:19:47Z</dcterms:created>
  <dc:creator>openpyxl</dc:creator>
  <dc:description/>
  <dc:language>en-US</dc:language>
  <cp:lastModifiedBy/>
  <dcterms:modified xsi:type="dcterms:W3CDTF">2026-09-23T21:53:26Z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